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a\"/>
    </mc:Choice>
  </mc:AlternateContent>
  <bookViews>
    <workbookView xWindow="0" yWindow="-195" windowWidth="23040" windowHeight="8790" tabRatio="785" activeTab="12"/>
  </bookViews>
  <sheets>
    <sheet name="Inputs" sheetId="12" r:id="rId1"/>
    <sheet name="Bonus Calc" sheetId="42" state="veryHidden" r:id="rId2"/>
    <sheet name="LookUp Ranges Bonus" sheetId="40" state="veryHidden" r:id="rId3"/>
    <sheet name="LookUp Ranges" sheetId="2" state="veryHidden" r:id="rId4"/>
    <sheet name="Fed Depr-Recomm" sheetId="14" state="veryHidden" r:id="rId5"/>
    <sheet name="State Depr-Recomm" sheetId="43" state="veryHidden" r:id="rId6"/>
    <sheet name="Fed Depr-Alt#1" sheetId="33" state="veryHidden" r:id="rId7"/>
    <sheet name="State Depr-Alt#1" sheetId="44" state="veryHidden" r:id="rId8"/>
    <sheet name="Fed Depr-Alt#2" sheetId="35" state="veryHidden" r:id="rId9"/>
    <sheet name="State Depr-Alt#2" sheetId="45" state="veryHidden" r:id="rId10"/>
    <sheet name="Fed Depr-Alt#3" sheetId="34" state="veryHidden" r:id="rId11"/>
    <sheet name="State Depr-Alt#3" sheetId="46" state="veryHidden" r:id="rId12"/>
    <sheet name="Summary" sheetId="32" r:id="rId13"/>
    <sheet name="Outputs - Recommendation" sheetId="18" r:id="rId14"/>
    <sheet name="Version History" sheetId="49" state="veryHidden" r:id="rId15"/>
  </sheets>
  <definedNames>
    <definedName name="Company">Inputs!$M$17</definedName>
    <definedName name="DEBT">'LookUp Ranges'!$B$144</definedName>
    <definedName name="DEBT_INT_RATE">'LookUp Ranges'!$B$141</definedName>
    <definedName name="DepretiationCategory">'LookUp Ranges'!$A$22:$A$49</definedName>
    <definedName name="EQUITY">'LookUp Ranges'!$B$143</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Inputs!$E$29:$Q$29</definedName>
    <definedName name="Inputs_capandbenefits">Inputs!$E$30:$Q$44</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Inputs!$A$1:$AU$48</definedName>
    <definedName name="_xlnm.Print_Area" localSheetId="3">'LookUp Ranges'!$A$21:$F$51</definedName>
    <definedName name="_xlnm.Print_Area" localSheetId="13">'Outputs - Recommendation'!$C$5:$BN$52</definedName>
    <definedName name="_xlnm.Print_Area" localSheetId="12">Summary!$B$2:$M$29</definedName>
    <definedName name="_xlnm.Print_Titles" localSheetId="13">'Outputs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Ranges'!$B$139</definedName>
    <definedName name="ROE_ECR">'LookUp Ranges'!$B$137</definedName>
    <definedName name="ROE_GLT">'LookUp Ranges'!$B$138</definedName>
    <definedName name="ROE_Other">'LookUp Ranges'!$B$140</definedName>
    <definedName name="StateIncomeTax">'LookUp Ranges'!$B$55</definedName>
    <definedName name="Summary" localSheetId="12">Summary!$D$6</definedName>
    <definedName name="Summary_Report" localSheetId="12">Summary!$D$4:$L$25</definedName>
    <definedName name="TaxDepretTable">'LookUp Ranges'!$A$59:$A$65</definedName>
    <definedName name="Units">'LookUp Ranges'!$A$75:$A$118</definedName>
    <definedName name="WACC">'LookUp Ranges'!$B$142</definedName>
  </definedNames>
  <calcPr calcId="152511"/>
</workbook>
</file>

<file path=xl/calcChain.xml><?xml version="1.0" encoding="utf-8"?>
<calcChain xmlns="http://schemas.openxmlformats.org/spreadsheetml/2006/main">
  <c r="B14" i="18" l="1"/>
  <c r="B142" i="2"/>
  <c r="C18" i="42" l="1"/>
  <c r="D18" i="42" s="1"/>
  <c r="E18" i="42" s="1"/>
  <c r="F18" i="42" s="1"/>
  <c r="G18" i="42" s="1"/>
  <c r="H18" i="42" s="1"/>
  <c r="I18" i="42" s="1"/>
  <c r="J18" i="42" s="1"/>
  <c r="K18" i="42" s="1"/>
  <c r="L18" i="42" s="1"/>
  <c r="M18" i="42" s="1"/>
  <c r="N18" i="42" s="1"/>
  <c r="O18" i="42" s="1"/>
  <c r="P18" i="42" s="1"/>
  <c r="Q18" i="42" s="1"/>
  <c r="R18" i="42" s="1"/>
  <c r="S18" i="42" s="1"/>
  <c r="T18" i="42" s="1"/>
  <c r="U18" i="42" s="1"/>
  <c r="V18" i="42" s="1"/>
  <c r="W18" i="42" s="1"/>
  <c r="X18" i="42" s="1"/>
  <c r="Y18" i="42" s="1"/>
  <c r="Z18" i="42" s="1"/>
  <c r="AA18" i="42" s="1"/>
  <c r="AB18" i="42" s="1"/>
  <c r="AC18" i="42" s="1"/>
  <c r="AD18" i="42" s="1"/>
  <c r="AE18" i="42" s="1"/>
  <c r="AF18" i="42" s="1"/>
  <c r="AG18" i="42" s="1"/>
  <c r="AH18" i="42" s="1"/>
  <c r="AI18" i="42" s="1"/>
  <c r="AJ18" i="42" s="1"/>
  <c r="AK18" i="42" s="1"/>
  <c r="AL18" i="42" s="1"/>
  <c r="AM18" i="42" s="1"/>
  <c r="AN18" i="42" s="1"/>
  <c r="AO18" i="42" s="1"/>
  <c r="AP18" i="42" s="1"/>
  <c r="AQ18" i="42" s="1"/>
  <c r="AR18" i="42" s="1"/>
  <c r="AS18" i="42" s="1"/>
  <c r="AT18" i="42" s="1"/>
  <c r="AU18" i="42" s="1"/>
  <c r="AV18" i="42" s="1"/>
  <c r="AW18" i="42" s="1"/>
  <c r="AX18" i="42" s="1"/>
  <c r="AY18" i="42" s="1"/>
  <c r="AZ18" i="42" s="1"/>
  <c r="BA18" i="42" s="1"/>
  <c r="BB18" i="42" s="1"/>
  <c r="BC18" i="42" s="1"/>
  <c r="BD18" i="42" s="1"/>
  <c r="BE18" i="42" s="1"/>
  <c r="BF18" i="42" s="1"/>
  <c r="BG18" i="42" s="1"/>
  <c r="BH18" i="42" s="1"/>
  <c r="BI18" i="42" s="1"/>
  <c r="BJ18" i="42" s="1"/>
  <c r="BK18" i="42" s="1"/>
  <c r="BL18" i="42" s="1"/>
  <c r="BM18" i="42" s="1"/>
  <c r="BN18" i="42" s="1"/>
  <c r="BO18" i="42" s="1"/>
  <c r="BP18" i="42" s="1"/>
  <c r="BQ18" i="42" s="1"/>
  <c r="BR18" i="42" s="1"/>
  <c r="BS18" i="42" s="1"/>
  <c r="BT18" i="42" s="1"/>
  <c r="BU18" i="42" s="1"/>
  <c r="BV18" i="42" s="1"/>
  <c r="BW18" i="42" s="1"/>
  <c r="BX18" i="42" s="1"/>
  <c r="BY18" i="42" s="1"/>
  <c r="BZ18" i="42" s="1"/>
  <c r="CA18" i="42" s="1"/>
  <c r="CB18" i="42" s="1"/>
  <c r="CC18" i="42" s="1"/>
  <c r="CD18" i="42" s="1"/>
  <c r="CE18" i="42" s="1"/>
  <c r="CF18" i="42" s="1"/>
  <c r="CG18" i="42" s="1"/>
  <c r="CH18" i="42" s="1"/>
  <c r="CI18" i="42" s="1"/>
  <c r="CJ18" i="42" s="1"/>
  <c r="CK18" i="42" s="1"/>
  <c r="CL18" i="42" s="1"/>
  <c r="CM18" i="42" s="1"/>
  <c r="CN18" i="42" s="1"/>
  <c r="CO18" i="42" s="1"/>
  <c r="CP18" i="42" s="1"/>
  <c r="CQ18" i="42" s="1"/>
  <c r="CR18" i="42" s="1"/>
  <c r="CS18" i="42" s="1"/>
  <c r="CT18" i="42" s="1"/>
  <c r="CU18" i="42" s="1"/>
  <c r="CV18" i="42" s="1"/>
  <c r="CW18" i="42" s="1"/>
  <c r="CX18" i="42" s="1"/>
  <c r="CY18" i="42" s="1"/>
  <c r="CZ18" i="42" s="1"/>
  <c r="D5" i="46" l="1"/>
  <c r="B12" i="46" s="1"/>
  <c r="D5" i="34"/>
  <c r="B12" i="34" s="1"/>
  <c r="D5" i="45"/>
  <c r="B12" i="45" s="1"/>
  <c r="D5" i="35"/>
  <c r="B12" i="35" s="1"/>
  <c r="D5" i="44"/>
  <c r="B12" i="44" s="1"/>
  <c r="D5" i="33"/>
  <c r="B12" i="33" s="1"/>
  <c r="B58" i="46" l="1"/>
  <c r="B13" i="46"/>
  <c r="B58" i="34"/>
  <c r="B13" i="34"/>
  <c r="B58" i="45"/>
  <c r="B13" i="45"/>
  <c r="B58" i="35"/>
  <c r="B13" i="35"/>
  <c r="B58" i="44"/>
  <c r="B13" i="44"/>
  <c r="B58" i="33"/>
  <c r="B13" i="33"/>
  <c r="B14" i="46" l="1"/>
  <c r="B59" i="46"/>
  <c r="B14" i="34"/>
  <c r="B59" i="34"/>
  <c r="B14" i="45"/>
  <c r="B59" i="45"/>
  <c r="B14" i="35"/>
  <c r="B59" i="35"/>
  <c r="B14" i="44"/>
  <c r="B59" i="44"/>
  <c r="B59" i="33"/>
  <c r="B14" i="33"/>
  <c r="B15" i="46" l="1"/>
  <c r="B60" i="46"/>
  <c r="B15" i="34"/>
  <c r="B60" i="34"/>
  <c r="B15" i="45"/>
  <c r="B60" i="45"/>
  <c r="B15" i="35"/>
  <c r="B60" i="35"/>
  <c r="B15" i="44"/>
  <c r="B60" i="44"/>
  <c r="B15" i="33"/>
  <c r="B60" i="33"/>
  <c r="E6" i="46"/>
  <c r="F6" i="46"/>
  <c r="G6" i="46"/>
  <c r="H6" i="46"/>
  <c r="I6" i="46"/>
  <c r="J6" i="46"/>
  <c r="K6" i="46"/>
  <c r="L6" i="46"/>
  <c r="M6" i="46"/>
  <c r="N6" i="46"/>
  <c r="O6" i="46"/>
  <c r="P6" i="46"/>
  <c r="Q6" i="46"/>
  <c r="R6" i="46"/>
  <c r="S6" i="46"/>
  <c r="T6" i="46"/>
  <c r="U6" i="46"/>
  <c r="V6" i="46"/>
  <c r="W6" i="46"/>
  <c r="X6" i="46"/>
  <c r="Y6" i="46"/>
  <c r="Z6" i="46"/>
  <c r="AA6" i="46"/>
  <c r="AB6" i="46"/>
  <c r="AC6" i="46"/>
  <c r="AD6" i="46"/>
  <c r="AE6" i="46"/>
  <c r="AF6" i="46"/>
  <c r="AG6" i="46"/>
  <c r="AH6" i="46"/>
  <c r="AI6" i="46"/>
  <c r="AJ6" i="46"/>
  <c r="AK6" i="46"/>
  <c r="AL6" i="46"/>
  <c r="AM6" i="46"/>
  <c r="AN6" i="46"/>
  <c r="AO6" i="46"/>
  <c r="AP6" i="46"/>
  <c r="AQ6" i="46"/>
  <c r="AR6" i="46"/>
  <c r="AS6" i="46"/>
  <c r="AT6" i="46"/>
  <c r="AU6" i="46"/>
  <c r="AV6" i="46"/>
  <c r="AW6" i="46"/>
  <c r="AX6" i="46"/>
  <c r="AY6" i="46"/>
  <c r="AZ6" i="46"/>
  <c r="BA6" i="46"/>
  <c r="BB6" i="46"/>
  <c r="BC6" i="46"/>
  <c r="BD6" i="46"/>
  <c r="BE6" i="46"/>
  <c r="BF6" i="46"/>
  <c r="BG6" i="46"/>
  <c r="BH6" i="46"/>
  <c r="BI6" i="46"/>
  <c r="BJ6" i="46"/>
  <c r="BK6" i="46"/>
  <c r="BL6" i="46"/>
  <c r="BM6" i="46"/>
  <c r="BN6" i="46"/>
  <c r="BO6" i="46"/>
  <c r="BP6" i="46"/>
  <c r="BQ6" i="46"/>
  <c r="BR6" i="46"/>
  <c r="BS6" i="46"/>
  <c r="BT6" i="46"/>
  <c r="BU6" i="46"/>
  <c r="BV6" i="46"/>
  <c r="BW6" i="46"/>
  <c r="BX6" i="46"/>
  <c r="BY6" i="46"/>
  <c r="BZ6" i="46"/>
  <c r="CA6" i="46"/>
  <c r="CB6" i="46"/>
  <c r="CC6" i="46"/>
  <c r="CD6" i="46"/>
  <c r="CE6" i="46"/>
  <c r="CF6" i="46"/>
  <c r="CG6" i="46"/>
  <c r="CH6" i="46"/>
  <c r="CI6" i="46"/>
  <c r="CJ6" i="46"/>
  <c r="CK6" i="46"/>
  <c r="CL6" i="46"/>
  <c r="CM6" i="46"/>
  <c r="CN6" i="46"/>
  <c r="CO6" i="46"/>
  <c r="CP6" i="46"/>
  <c r="CQ6" i="46"/>
  <c r="CR6" i="46"/>
  <c r="CS6" i="46"/>
  <c r="CT6" i="46"/>
  <c r="CU6" i="46"/>
  <c r="CV6" i="46"/>
  <c r="CW6" i="46"/>
  <c r="CX6" i="46"/>
  <c r="CY6" i="46"/>
  <c r="D6" i="46"/>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45"/>
  <c r="F6" i="45"/>
  <c r="G6" i="45"/>
  <c r="H6" i="45"/>
  <c r="I6" i="45"/>
  <c r="J6" i="45"/>
  <c r="K6" i="45"/>
  <c r="L6" i="45"/>
  <c r="M6" i="45"/>
  <c r="N6" i="45"/>
  <c r="O6" i="45"/>
  <c r="P6" i="45"/>
  <c r="Q6" i="45"/>
  <c r="R6" i="45"/>
  <c r="S6" i="45"/>
  <c r="T6" i="45"/>
  <c r="U6" i="45"/>
  <c r="V6" i="45"/>
  <c r="W6" i="45"/>
  <c r="X6" i="45"/>
  <c r="Y6" i="45"/>
  <c r="Z6" i="45"/>
  <c r="AA6" i="45"/>
  <c r="AB6" i="45"/>
  <c r="AC6" i="45"/>
  <c r="AD6" i="45"/>
  <c r="AE6" i="45"/>
  <c r="AF6" i="45"/>
  <c r="AG6" i="45"/>
  <c r="AH6" i="45"/>
  <c r="AI6" i="45"/>
  <c r="AJ6" i="45"/>
  <c r="AK6" i="45"/>
  <c r="AL6" i="45"/>
  <c r="AM6" i="45"/>
  <c r="AN6" i="45"/>
  <c r="AO6" i="45"/>
  <c r="AP6" i="45"/>
  <c r="AQ6" i="45"/>
  <c r="AR6" i="45"/>
  <c r="AS6" i="45"/>
  <c r="AT6" i="45"/>
  <c r="AU6" i="45"/>
  <c r="AV6" i="45"/>
  <c r="AW6" i="45"/>
  <c r="AX6" i="45"/>
  <c r="AY6" i="45"/>
  <c r="AZ6" i="45"/>
  <c r="BA6" i="45"/>
  <c r="BB6" i="45"/>
  <c r="BC6" i="45"/>
  <c r="BD6" i="45"/>
  <c r="BE6" i="45"/>
  <c r="BF6" i="45"/>
  <c r="BG6" i="45"/>
  <c r="BH6" i="45"/>
  <c r="BI6" i="45"/>
  <c r="BJ6" i="45"/>
  <c r="BK6" i="45"/>
  <c r="BL6" i="45"/>
  <c r="BM6" i="45"/>
  <c r="BN6" i="45"/>
  <c r="BO6" i="45"/>
  <c r="BP6" i="45"/>
  <c r="BQ6" i="45"/>
  <c r="BR6" i="45"/>
  <c r="BS6" i="45"/>
  <c r="BT6" i="45"/>
  <c r="BU6" i="45"/>
  <c r="BV6" i="45"/>
  <c r="BW6" i="45"/>
  <c r="BX6" i="45"/>
  <c r="BY6" i="45"/>
  <c r="BZ6" i="45"/>
  <c r="CA6" i="45"/>
  <c r="CB6" i="45"/>
  <c r="CC6" i="45"/>
  <c r="CD6" i="45"/>
  <c r="CE6" i="45"/>
  <c r="CF6" i="45"/>
  <c r="CG6" i="45"/>
  <c r="CH6" i="45"/>
  <c r="CI6" i="45"/>
  <c r="CJ6" i="45"/>
  <c r="CK6" i="45"/>
  <c r="CL6" i="45"/>
  <c r="CM6" i="45"/>
  <c r="CN6" i="45"/>
  <c r="CO6" i="45"/>
  <c r="CP6" i="45"/>
  <c r="CQ6" i="45"/>
  <c r="CR6" i="45"/>
  <c r="CS6" i="45"/>
  <c r="CT6" i="45"/>
  <c r="CU6" i="45"/>
  <c r="CV6" i="45"/>
  <c r="CW6" i="45"/>
  <c r="CX6" i="45"/>
  <c r="CY6" i="45"/>
  <c r="D6" i="45"/>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CY6" i="44"/>
  <c r="E6" i="44"/>
  <c r="F6" i="44"/>
  <c r="G6" i="44"/>
  <c r="H6" i="44"/>
  <c r="I6" i="44"/>
  <c r="J6" i="44"/>
  <c r="K6" i="44"/>
  <c r="L6" i="44"/>
  <c r="M6" i="44"/>
  <c r="N6" i="44"/>
  <c r="O6" i="44"/>
  <c r="P6" i="44"/>
  <c r="Q6" i="44"/>
  <c r="R6" i="44"/>
  <c r="S6" i="44"/>
  <c r="T6" i="44"/>
  <c r="U6" i="44"/>
  <c r="V6" i="44"/>
  <c r="W6" i="44"/>
  <c r="X6" i="44"/>
  <c r="Y6" i="44"/>
  <c r="Z6" i="44"/>
  <c r="AA6" i="44"/>
  <c r="AB6" i="44"/>
  <c r="AC6" i="44"/>
  <c r="AD6" i="44"/>
  <c r="AE6" i="44"/>
  <c r="AF6" i="44"/>
  <c r="AG6" i="44"/>
  <c r="AH6" i="44"/>
  <c r="AI6" i="44"/>
  <c r="AJ6" i="44"/>
  <c r="AK6" i="44"/>
  <c r="AL6" i="44"/>
  <c r="AM6" i="44"/>
  <c r="AN6" i="44"/>
  <c r="AO6" i="44"/>
  <c r="AP6" i="44"/>
  <c r="AQ6" i="44"/>
  <c r="AR6" i="44"/>
  <c r="AS6" i="44"/>
  <c r="AT6" i="44"/>
  <c r="AU6" i="44"/>
  <c r="AV6" i="44"/>
  <c r="AW6" i="44"/>
  <c r="AX6" i="44"/>
  <c r="AY6" i="44"/>
  <c r="AZ6" i="44"/>
  <c r="BA6" i="44"/>
  <c r="BB6" i="44"/>
  <c r="BC6" i="44"/>
  <c r="BD6" i="44"/>
  <c r="BE6" i="44"/>
  <c r="BF6" i="44"/>
  <c r="BG6" i="44"/>
  <c r="BH6" i="44"/>
  <c r="BI6" i="44"/>
  <c r="BJ6" i="44"/>
  <c r="BK6" i="44"/>
  <c r="BL6" i="44"/>
  <c r="BM6" i="44"/>
  <c r="BN6" i="44"/>
  <c r="BO6" i="44"/>
  <c r="BP6" i="44"/>
  <c r="BQ6" i="44"/>
  <c r="BR6" i="44"/>
  <c r="BS6" i="44"/>
  <c r="BT6" i="44"/>
  <c r="BU6" i="44"/>
  <c r="BV6" i="44"/>
  <c r="BW6" i="44"/>
  <c r="BX6" i="44"/>
  <c r="BY6" i="44"/>
  <c r="BZ6" i="44"/>
  <c r="CA6" i="44"/>
  <c r="CB6" i="44"/>
  <c r="CC6" i="44"/>
  <c r="CD6" i="44"/>
  <c r="CE6" i="44"/>
  <c r="CF6" i="44"/>
  <c r="CG6" i="44"/>
  <c r="CH6" i="44"/>
  <c r="CI6" i="44"/>
  <c r="CJ6" i="44"/>
  <c r="CK6" i="44"/>
  <c r="CL6" i="44"/>
  <c r="CM6" i="44"/>
  <c r="CN6" i="44"/>
  <c r="CO6" i="44"/>
  <c r="CP6" i="44"/>
  <c r="CQ6" i="44"/>
  <c r="CR6" i="44"/>
  <c r="CS6" i="44"/>
  <c r="CT6" i="44"/>
  <c r="CU6" i="44"/>
  <c r="CV6" i="44"/>
  <c r="CW6" i="44"/>
  <c r="CX6" i="44"/>
  <c r="D6" i="44"/>
  <c r="B16" i="46" l="1"/>
  <c r="B61" i="46"/>
  <c r="B16" i="34"/>
  <c r="B61" i="34"/>
  <c r="B16" i="45"/>
  <c r="B61" i="45"/>
  <c r="B16" i="35"/>
  <c r="B61" i="35"/>
  <c r="B16" i="44"/>
  <c r="B61" i="44"/>
  <c r="B16" i="33"/>
  <c r="B61" i="33"/>
  <c r="F4" i="42"/>
  <c r="E4" i="42"/>
  <c r="D4" i="42"/>
  <c r="F3" i="42"/>
  <c r="E3" i="42"/>
  <c r="D3" i="42"/>
  <c r="H2" i="46"/>
  <c r="C12" i="46" s="1"/>
  <c r="H1" i="46"/>
  <c r="H2" i="34"/>
  <c r="C12" i="34" s="1"/>
  <c r="H1" i="34"/>
  <c r="H2" i="45"/>
  <c r="C12" i="45" s="1"/>
  <c r="H1" i="45"/>
  <c r="H2" i="35"/>
  <c r="C12" i="35" s="1"/>
  <c r="H1" i="35"/>
  <c r="H2" i="44"/>
  <c r="C12" i="44" s="1"/>
  <c r="H1" i="44"/>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D58" i="42" l="1"/>
  <c r="D52" i="42"/>
  <c r="F58" i="42"/>
  <c r="F52" i="42"/>
  <c r="E58" i="42"/>
  <c r="E52" i="42"/>
  <c r="B17" i="46"/>
  <c r="B62" i="46"/>
  <c r="B17" i="34"/>
  <c r="B62" i="34"/>
  <c r="B17" i="45"/>
  <c r="B62" i="45"/>
  <c r="B17" i="35"/>
  <c r="B62" i="35"/>
  <c r="B17" i="44"/>
  <c r="B62" i="44"/>
  <c r="B17" i="33"/>
  <c r="B62" i="33"/>
  <c r="E16" i="42"/>
  <c r="F16" i="42"/>
  <c r="D16" i="42"/>
  <c r="D22" i="42"/>
  <c r="E22" i="42"/>
  <c r="F22" i="42"/>
  <c r="H3" i="45"/>
  <c r="H3" i="34"/>
  <c r="D7" i="34"/>
  <c r="D7" i="45"/>
  <c r="D7" i="44"/>
  <c r="H3" i="44"/>
  <c r="D7" i="33"/>
  <c r="D7" i="35"/>
  <c r="D7" i="46"/>
  <c r="H3" i="46"/>
  <c r="H3" i="35"/>
  <c r="H3" i="33"/>
  <c r="F28" i="42" l="1"/>
  <c r="B18" i="46"/>
  <c r="B63" i="46"/>
  <c r="B18" i="34"/>
  <c r="B63" i="34"/>
  <c r="B18" i="45"/>
  <c r="B63" i="45"/>
  <c r="B18" i="35"/>
  <c r="B63" i="35"/>
  <c r="B18" i="44"/>
  <c r="B63" i="44"/>
  <c r="B18" i="33"/>
  <c r="B63" i="33"/>
  <c r="F34" i="42" l="1"/>
  <c r="F40" i="42"/>
  <c r="F46" i="42" s="1"/>
  <c r="B19" i="46"/>
  <c r="B64" i="46"/>
  <c r="B19" i="34"/>
  <c r="B64" i="34"/>
  <c r="B19" i="45"/>
  <c r="B64" i="45"/>
  <c r="B19" i="35"/>
  <c r="B64" i="35"/>
  <c r="B19" i="44"/>
  <c r="B64" i="44"/>
  <c r="B19" i="33"/>
  <c r="B64" i="33"/>
  <c r="E104" i="46"/>
  <c r="F104" i="46" s="1"/>
  <c r="G104" i="46" s="1"/>
  <c r="H104" i="46" s="1"/>
  <c r="I104" i="46" s="1"/>
  <c r="J104" i="46" s="1"/>
  <c r="K104" i="46" s="1"/>
  <c r="L104" i="46" s="1"/>
  <c r="M104" i="46" s="1"/>
  <c r="N104" i="46" s="1"/>
  <c r="O104" i="46" s="1"/>
  <c r="P104" i="46" s="1"/>
  <c r="Q104" i="46" s="1"/>
  <c r="R104" i="46" s="1"/>
  <c r="S104" i="46" s="1"/>
  <c r="T104" i="46" s="1"/>
  <c r="U104" i="46" s="1"/>
  <c r="V104" i="46" s="1"/>
  <c r="W104" i="46" s="1"/>
  <c r="X104" i="46" s="1"/>
  <c r="Y104" i="46" s="1"/>
  <c r="Z104" i="46" s="1"/>
  <c r="AA104" i="46" s="1"/>
  <c r="AB104" i="46" s="1"/>
  <c r="AC104" i="46" s="1"/>
  <c r="AD104" i="46" s="1"/>
  <c r="AE104" i="46" s="1"/>
  <c r="AF104" i="46" s="1"/>
  <c r="AG104" i="46" s="1"/>
  <c r="AH104" i="46" s="1"/>
  <c r="AI104" i="46" s="1"/>
  <c r="AJ104" i="46" s="1"/>
  <c r="AK104" i="46" s="1"/>
  <c r="AL104" i="46" s="1"/>
  <c r="AM104" i="46" s="1"/>
  <c r="AN104" i="46" s="1"/>
  <c r="AO104" i="46" s="1"/>
  <c r="AP104" i="46" s="1"/>
  <c r="AQ104" i="46" s="1"/>
  <c r="AR104" i="46" s="1"/>
  <c r="AS104" i="46" s="1"/>
  <c r="AT104" i="46" s="1"/>
  <c r="AU104" i="46" s="1"/>
  <c r="AV104" i="46" s="1"/>
  <c r="AW104" i="46" s="1"/>
  <c r="AX104" i="46" s="1"/>
  <c r="AY104" i="46" s="1"/>
  <c r="AZ104" i="46" s="1"/>
  <c r="BA104" i="46" s="1"/>
  <c r="BB104" i="46" s="1"/>
  <c r="BC104" i="46" s="1"/>
  <c r="BD104" i="46" s="1"/>
  <c r="BE104" i="46" s="1"/>
  <c r="BF104" i="46" s="1"/>
  <c r="BG104" i="46" s="1"/>
  <c r="BH104" i="46" s="1"/>
  <c r="BI104" i="46" s="1"/>
  <c r="BJ104" i="46" s="1"/>
  <c r="BK104" i="46" s="1"/>
  <c r="BL104" i="46" s="1"/>
  <c r="BM104" i="46" s="1"/>
  <c r="BN104" i="46" s="1"/>
  <c r="BO104" i="46" s="1"/>
  <c r="BP104" i="46" s="1"/>
  <c r="BQ104" i="46" s="1"/>
  <c r="BR104" i="46" s="1"/>
  <c r="BS104" i="46" s="1"/>
  <c r="BT104" i="46" s="1"/>
  <c r="BU104" i="46" s="1"/>
  <c r="BV104" i="46" s="1"/>
  <c r="BW104" i="46" s="1"/>
  <c r="BX104" i="46" s="1"/>
  <c r="BY104" i="46" s="1"/>
  <c r="BZ104" i="46" s="1"/>
  <c r="CA104" i="46" s="1"/>
  <c r="CB104" i="46" s="1"/>
  <c r="CC104" i="46" s="1"/>
  <c r="CD104" i="46" s="1"/>
  <c r="CY98" i="46"/>
  <c r="CX98" i="46"/>
  <c r="CW98" i="46"/>
  <c r="CV98" i="46"/>
  <c r="CU98" i="46"/>
  <c r="CT98" i="46"/>
  <c r="CS98" i="46"/>
  <c r="CR98" i="46"/>
  <c r="CQ98" i="46"/>
  <c r="CP98" i="46"/>
  <c r="CO98" i="46"/>
  <c r="CN98" i="46"/>
  <c r="CM98" i="46"/>
  <c r="CL98" i="46"/>
  <c r="CK98" i="46"/>
  <c r="CJ98" i="46"/>
  <c r="CI98" i="46"/>
  <c r="CH98" i="46"/>
  <c r="CG98" i="46"/>
  <c r="CF98" i="46"/>
  <c r="CE98" i="46"/>
  <c r="A59" i="46"/>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E57" i="46"/>
  <c r="F57" i="46" s="1"/>
  <c r="G57" i="46" s="1"/>
  <c r="H57" i="46" s="1"/>
  <c r="I57" i="46" s="1"/>
  <c r="J57" i="46" s="1"/>
  <c r="K57" i="46" s="1"/>
  <c r="L57" i="46" s="1"/>
  <c r="M57" i="46" s="1"/>
  <c r="N57" i="46" s="1"/>
  <c r="O57" i="46" s="1"/>
  <c r="P57" i="46" s="1"/>
  <c r="Q57" i="46" s="1"/>
  <c r="R57" i="46" s="1"/>
  <c r="S57" i="46" s="1"/>
  <c r="T57" i="46" s="1"/>
  <c r="U57" i="46" s="1"/>
  <c r="V57" i="46" s="1"/>
  <c r="W57" i="46" s="1"/>
  <c r="X57" i="46" s="1"/>
  <c r="Y57" i="46" s="1"/>
  <c r="Z57" i="46" s="1"/>
  <c r="AA57" i="46" s="1"/>
  <c r="AB57" i="46" s="1"/>
  <c r="AC57" i="46" s="1"/>
  <c r="AD57" i="46" s="1"/>
  <c r="AE57" i="46" s="1"/>
  <c r="AF57" i="46" s="1"/>
  <c r="AG57" i="46" s="1"/>
  <c r="AH57" i="46" s="1"/>
  <c r="AI57" i="46" s="1"/>
  <c r="AJ57" i="46" s="1"/>
  <c r="AK57" i="46" s="1"/>
  <c r="AL57" i="46" s="1"/>
  <c r="AM57" i="46" s="1"/>
  <c r="AN57" i="46" s="1"/>
  <c r="AO57" i="46" s="1"/>
  <c r="AP57" i="46" s="1"/>
  <c r="AQ57" i="46" s="1"/>
  <c r="AR57" i="46" s="1"/>
  <c r="AS57" i="46" s="1"/>
  <c r="AT57" i="46" s="1"/>
  <c r="AU57" i="46" s="1"/>
  <c r="AV57" i="46" s="1"/>
  <c r="AW57" i="46" s="1"/>
  <c r="AX57" i="46" s="1"/>
  <c r="AY57" i="46" s="1"/>
  <c r="AZ57" i="46" s="1"/>
  <c r="BA57" i="46" s="1"/>
  <c r="BB57" i="46" s="1"/>
  <c r="BC57" i="46" s="1"/>
  <c r="BD57" i="46" s="1"/>
  <c r="BE57" i="46" s="1"/>
  <c r="BF57" i="46" s="1"/>
  <c r="BG57" i="46" s="1"/>
  <c r="BH57" i="46" s="1"/>
  <c r="BI57" i="46" s="1"/>
  <c r="BJ57" i="46" s="1"/>
  <c r="BK57" i="46" s="1"/>
  <c r="BL57" i="46" s="1"/>
  <c r="BM57" i="46" s="1"/>
  <c r="BN57" i="46" s="1"/>
  <c r="BO57" i="46" s="1"/>
  <c r="BP57" i="46" s="1"/>
  <c r="BQ57" i="46" s="1"/>
  <c r="BR57" i="46" s="1"/>
  <c r="BS57" i="46" s="1"/>
  <c r="BT57" i="46" s="1"/>
  <c r="BU57" i="46" s="1"/>
  <c r="BV57" i="46" s="1"/>
  <c r="BW57" i="46" s="1"/>
  <c r="BX57" i="46" s="1"/>
  <c r="BY57" i="46" s="1"/>
  <c r="BZ57" i="46" s="1"/>
  <c r="CA57" i="46" s="1"/>
  <c r="CB57" i="46" s="1"/>
  <c r="CC57" i="46" s="1"/>
  <c r="CD57" i="46" s="1"/>
  <c r="CE57" i="46" s="1"/>
  <c r="CF57" i="46" s="1"/>
  <c r="CG57" i="46" s="1"/>
  <c r="CH57" i="46" s="1"/>
  <c r="CI57" i="46" s="1"/>
  <c r="CJ57" i="46" s="1"/>
  <c r="CK57" i="46" s="1"/>
  <c r="CL57" i="46" s="1"/>
  <c r="CM57" i="46" s="1"/>
  <c r="CN57" i="46" s="1"/>
  <c r="CO57" i="46" s="1"/>
  <c r="CP57" i="46" s="1"/>
  <c r="CQ57" i="46" s="1"/>
  <c r="CR57" i="46" s="1"/>
  <c r="CS57" i="46" s="1"/>
  <c r="CT57" i="46" s="1"/>
  <c r="CU57" i="46" s="1"/>
  <c r="CV57" i="46" s="1"/>
  <c r="CW57" i="46" s="1"/>
  <c r="CX57" i="46" s="1"/>
  <c r="CY57" i="46" s="1"/>
  <c r="A13" i="46"/>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E11" i="46"/>
  <c r="F11" i="46" s="1"/>
  <c r="G11" i="46" s="1"/>
  <c r="E104" i="45"/>
  <c r="F104" i="45" s="1"/>
  <c r="G104" i="45" s="1"/>
  <c r="H104" i="45" s="1"/>
  <c r="I104" i="45" s="1"/>
  <c r="J104" i="45" s="1"/>
  <c r="K104" i="45" s="1"/>
  <c r="L104" i="45" s="1"/>
  <c r="M104" i="45" s="1"/>
  <c r="N104" i="45" s="1"/>
  <c r="O104" i="45" s="1"/>
  <c r="P104" i="45" s="1"/>
  <c r="Q104" i="45" s="1"/>
  <c r="R104" i="45" s="1"/>
  <c r="S104" i="45" s="1"/>
  <c r="T104" i="45" s="1"/>
  <c r="U104" i="45" s="1"/>
  <c r="V104" i="45" s="1"/>
  <c r="W104" i="45" s="1"/>
  <c r="X104" i="45" s="1"/>
  <c r="Y104" i="45" s="1"/>
  <c r="Z104" i="45" s="1"/>
  <c r="AA104" i="45" s="1"/>
  <c r="AB104" i="45" s="1"/>
  <c r="AC104" i="45" s="1"/>
  <c r="AD104" i="45" s="1"/>
  <c r="AE104" i="45" s="1"/>
  <c r="AF104" i="45" s="1"/>
  <c r="AG104" i="45" s="1"/>
  <c r="AH104" i="45" s="1"/>
  <c r="AI104" i="45" s="1"/>
  <c r="AJ104" i="45" s="1"/>
  <c r="AK104" i="45" s="1"/>
  <c r="AL104" i="45" s="1"/>
  <c r="AM104" i="45" s="1"/>
  <c r="AN104" i="45" s="1"/>
  <c r="AO104" i="45" s="1"/>
  <c r="AP104" i="45" s="1"/>
  <c r="AQ104" i="45" s="1"/>
  <c r="AR104" i="45" s="1"/>
  <c r="AS104" i="45" s="1"/>
  <c r="AT104" i="45" s="1"/>
  <c r="AU104" i="45" s="1"/>
  <c r="AV104" i="45" s="1"/>
  <c r="AW104" i="45" s="1"/>
  <c r="AX104" i="45" s="1"/>
  <c r="AY104" i="45" s="1"/>
  <c r="AZ104" i="45" s="1"/>
  <c r="BA104" i="45" s="1"/>
  <c r="BB104" i="45" s="1"/>
  <c r="BC104" i="45" s="1"/>
  <c r="BD104" i="45" s="1"/>
  <c r="BE104" i="45" s="1"/>
  <c r="BF104" i="45" s="1"/>
  <c r="BG104" i="45" s="1"/>
  <c r="BH104" i="45" s="1"/>
  <c r="BI104" i="45" s="1"/>
  <c r="BJ104" i="45" s="1"/>
  <c r="BK104" i="45" s="1"/>
  <c r="BL104" i="45" s="1"/>
  <c r="BM104" i="45" s="1"/>
  <c r="BN104" i="45" s="1"/>
  <c r="BO104" i="45" s="1"/>
  <c r="BP104" i="45" s="1"/>
  <c r="BQ104" i="45" s="1"/>
  <c r="BR104" i="45" s="1"/>
  <c r="BS104" i="45" s="1"/>
  <c r="BT104" i="45" s="1"/>
  <c r="BU104" i="45" s="1"/>
  <c r="BV104" i="45" s="1"/>
  <c r="BW104" i="45" s="1"/>
  <c r="BX104" i="45" s="1"/>
  <c r="BY104" i="45" s="1"/>
  <c r="BZ104" i="45" s="1"/>
  <c r="CA104" i="45" s="1"/>
  <c r="CB104" i="45" s="1"/>
  <c r="CC104" i="45" s="1"/>
  <c r="CD104" i="45" s="1"/>
  <c r="A59" i="45"/>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E57" i="45"/>
  <c r="F57" i="45" s="1"/>
  <c r="G57" i="45" s="1"/>
  <c r="H57" i="45" s="1"/>
  <c r="I57" i="45" s="1"/>
  <c r="J57" i="45" s="1"/>
  <c r="K57" i="45" s="1"/>
  <c r="L57" i="45" s="1"/>
  <c r="M57" i="45" s="1"/>
  <c r="N57" i="45" s="1"/>
  <c r="O57" i="45" s="1"/>
  <c r="P57" i="45" s="1"/>
  <c r="Q57" i="45" s="1"/>
  <c r="R57" i="45" s="1"/>
  <c r="S57" i="45" s="1"/>
  <c r="T57" i="45" s="1"/>
  <c r="U57" i="45" s="1"/>
  <c r="V57" i="45" s="1"/>
  <c r="W57" i="45" s="1"/>
  <c r="X57" i="45" s="1"/>
  <c r="Y57" i="45" s="1"/>
  <c r="Z57" i="45" s="1"/>
  <c r="AA57" i="45" s="1"/>
  <c r="AB57" i="45" s="1"/>
  <c r="AC57" i="45" s="1"/>
  <c r="AD57" i="45" s="1"/>
  <c r="AE57" i="45" s="1"/>
  <c r="AF57" i="45" s="1"/>
  <c r="AG57" i="45" s="1"/>
  <c r="AH57" i="45" s="1"/>
  <c r="AI57" i="45" s="1"/>
  <c r="AJ57" i="45" s="1"/>
  <c r="AK57" i="45" s="1"/>
  <c r="AL57" i="45" s="1"/>
  <c r="AM57" i="45" s="1"/>
  <c r="AN57" i="45" s="1"/>
  <c r="AO57" i="45" s="1"/>
  <c r="AP57" i="45" s="1"/>
  <c r="AQ57" i="45" s="1"/>
  <c r="AR57" i="45" s="1"/>
  <c r="AS57" i="45" s="1"/>
  <c r="AT57" i="45" s="1"/>
  <c r="AU57" i="45" s="1"/>
  <c r="AV57" i="45" s="1"/>
  <c r="AW57" i="45" s="1"/>
  <c r="AX57" i="45" s="1"/>
  <c r="AY57" i="45" s="1"/>
  <c r="AZ57" i="45" s="1"/>
  <c r="BA57" i="45" s="1"/>
  <c r="BB57" i="45" s="1"/>
  <c r="BC57" i="45" s="1"/>
  <c r="BD57" i="45" s="1"/>
  <c r="BE57" i="45" s="1"/>
  <c r="BF57" i="45" s="1"/>
  <c r="BG57" i="45" s="1"/>
  <c r="BH57" i="45" s="1"/>
  <c r="BI57" i="45" s="1"/>
  <c r="BJ57" i="45" s="1"/>
  <c r="BK57" i="45" s="1"/>
  <c r="BL57" i="45" s="1"/>
  <c r="BM57" i="45" s="1"/>
  <c r="BN57" i="45" s="1"/>
  <c r="BO57" i="45" s="1"/>
  <c r="BP57" i="45" s="1"/>
  <c r="BQ57" i="45" s="1"/>
  <c r="BR57" i="45" s="1"/>
  <c r="BS57" i="45" s="1"/>
  <c r="BT57" i="45" s="1"/>
  <c r="BU57" i="45" s="1"/>
  <c r="BV57" i="45" s="1"/>
  <c r="BW57" i="45" s="1"/>
  <c r="BX57" i="45" s="1"/>
  <c r="BY57" i="45" s="1"/>
  <c r="BZ57" i="45" s="1"/>
  <c r="CA57" i="45" s="1"/>
  <c r="CB57" i="45" s="1"/>
  <c r="CC57" i="45" s="1"/>
  <c r="CD57" i="45" s="1"/>
  <c r="CE57" i="45" s="1"/>
  <c r="CF57" i="45" s="1"/>
  <c r="CG57" i="45" s="1"/>
  <c r="CH57" i="45" s="1"/>
  <c r="CI57" i="45" s="1"/>
  <c r="CJ57" i="45" s="1"/>
  <c r="CK57" i="45" s="1"/>
  <c r="CL57" i="45" s="1"/>
  <c r="CM57" i="45" s="1"/>
  <c r="CN57" i="45" s="1"/>
  <c r="CO57" i="45" s="1"/>
  <c r="CP57" i="45" s="1"/>
  <c r="CQ57" i="45" s="1"/>
  <c r="CR57" i="45" s="1"/>
  <c r="CS57" i="45" s="1"/>
  <c r="CT57" i="45" s="1"/>
  <c r="CU57" i="45" s="1"/>
  <c r="CV57" i="45" s="1"/>
  <c r="CW57" i="45" s="1"/>
  <c r="CX57" i="45" s="1"/>
  <c r="CY57" i="45" s="1"/>
  <c r="A13" i="45"/>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E11" i="45"/>
  <c r="F11" i="45" s="1"/>
  <c r="G11" i="45" s="1"/>
  <c r="E104" i="44"/>
  <c r="F104" i="44" s="1"/>
  <c r="G104" i="44" s="1"/>
  <c r="H104" i="44" s="1"/>
  <c r="I104" i="44" s="1"/>
  <c r="J104" i="44" s="1"/>
  <c r="K104" i="44" s="1"/>
  <c r="L104" i="44" s="1"/>
  <c r="M104" i="44" s="1"/>
  <c r="N104" i="44" s="1"/>
  <c r="O104" i="44" s="1"/>
  <c r="P104" i="44" s="1"/>
  <c r="Q104" i="44" s="1"/>
  <c r="R104" i="44" s="1"/>
  <c r="S104" i="44" s="1"/>
  <c r="T104" i="44" s="1"/>
  <c r="U104" i="44" s="1"/>
  <c r="V104" i="44" s="1"/>
  <c r="W104" i="44" s="1"/>
  <c r="X104" i="44" s="1"/>
  <c r="Y104" i="44" s="1"/>
  <c r="Z104" i="44" s="1"/>
  <c r="AA104" i="44" s="1"/>
  <c r="AB104" i="44" s="1"/>
  <c r="AC104" i="44" s="1"/>
  <c r="AD104" i="44" s="1"/>
  <c r="AE104" i="44" s="1"/>
  <c r="AF104" i="44" s="1"/>
  <c r="AG104" i="44" s="1"/>
  <c r="AH104" i="44" s="1"/>
  <c r="AI104" i="44" s="1"/>
  <c r="AJ104" i="44" s="1"/>
  <c r="AK104" i="44" s="1"/>
  <c r="AL104" i="44" s="1"/>
  <c r="AM104" i="44" s="1"/>
  <c r="AN104" i="44" s="1"/>
  <c r="AO104" i="44" s="1"/>
  <c r="AP104" i="44" s="1"/>
  <c r="AQ104" i="44" s="1"/>
  <c r="AR104" i="44" s="1"/>
  <c r="AS104" i="44" s="1"/>
  <c r="AT104" i="44" s="1"/>
  <c r="AU104" i="44" s="1"/>
  <c r="AV104" i="44" s="1"/>
  <c r="AW104" i="44" s="1"/>
  <c r="AX104" i="44" s="1"/>
  <c r="AY104" i="44" s="1"/>
  <c r="AZ104" i="44" s="1"/>
  <c r="BA104" i="44" s="1"/>
  <c r="BB104" i="44" s="1"/>
  <c r="BC104" i="44" s="1"/>
  <c r="BD104" i="44" s="1"/>
  <c r="BE104" i="44" s="1"/>
  <c r="BF104" i="44" s="1"/>
  <c r="BG104" i="44" s="1"/>
  <c r="BH104" i="44" s="1"/>
  <c r="BI104" i="44" s="1"/>
  <c r="BJ104" i="44" s="1"/>
  <c r="BK104" i="44" s="1"/>
  <c r="BL104" i="44" s="1"/>
  <c r="BM104" i="44" s="1"/>
  <c r="BN104" i="44" s="1"/>
  <c r="BO104" i="44" s="1"/>
  <c r="BP104" i="44" s="1"/>
  <c r="BQ104" i="44" s="1"/>
  <c r="BR104" i="44" s="1"/>
  <c r="BS104" i="44" s="1"/>
  <c r="BT104" i="44" s="1"/>
  <c r="BU104" i="44" s="1"/>
  <c r="BV104" i="44" s="1"/>
  <c r="BW104" i="44" s="1"/>
  <c r="BX104" i="44" s="1"/>
  <c r="BY104" i="44" s="1"/>
  <c r="BZ104" i="44" s="1"/>
  <c r="CA104" i="44" s="1"/>
  <c r="CB104" i="44" s="1"/>
  <c r="CC104" i="44" s="1"/>
  <c r="CD104" i="44" s="1"/>
  <c r="CE104" i="44" s="1"/>
  <c r="CF104" i="44" s="1"/>
  <c r="CG104" i="44" s="1"/>
  <c r="CH104" i="44" s="1"/>
  <c r="CI104" i="44" s="1"/>
  <c r="CJ104" i="44" s="1"/>
  <c r="CK104" i="44" s="1"/>
  <c r="CL104" i="44" s="1"/>
  <c r="CM104" i="44" s="1"/>
  <c r="CN104" i="44" s="1"/>
  <c r="CO104" i="44" s="1"/>
  <c r="CP104" i="44" s="1"/>
  <c r="CQ104" i="44" s="1"/>
  <c r="CR104" i="44" s="1"/>
  <c r="CS104" i="44" s="1"/>
  <c r="CT104" i="44" s="1"/>
  <c r="CU104" i="44" s="1"/>
  <c r="CV104" i="44" s="1"/>
  <c r="CW104" i="44" s="1"/>
  <c r="CX104" i="44" s="1"/>
  <c r="CY104" i="44" s="1"/>
  <c r="A59" i="44"/>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E57" i="44"/>
  <c r="F57" i="44" s="1"/>
  <c r="G57" i="44" s="1"/>
  <c r="H57" i="44" s="1"/>
  <c r="I57" i="44" s="1"/>
  <c r="J57" i="44" s="1"/>
  <c r="K57" i="44" s="1"/>
  <c r="L57" i="44" s="1"/>
  <c r="M57" i="44" s="1"/>
  <c r="N57" i="44" s="1"/>
  <c r="O57" i="44" s="1"/>
  <c r="P57" i="44" s="1"/>
  <c r="Q57" i="44" s="1"/>
  <c r="R57" i="44" s="1"/>
  <c r="S57" i="44" s="1"/>
  <c r="T57" i="44" s="1"/>
  <c r="U57" i="44" s="1"/>
  <c r="V57" i="44" s="1"/>
  <c r="W57" i="44" s="1"/>
  <c r="X57" i="44" s="1"/>
  <c r="Y57" i="44" s="1"/>
  <c r="Z57" i="44" s="1"/>
  <c r="AA57" i="44" s="1"/>
  <c r="AB57" i="44" s="1"/>
  <c r="AC57" i="44" s="1"/>
  <c r="AD57" i="44" s="1"/>
  <c r="AE57" i="44" s="1"/>
  <c r="AF57" i="44" s="1"/>
  <c r="AG57" i="44" s="1"/>
  <c r="AH57" i="44" s="1"/>
  <c r="AI57" i="44" s="1"/>
  <c r="AJ57" i="44" s="1"/>
  <c r="AK57" i="44" s="1"/>
  <c r="AL57" i="44" s="1"/>
  <c r="AM57" i="44" s="1"/>
  <c r="AN57" i="44" s="1"/>
  <c r="AO57" i="44" s="1"/>
  <c r="AP57" i="44" s="1"/>
  <c r="AQ57" i="44" s="1"/>
  <c r="AR57" i="44" s="1"/>
  <c r="AS57" i="44" s="1"/>
  <c r="AT57" i="44" s="1"/>
  <c r="AU57" i="44" s="1"/>
  <c r="AV57" i="44" s="1"/>
  <c r="AW57" i="44" s="1"/>
  <c r="AX57" i="44" s="1"/>
  <c r="AY57" i="44" s="1"/>
  <c r="AZ57" i="44" s="1"/>
  <c r="BA57" i="44" s="1"/>
  <c r="BB57" i="44" s="1"/>
  <c r="BC57" i="44" s="1"/>
  <c r="BD57" i="44" s="1"/>
  <c r="BE57" i="44" s="1"/>
  <c r="BF57" i="44" s="1"/>
  <c r="BG57" i="44" s="1"/>
  <c r="BH57" i="44" s="1"/>
  <c r="BI57" i="44" s="1"/>
  <c r="BJ57" i="44" s="1"/>
  <c r="BK57" i="44" s="1"/>
  <c r="BL57" i="44" s="1"/>
  <c r="BM57" i="44" s="1"/>
  <c r="BN57" i="44" s="1"/>
  <c r="BO57" i="44" s="1"/>
  <c r="BP57" i="44" s="1"/>
  <c r="BQ57" i="44" s="1"/>
  <c r="BR57" i="44" s="1"/>
  <c r="BS57" i="44" s="1"/>
  <c r="BT57" i="44" s="1"/>
  <c r="BU57" i="44" s="1"/>
  <c r="BV57" i="44" s="1"/>
  <c r="BW57" i="44" s="1"/>
  <c r="BX57" i="44" s="1"/>
  <c r="BY57" i="44" s="1"/>
  <c r="BZ57" i="44" s="1"/>
  <c r="CA57" i="44" s="1"/>
  <c r="CB57" i="44" s="1"/>
  <c r="CC57" i="44" s="1"/>
  <c r="CD57" i="44" s="1"/>
  <c r="CE57" i="44" s="1"/>
  <c r="CF57" i="44" s="1"/>
  <c r="CG57" i="44" s="1"/>
  <c r="CH57" i="44" s="1"/>
  <c r="CI57" i="44" s="1"/>
  <c r="CJ57" i="44" s="1"/>
  <c r="CK57" i="44" s="1"/>
  <c r="CL57" i="44" s="1"/>
  <c r="CM57" i="44" s="1"/>
  <c r="CN57" i="44" s="1"/>
  <c r="CO57" i="44" s="1"/>
  <c r="CP57" i="44" s="1"/>
  <c r="CQ57" i="44" s="1"/>
  <c r="CR57" i="44" s="1"/>
  <c r="CS57" i="44" s="1"/>
  <c r="CT57" i="44" s="1"/>
  <c r="CU57" i="44" s="1"/>
  <c r="CV57" i="44" s="1"/>
  <c r="CW57" i="44" s="1"/>
  <c r="CX57" i="44" s="1"/>
  <c r="CY57" i="44" s="1"/>
  <c r="A13" i="44"/>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E11" i="44"/>
  <c r="F11" i="44" s="1"/>
  <c r="E5" i="44"/>
  <c r="E104" i="43"/>
  <c r="F104" i="43" s="1"/>
  <c r="G104" i="43" s="1"/>
  <c r="H104" i="43" s="1"/>
  <c r="I104" i="43" s="1"/>
  <c r="J104" i="43" s="1"/>
  <c r="K104" i="43" s="1"/>
  <c r="L104" i="43" s="1"/>
  <c r="M104" i="43" s="1"/>
  <c r="N104" i="43" s="1"/>
  <c r="O104" i="43" s="1"/>
  <c r="P104" i="43" s="1"/>
  <c r="Q104" i="43" s="1"/>
  <c r="R104" i="43" s="1"/>
  <c r="S104" i="43" s="1"/>
  <c r="T104" i="43" s="1"/>
  <c r="U104" i="43" s="1"/>
  <c r="V104" i="43" s="1"/>
  <c r="W104" i="43" s="1"/>
  <c r="X104" i="43" s="1"/>
  <c r="Y104" i="43" s="1"/>
  <c r="Z104" i="43" s="1"/>
  <c r="AA104" i="43" s="1"/>
  <c r="AB104" i="43" s="1"/>
  <c r="AC104" i="43" s="1"/>
  <c r="AD104" i="43" s="1"/>
  <c r="AE104" i="43" s="1"/>
  <c r="AF104" i="43" s="1"/>
  <c r="AG104" i="43" s="1"/>
  <c r="AH104" i="43" s="1"/>
  <c r="AI104" i="43" s="1"/>
  <c r="AJ104" i="43" s="1"/>
  <c r="AK104" i="43" s="1"/>
  <c r="AL104" i="43" s="1"/>
  <c r="AM104" i="43" s="1"/>
  <c r="AN104" i="43" s="1"/>
  <c r="AO104" i="43" s="1"/>
  <c r="AP104" i="43" s="1"/>
  <c r="AQ104" i="43" s="1"/>
  <c r="AR104" i="43" s="1"/>
  <c r="AS104" i="43" s="1"/>
  <c r="AT104" i="43" s="1"/>
  <c r="AU104" i="43" s="1"/>
  <c r="AV104" i="43" s="1"/>
  <c r="AW104" i="43" s="1"/>
  <c r="AX104" i="43" s="1"/>
  <c r="AY104" i="43" s="1"/>
  <c r="AZ104" i="43" s="1"/>
  <c r="BA104" i="43" s="1"/>
  <c r="BB104" i="43" s="1"/>
  <c r="BC104" i="43" s="1"/>
  <c r="BD104" i="43" s="1"/>
  <c r="BE104" i="43" s="1"/>
  <c r="BF104" i="43" s="1"/>
  <c r="BG104" i="43" s="1"/>
  <c r="BH104" i="43" s="1"/>
  <c r="BI104" i="43" s="1"/>
  <c r="BJ104" i="43" s="1"/>
  <c r="BK104" i="43" s="1"/>
  <c r="BL104" i="43" s="1"/>
  <c r="BM104" i="43" s="1"/>
  <c r="BN104" i="43" s="1"/>
  <c r="BO104" i="43" s="1"/>
  <c r="BP104" i="43" s="1"/>
  <c r="BQ104" i="43" s="1"/>
  <c r="BR104" i="43" s="1"/>
  <c r="BS104" i="43" s="1"/>
  <c r="BT104" i="43" s="1"/>
  <c r="BU104" i="43" s="1"/>
  <c r="BV104" i="43" s="1"/>
  <c r="BW104" i="43" s="1"/>
  <c r="BX104" i="43" s="1"/>
  <c r="BY104" i="43" s="1"/>
  <c r="BZ104" i="43" s="1"/>
  <c r="CA104" i="43" s="1"/>
  <c r="CB104" i="43" s="1"/>
  <c r="CC104" i="43" s="1"/>
  <c r="CD104" i="43" s="1"/>
  <c r="CY98" i="43"/>
  <c r="CX98" i="43"/>
  <c r="CW98" i="43"/>
  <c r="CV98" i="43"/>
  <c r="CU98" i="43"/>
  <c r="CT98" i="43"/>
  <c r="CS98" i="43"/>
  <c r="CR98" i="43"/>
  <c r="CQ98" i="43"/>
  <c r="CP98" i="43"/>
  <c r="CO98" i="43"/>
  <c r="CN98" i="43"/>
  <c r="CM98" i="43"/>
  <c r="CL98" i="43"/>
  <c r="CK98" i="43"/>
  <c r="CJ98" i="43"/>
  <c r="CI98" i="43"/>
  <c r="CH98" i="43"/>
  <c r="CG98" i="43"/>
  <c r="CF98" i="43"/>
  <c r="CE98" i="43"/>
  <c r="A59" i="43"/>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E57" i="43"/>
  <c r="F57" i="43" s="1"/>
  <c r="G57" i="43" s="1"/>
  <c r="H57" i="43" s="1"/>
  <c r="I57" i="43" s="1"/>
  <c r="J57" i="43" s="1"/>
  <c r="K57" i="43" s="1"/>
  <c r="L57" i="43" s="1"/>
  <c r="M57" i="43" s="1"/>
  <c r="N57" i="43" s="1"/>
  <c r="O57" i="43" s="1"/>
  <c r="P57" i="43" s="1"/>
  <c r="Q57" i="43" s="1"/>
  <c r="R57" i="43" s="1"/>
  <c r="S57" i="43" s="1"/>
  <c r="T57" i="43" s="1"/>
  <c r="U57" i="43" s="1"/>
  <c r="V57" i="43" s="1"/>
  <c r="W57" i="43" s="1"/>
  <c r="X57" i="43" s="1"/>
  <c r="Y57" i="43" s="1"/>
  <c r="Z57" i="43" s="1"/>
  <c r="AA57" i="43" s="1"/>
  <c r="AB57" i="43" s="1"/>
  <c r="AC57" i="43" s="1"/>
  <c r="AD57" i="43" s="1"/>
  <c r="AE57" i="43" s="1"/>
  <c r="AF57" i="43" s="1"/>
  <c r="AG57" i="43" s="1"/>
  <c r="AH57" i="43" s="1"/>
  <c r="AI57" i="43" s="1"/>
  <c r="AJ57" i="43" s="1"/>
  <c r="AK57" i="43" s="1"/>
  <c r="AL57" i="43" s="1"/>
  <c r="AM57" i="43" s="1"/>
  <c r="AN57" i="43" s="1"/>
  <c r="AO57" i="43" s="1"/>
  <c r="AP57" i="43" s="1"/>
  <c r="AQ57" i="43" s="1"/>
  <c r="AR57" i="43" s="1"/>
  <c r="AS57" i="43" s="1"/>
  <c r="AT57" i="43" s="1"/>
  <c r="AU57" i="43" s="1"/>
  <c r="AV57" i="43" s="1"/>
  <c r="AW57" i="43" s="1"/>
  <c r="AX57" i="43" s="1"/>
  <c r="AY57" i="43" s="1"/>
  <c r="AZ57" i="43" s="1"/>
  <c r="BA57" i="43" s="1"/>
  <c r="BB57" i="43" s="1"/>
  <c r="BC57" i="43" s="1"/>
  <c r="BD57" i="43" s="1"/>
  <c r="BE57" i="43" s="1"/>
  <c r="BF57" i="43" s="1"/>
  <c r="BG57" i="43" s="1"/>
  <c r="BH57" i="43" s="1"/>
  <c r="BI57" i="43" s="1"/>
  <c r="BJ57" i="43" s="1"/>
  <c r="BK57" i="43" s="1"/>
  <c r="BL57" i="43" s="1"/>
  <c r="BM57" i="43" s="1"/>
  <c r="BN57" i="43" s="1"/>
  <c r="BO57" i="43" s="1"/>
  <c r="BP57" i="43" s="1"/>
  <c r="BQ57" i="43" s="1"/>
  <c r="BR57" i="43" s="1"/>
  <c r="BS57" i="43" s="1"/>
  <c r="BT57" i="43" s="1"/>
  <c r="BU57" i="43" s="1"/>
  <c r="BV57" i="43" s="1"/>
  <c r="BW57" i="43" s="1"/>
  <c r="BX57" i="43" s="1"/>
  <c r="BY57" i="43" s="1"/>
  <c r="BZ57" i="43" s="1"/>
  <c r="CA57" i="43" s="1"/>
  <c r="CB57" i="43" s="1"/>
  <c r="CC57" i="43" s="1"/>
  <c r="CD57" i="43" s="1"/>
  <c r="CE57" i="43" s="1"/>
  <c r="CF57" i="43" s="1"/>
  <c r="CG57" i="43" s="1"/>
  <c r="CH57" i="43" s="1"/>
  <c r="CI57" i="43" s="1"/>
  <c r="CJ57" i="43" s="1"/>
  <c r="CK57" i="43" s="1"/>
  <c r="CL57" i="43" s="1"/>
  <c r="CM57" i="43" s="1"/>
  <c r="CN57" i="43" s="1"/>
  <c r="CO57" i="43" s="1"/>
  <c r="CP57" i="43" s="1"/>
  <c r="CQ57" i="43" s="1"/>
  <c r="CR57" i="43" s="1"/>
  <c r="CS57" i="43" s="1"/>
  <c r="CT57" i="43" s="1"/>
  <c r="CU57" i="43" s="1"/>
  <c r="CV57" i="43" s="1"/>
  <c r="CW57" i="43" s="1"/>
  <c r="CX57" i="43" s="1"/>
  <c r="CY57" i="43" s="1"/>
  <c r="A13" i="43"/>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E11" i="43"/>
  <c r="CY6" i="43"/>
  <c r="CX6" i="43"/>
  <c r="CW6" i="43"/>
  <c r="CV6" i="43"/>
  <c r="CU6" i="43"/>
  <c r="CT6" i="43"/>
  <c r="CS6" i="43"/>
  <c r="CR6" i="43"/>
  <c r="CQ6" i="43"/>
  <c r="CP6" i="43"/>
  <c r="CO6" i="43"/>
  <c r="CN6" i="43"/>
  <c r="CM6" i="43"/>
  <c r="CL6" i="43"/>
  <c r="CK6" i="43"/>
  <c r="CJ6" i="43"/>
  <c r="CI6" i="43"/>
  <c r="CH6" i="43"/>
  <c r="CG6" i="43"/>
  <c r="CF6" i="43"/>
  <c r="CE6" i="43"/>
  <c r="CD6" i="43"/>
  <c r="CC6" i="43"/>
  <c r="CB6" i="43"/>
  <c r="CA6" i="43"/>
  <c r="BZ6" i="43"/>
  <c r="BY6" i="43"/>
  <c r="BX6" i="43"/>
  <c r="BW6" i="43"/>
  <c r="BV6" i="43"/>
  <c r="BU6" i="43"/>
  <c r="BT6" i="43"/>
  <c r="BS6" i="43"/>
  <c r="BR6" i="43"/>
  <c r="BQ6" i="43"/>
  <c r="BP6" i="43"/>
  <c r="BO6" i="43"/>
  <c r="BN6" i="43"/>
  <c r="BM6" i="43"/>
  <c r="BL6" i="43"/>
  <c r="BK6" i="43"/>
  <c r="BJ6" i="43"/>
  <c r="BI6" i="43"/>
  <c r="BH6" i="43"/>
  <c r="BG6" i="43"/>
  <c r="BF6" i="43"/>
  <c r="BE6" i="43"/>
  <c r="BD6" i="43"/>
  <c r="BC6" i="43"/>
  <c r="BB6" i="43"/>
  <c r="BA6" i="43"/>
  <c r="AZ6" i="43"/>
  <c r="AY6" i="43"/>
  <c r="AX6" i="43"/>
  <c r="AW6" i="43"/>
  <c r="AV6" i="43"/>
  <c r="AU6" i="43"/>
  <c r="AT6" i="43"/>
  <c r="AS6" i="43"/>
  <c r="AR6" i="43"/>
  <c r="AQ6" i="43"/>
  <c r="AP6" i="43"/>
  <c r="AO6" i="43"/>
  <c r="AN6" i="43"/>
  <c r="AM6" i="43"/>
  <c r="AL6" i="43"/>
  <c r="AK6" i="43"/>
  <c r="AJ6" i="43"/>
  <c r="AI6" i="43"/>
  <c r="AH6" i="43"/>
  <c r="AG6" i="43"/>
  <c r="AF6" i="43"/>
  <c r="AE6" i="43"/>
  <c r="AD6" i="43"/>
  <c r="AC6" i="43"/>
  <c r="AB6" i="43"/>
  <c r="AA6" i="43"/>
  <c r="Z6" i="43"/>
  <c r="Y6" i="43"/>
  <c r="X6" i="43"/>
  <c r="W6" i="43"/>
  <c r="V6" i="43"/>
  <c r="U6" i="43"/>
  <c r="T6" i="43"/>
  <c r="S6" i="43"/>
  <c r="R6" i="43"/>
  <c r="Q6" i="43"/>
  <c r="P6" i="43"/>
  <c r="O6" i="43"/>
  <c r="N6" i="43"/>
  <c r="M6" i="43"/>
  <c r="L6" i="43"/>
  <c r="K6" i="43"/>
  <c r="J6" i="43"/>
  <c r="I6" i="43"/>
  <c r="H6" i="43"/>
  <c r="G6" i="43"/>
  <c r="F6" i="43"/>
  <c r="E6" i="43"/>
  <c r="D6" i="43"/>
  <c r="D5" i="43"/>
  <c r="B12" i="43" s="1"/>
  <c r="H2" i="43"/>
  <c r="H1" i="43"/>
  <c r="C13" i="44" l="1"/>
  <c r="B20" i="46"/>
  <c r="B65" i="46"/>
  <c r="B20" i="34"/>
  <c r="B65" i="34"/>
  <c r="B20" i="45"/>
  <c r="B65" i="45"/>
  <c r="B20" i="35"/>
  <c r="B65" i="35"/>
  <c r="B20" i="44"/>
  <c r="B65" i="44"/>
  <c r="B20" i="33"/>
  <c r="B65" i="33"/>
  <c r="B13" i="43"/>
  <c r="B58" i="43"/>
  <c r="C12" i="43"/>
  <c r="DB12" i="43"/>
  <c r="DB13" i="43" s="1"/>
  <c r="DB14" i="43" s="1"/>
  <c r="DB15" i="43" s="1"/>
  <c r="DB16" i="43" s="1"/>
  <c r="DB17" i="43" s="1"/>
  <c r="DB18" i="43" s="1"/>
  <c r="DB19" i="43" s="1"/>
  <c r="DB20" i="43" s="1"/>
  <c r="DB21" i="43" s="1"/>
  <c r="DB22" i="43" s="1"/>
  <c r="DB23" i="43" s="1"/>
  <c r="DB24" i="43" s="1"/>
  <c r="DB25" i="43" s="1"/>
  <c r="DB26" i="43" s="1"/>
  <c r="DB27" i="43" s="1"/>
  <c r="DB28" i="43" s="1"/>
  <c r="DB29" i="43" s="1"/>
  <c r="DB30" i="43" s="1"/>
  <c r="DB31" i="43" s="1"/>
  <c r="DB32" i="43" s="1"/>
  <c r="DB33" i="43" s="1"/>
  <c r="DB34" i="43" s="1"/>
  <c r="DB35" i="43" s="1"/>
  <c r="DB36" i="43" s="1"/>
  <c r="DB37" i="43" s="1"/>
  <c r="DB38" i="43" s="1"/>
  <c r="DB39" i="43" s="1"/>
  <c r="DB40" i="43" s="1"/>
  <c r="DB41" i="43" s="1"/>
  <c r="DB42" i="43" s="1"/>
  <c r="DB43" i="43" s="1"/>
  <c r="DB44" i="43" s="1"/>
  <c r="DB45" i="43" s="1"/>
  <c r="DB46" i="43" s="1"/>
  <c r="DB47" i="43" s="1"/>
  <c r="DB48" i="43" s="1"/>
  <c r="DB49" i="43" s="1"/>
  <c r="DB50" i="43" s="1"/>
  <c r="DB51" i="43" s="1"/>
  <c r="E7" i="44"/>
  <c r="H3" i="43"/>
  <c r="E5" i="45"/>
  <c r="C13" i="45" s="1"/>
  <c r="DB12" i="45"/>
  <c r="DB13" i="45" s="1"/>
  <c r="DB14" i="45" s="1"/>
  <c r="DB15" i="45" s="1"/>
  <c r="DB16" i="45" s="1"/>
  <c r="DB17" i="45" s="1"/>
  <c r="DB18" i="45" s="1"/>
  <c r="DB19" i="45" s="1"/>
  <c r="DB20" i="45" s="1"/>
  <c r="DB21" i="45" s="1"/>
  <c r="DB22" i="45" s="1"/>
  <c r="DB23" i="45" s="1"/>
  <c r="DB24" i="45" s="1"/>
  <c r="DB25" i="45" s="1"/>
  <c r="DB26" i="45" s="1"/>
  <c r="DB27" i="45" s="1"/>
  <c r="DB28" i="45" s="1"/>
  <c r="DB29" i="45" s="1"/>
  <c r="DB30" i="45" s="1"/>
  <c r="DB31" i="45" s="1"/>
  <c r="DB32" i="45" s="1"/>
  <c r="DB33" i="45" s="1"/>
  <c r="DB34" i="45" s="1"/>
  <c r="DB35" i="45" s="1"/>
  <c r="DB36" i="45" s="1"/>
  <c r="DB37" i="45" s="1"/>
  <c r="DB38" i="45" s="1"/>
  <c r="DB39" i="45" s="1"/>
  <c r="DB40" i="45" s="1"/>
  <c r="DB41" i="45" s="1"/>
  <c r="DB42" i="45" s="1"/>
  <c r="DB43" i="45" s="1"/>
  <c r="DB44" i="45" s="1"/>
  <c r="DB45" i="45" s="1"/>
  <c r="DB46" i="45" s="1"/>
  <c r="DB47" i="45" s="1"/>
  <c r="DB48" i="45" s="1"/>
  <c r="DB49" i="45" s="1"/>
  <c r="DB50" i="45" s="1"/>
  <c r="DB51" i="45" s="1"/>
  <c r="DB12" i="44"/>
  <c r="DB13" i="44" s="1"/>
  <c r="DB14" i="44" s="1"/>
  <c r="DB15" i="44" s="1"/>
  <c r="DB16" i="44" s="1"/>
  <c r="DB17" i="44" s="1"/>
  <c r="DB18" i="44" s="1"/>
  <c r="DB19" i="44" s="1"/>
  <c r="DB20" i="44" s="1"/>
  <c r="DB21" i="44" s="1"/>
  <c r="DB22" i="44" s="1"/>
  <c r="DB23" i="44" s="1"/>
  <c r="DB24" i="44" s="1"/>
  <c r="DB25" i="44" s="1"/>
  <c r="DB26" i="44" s="1"/>
  <c r="DB27" i="44" s="1"/>
  <c r="DB28" i="44" s="1"/>
  <c r="DB29" i="44" s="1"/>
  <c r="DB30" i="44" s="1"/>
  <c r="DB31" i="44" s="1"/>
  <c r="DB32" i="44" s="1"/>
  <c r="DB33" i="44" s="1"/>
  <c r="DB34" i="44" s="1"/>
  <c r="DB35" i="44" s="1"/>
  <c r="DB36" i="44" s="1"/>
  <c r="DB37" i="44" s="1"/>
  <c r="DB38" i="44" s="1"/>
  <c r="DB39" i="44" s="1"/>
  <c r="DB40" i="44" s="1"/>
  <c r="DB41" i="44" s="1"/>
  <c r="DB42" i="44" s="1"/>
  <c r="DB43" i="44" s="1"/>
  <c r="DB44" i="44" s="1"/>
  <c r="DB45" i="44" s="1"/>
  <c r="DB46" i="44" s="1"/>
  <c r="DB47" i="44" s="1"/>
  <c r="DB48" i="44" s="1"/>
  <c r="DB49" i="44" s="1"/>
  <c r="DB50" i="44" s="1"/>
  <c r="DB51" i="44" s="1"/>
  <c r="F5" i="44"/>
  <c r="C14" i="44" s="1"/>
  <c r="H11" i="45"/>
  <c r="D7" i="43"/>
  <c r="E5" i="43"/>
  <c r="C13" i="43" s="1"/>
  <c r="F11" i="43"/>
  <c r="G11" i="44"/>
  <c r="E5" i="46"/>
  <c r="C13" i="46" s="1"/>
  <c r="DB12" i="46"/>
  <c r="DB13" i="46" s="1"/>
  <c r="DB14" i="46" s="1"/>
  <c r="DB15" i="46" s="1"/>
  <c r="DB16" i="46" s="1"/>
  <c r="DB17" i="46" s="1"/>
  <c r="DB18" i="46" s="1"/>
  <c r="DB19" i="46" s="1"/>
  <c r="DB20" i="46" s="1"/>
  <c r="DB21" i="46" s="1"/>
  <c r="DB22" i="46" s="1"/>
  <c r="DB23" i="46" s="1"/>
  <c r="DB24" i="46" s="1"/>
  <c r="DB25" i="46" s="1"/>
  <c r="DB26" i="46" s="1"/>
  <c r="DB27" i="46" s="1"/>
  <c r="DB28" i="46" s="1"/>
  <c r="DB29" i="46" s="1"/>
  <c r="DB30" i="46" s="1"/>
  <c r="DB31" i="46" s="1"/>
  <c r="DB32" i="46" s="1"/>
  <c r="DB33" i="46" s="1"/>
  <c r="DB34" i="46" s="1"/>
  <c r="DB35" i="46" s="1"/>
  <c r="DB36" i="46" s="1"/>
  <c r="DB37" i="46" s="1"/>
  <c r="DB38" i="46" s="1"/>
  <c r="DB39" i="46" s="1"/>
  <c r="DB40" i="46" s="1"/>
  <c r="DB41" i="46" s="1"/>
  <c r="DB42" i="46" s="1"/>
  <c r="DB43" i="46" s="1"/>
  <c r="DB44" i="46" s="1"/>
  <c r="DB45" i="46" s="1"/>
  <c r="DB46" i="46" s="1"/>
  <c r="DB47" i="46" s="1"/>
  <c r="DB48" i="46" s="1"/>
  <c r="DB49" i="46" s="1"/>
  <c r="DB50" i="46" s="1"/>
  <c r="DB51" i="46" s="1"/>
  <c r="H11" i="46"/>
  <c r="B21" i="46" l="1"/>
  <c r="B66" i="46"/>
  <c r="B21" i="34"/>
  <c r="B66" i="34"/>
  <c r="B21" i="45"/>
  <c r="B66" i="45"/>
  <c r="B21" i="35"/>
  <c r="B66" i="35"/>
  <c r="B21" i="44"/>
  <c r="B66" i="44"/>
  <c r="B21" i="33"/>
  <c r="B66" i="33"/>
  <c r="B59" i="43"/>
  <c r="B14" i="43"/>
  <c r="C58" i="43"/>
  <c r="E7" i="46"/>
  <c r="F5" i="45"/>
  <c r="C14" i="45" s="1"/>
  <c r="E7" i="45"/>
  <c r="F7" i="44"/>
  <c r="I11" i="46"/>
  <c r="I11" i="45"/>
  <c r="G5" i="44"/>
  <c r="C15" i="44" s="1"/>
  <c r="F5" i="46"/>
  <c r="C14" i="46" s="1"/>
  <c r="G11" i="43"/>
  <c r="F5" i="43"/>
  <c r="C14" i="43" s="1"/>
  <c r="E7" i="43"/>
  <c r="H11" i="44"/>
  <c r="B22" i="46" l="1"/>
  <c r="B67" i="46"/>
  <c r="B22" i="34"/>
  <c r="B67" i="34"/>
  <c r="B22" i="45"/>
  <c r="B67" i="45"/>
  <c r="B22" i="35"/>
  <c r="B67" i="35"/>
  <c r="B22" i="44"/>
  <c r="B67" i="44"/>
  <c r="B22" i="33"/>
  <c r="B67" i="33"/>
  <c r="B15" i="43"/>
  <c r="B60" i="43"/>
  <c r="F7" i="46"/>
  <c r="G5" i="45"/>
  <c r="C15" i="45" s="1"/>
  <c r="F7" i="45"/>
  <c r="G7" i="44"/>
  <c r="H5" i="44"/>
  <c r="C16" i="44" s="1"/>
  <c r="J11" i="45"/>
  <c r="C59" i="43"/>
  <c r="G5" i="46"/>
  <c r="J11" i="46"/>
  <c r="I11" i="44"/>
  <c r="F7" i="43"/>
  <c r="G5" i="43"/>
  <c r="C15" i="43" s="1"/>
  <c r="H11" i="43"/>
  <c r="E104" i="34"/>
  <c r="F104" i="34" s="1"/>
  <c r="G104" i="34" s="1"/>
  <c r="H104" i="34" s="1"/>
  <c r="I104" i="34" s="1"/>
  <c r="J104" i="34" s="1"/>
  <c r="K104" i="34" s="1"/>
  <c r="L104" i="34" s="1"/>
  <c r="M104" i="34" s="1"/>
  <c r="N104" i="34" s="1"/>
  <c r="O104" i="34" s="1"/>
  <c r="P104" i="34" s="1"/>
  <c r="Q104" i="34" s="1"/>
  <c r="R104" i="34" s="1"/>
  <c r="S104" i="34" s="1"/>
  <c r="T104" i="34" s="1"/>
  <c r="U104" i="34" s="1"/>
  <c r="V104" i="34" s="1"/>
  <c r="W104" i="34" s="1"/>
  <c r="X104" i="34" s="1"/>
  <c r="Y104" i="34" s="1"/>
  <c r="Z104" i="34" s="1"/>
  <c r="AA104" i="34" s="1"/>
  <c r="AB104" i="34" s="1"/>
  <c r="AC104" i="34" s="1"/>
  <c r="AD104" i="34" s="1"/>
  <c r="AE104" i="34" s="1"/>
  <c r="AF104" i="34" s="1"/>
  <c r="AG104" i="34" s="1"/>
  <c r="AH104" i="34" s="1"/>
  <c r="AI104" i="34" s="1"/>
  <c r="AJ104" i="34" s="1"/>
  <c r="AK104" i="34" s="1"/>
  <c r="AL104" i="34" s="1"/>
  <c r="AM104" i="34" s="1"/>
  <c r="AN104" i="34" s="1"/>
  <c r="AO104" i="34" s="1"/>
  <c r="AP104" i="34" s="1"/>
  <c r="AQ104" i="34" s="1"/>
  <c r="AR104" i="34" s="1"/>
  <c r="AS104" i="34" s="1"/>
  <c r="AT104" i="34" s="1"/>
  <c r="AU104" i="34" s="1"/>
  <c r="AV104" i="34" s="1"/>
  <c r="AW104" i="34" s="1"/>
  <c r="AX104" i="34" s="1"/>
  <c r="AY104" i="34" s="1"/>
  <c r="AZ104" i="34" s="1"/>
  <c r="BA104" i="34" s="1"/>
  <c r="BB104" i="34" s="1"/>
  <c r="BC104" i="34" s="1"/>
  <c r="BD104" i="34" s="1"/>
  <c r="BE104" i="34" s="1"/>
  <c r="BF104" i="34" s="1"/>
  <c r="BG104" i="34" s="1"/>
  <c r="BH104" i="34" s="1"/>
  <c r="BI104" i="34" s="1"/>
  <c r="BJ104" i="34" s="1"/>
  <c r="BK104" i="34" s="1"/>
  <c r="BL104" i="34" s="1"/>
  <c r="BM104" i="34" s="1"/>
  <c r="BN104" i="34" s="1"/>
  <c r="BO104" i="34" s="1"/>
  <c r="BP104" i="34" s="1"/>
  <c r="BQ104" i="34" s="1"/>
  <c r="BR104" i="34" s="1"/>
  <c r="BS104" i="34" s="1"/>
  <c r="BT104" i="34" s="1"/>
  <c r="BU104" i="34" s="1"/>
  <c r="BV104" i="34" s="1"/>
  <c r="BW104" i="34" s="1"/>
  <c r="BX104" i="34" s="1"/>
  <c r="BY104" i="34" s="1"/>
  <c r="BZ104" i="34" s="1"/>
  <c r="CA104" i="34" s="1"/>
  <c r="CB104" i="34" s="1"/>
  <c r="CC104" i="34" s="1"/>
  <c r="CD104" i="34" s="1"/>
  <c r="E104" i="35"/>
  <c r="F104" i="35" s="1"/>
  <c r="G104" i="35" s="1"/>
  <c r="H104" i="35" s="1"/>
  <c r="I104" i="35" s="1"/>
  <c r="J104" i="35" s="1"/>
  <c r="K104" i="35" s="1"/>
  <c r="L104" i="35" s="1"/>
  <c r="M104" i="35" s="1"/>
  <c r="N104" i="35" s="1"/>
  <c r="O104" i="35" s="1"/>
  <c r="P104" i="35" s="1"/>
  <c r="Q104" i="35" s="1"/>
  <c r="R104" i="35" s="1"/>
  <c r="S104" i="35" s="1"/>
  <c r="T104" i="35" s="1"/>
  <c r="U104" i="35" s="1"/>
  <c r="V104" i="35" s="1"/>
  <c r="W104" i="35" s="1"/>
  <c r="X104" i="35" s="1"/>
  <c r="Y104" i="35" s="1"/>
  <c r="Z104" i="35" s="1"/>
  <c r="AA104" i="35" s="1"/>
  <c r="AB104" i="35" s="1"/>
  <c r="AC104" i="35" s="1"/>
  <c r="AD104" i="35" s="1"/>
  <c r="AE104" i="35" s="1"/>
  <c r="AF104" i="35" s="1"/>
  <c r="AG104" i="35" s="1"/>
  <c r="AH104" i="35" s="1"/>
  <c r="AI104" i="35" s="1"/>
  <c r="AJ104" i="35" s="1"/>
  <c r="AK104" i="35" s="1"/>
  <c r="AL104" i="35" s="1"/>
  <c r="AM104" i="35" s="1"/>
  <c r="AN104" i="35" s="1"/>
  <c r="AO104" i="35" s="1"/>
  <c r="AP104" i="35" s="1"/>
  <c r="AQ104" i="35" s="1"/>
  <c r="AR104" i="35" s="1"/>
  <c r="AS104" i="35" s="1"/>
  <c r="AT104" i="35" s="1"/>
  <c r="AU104" i="35" s="1"/>
  <c r="AV104" i="35" s="1"/>
  <c r="AW104" i="35" s="1"/>
  <c r="AX104" i="35" s="1"/>
  <c r="AY104" i="35" s="1"/>
  <c r="AZ104" i="35" s="1"/>
  <c r="BA104" i="35" s="1"/>
  <c r="BB104" i="35" s="1"/>
  <c r="BC104" i="35" s="1"/>
  <c r="BD104" i="35" s="1"/>
  <c r="BE104" i="35" s="1"/>
  <c r="BF104" i="35" s="1"/>
  <c r="BG104" i="35" s="1"/>
  <c r="BH104" i="35" s="1"/>
  <c r="BI104" i="35" s="1"/>
  <c r="BJ104" i="35" s="1"/>
  <c r="BK104" i="35" s="1"/>
  <c r="BL104" i="35" s="1"/>
  <c r="BM104" i="35" s="1"/>
  <c r="BN104" i="35" s="1"/>
  <c r="BO104" i="35" s="1"/>
  <c r="BP104" i="35" s="1"/>
  <c r="BQ104" i="35" s="1"/>
  <c r="BR104" i="35" s="1"/>
  <c r="BS104" i="35" s="1"/>
  <c r="BT104" i="35" s="1"/>
  <c r="BU104" i="35" s="1"/>
  <c r="BV104" i="35" s="1"/>
  <c r="BW104" i="35" s="1"/>
  <c r="BX104" i="35" s="1"/>
  <c r="BY104" i="35" s="1"/>
  <c r="BZ104" i="35" s="1"/>
  <c r="CA104" i="35" s="1"/>
  <c r="CB104" i="35" s="1"/>
  <c r="CC104" i="35" s="1"/>
  <c r="CD104" i="35" s="1"/>
  <c r="E104" i="33"/>
  <c r="F104" i="33" s="1"/>
  <c r="G104" i="33" s="1"/>
  <c r="H104" i="33" s="1"/>
  <c r="I104" i="33" s="1"/>
  <c r="J104" i="33" s="1"/>
  <c r="K104" i="33" s="1"/>
  <c r="L104" i="33" s="1"/>
  <c r="M104" i="33" s="1"/>
  <c r="N104" i="33" s="1"/>
  <c r="O104" i="33" s="1"/>
  <c r="P104" i="33" s="1"/>
  <c r="Q104" i="33" s="1"/>
  <c r="R104" i="33" s="1"/>
  <c r="S104" i="33" s="1"/>
  <c r="T104" i="33" s="1"/>
  <c r="U104" i="33" s="1"/>
  <c r="V104" i="33" s="1"/>
  <c r="W104" i="33" s="1"/>
  <c r="X104" i="33" s="1"/>
  <c r="Y104" i="33" s="1"/>
  <c r="Z104" i="33" s="1"/>
  <c r="AA104" i="33" s="1"/>
  <c r="AB104" i="33" s="1"/>
  <c r="AC104" i="33" s="1"/>
  <c r="AD104" i="33" s="1"/>
  <c r="AE104" i="33" s="1"/>
  <c r="AF104" i="33" s="1"/>
  <c r="AG104" i="33" s="1"/>
  <c r="AH104" i="33" s="1"/>
  <c r="AI104" i="33" s="1"/>
  <c r="AJ104" i="33" s="1"/>
  <c r="AK104" i="33" s="1"/>
  <c r="AL104" i="33" s="1"/>
  <c r="AM104" i="33" s="1"/>
  <c r="AN104" i="33" s="1"/>
  <c r="AO104" i="33" s="1"/>
  <c r="AP104" i="33" s="1"/>
  <c r="AQ104" i="33" s="1"/>
  <c r="AR104" i="33" s="1"/>
  <c r="AS104" i="33" s="1"/>
  <c r="AT104" i="33" s="1"/>
  <c r="AU104" i="33" s="1"/>
  <c r="AV104" i="33" s="1"/>
  <c r="AW104" i="33" s="1"/>
  <c r="AX104" i="33" s="1"/>
  <c r="AY104" i="33" s="1"/>
  <c r="AZ104" i="33" s="1"/>
  <c r="BA104" i="33" s="1"/>
  <c r="BB104" i="33" s="1"/>
  <c r="BC104" i="33" s="1"/>
  <c r="BD104" i="33" s="1"/>
  <c r="BE104" i="33" s="1"/>
  <c r="BF104" i="33" s="1"/>
  <c r="BG104" i="33" s="1"/>
  <c r="BH104" i="33" s="1"/>
  <c r="BI104" i="33" s="1"/>
  <c r="BJ104" i="33" s="1"/>
  <c r="BK104" i="33" s="1"/>
  <c r="BL104" i="33" s="1"/>
  <c r="BM104" i="33" s="1"/>
  <c r="BN104" i="33" s="1"/>
  <c r="BO104" i="33" s="1"/>
  <c r="BP104" i="33" s="1"/>
  <c r="BQ104" i="33" s="1"/>
  <c r="BR104" i="33" s="1"/>
  <c r="BS104" i="33" s="1"/>
  <c r="BT104" i="33" s="1"/>
  <c r="BU104" i="33" s="1"/>
  <c r="BV104" i="33" s="1"/>
  <c r="BW104" i="33" s="1"/>
  <c r="BX104" i="33" s="1"/>
  <c r="BY104" i="33" s="1"/>
  <c r="BZ104" i="33" s="1"/>
  <c r="CA104" i="33" s="1"/>
  <c r="CB104" i="33" s="1"/>
  <c r="CC104" i="33" s="1"/>
  <c r="CD104" i="33" s="1"/>
  <c r="CE104" i="33" s="1"/>
  <c r="CF104" i="33" s="1"/>
  <c r="CG104" i="33" s="1"/>
  <c r="CH104" i="33" s="1"/>
  <c r="CI104" i="33" s="1"/>
  <c r="CJ104" i="33" s="1"/>
  <c r="CK104" i="33" s="1"/>
  <c r="CL104" i="33" s="1"/>
  <c r="CM104" i="33" s="1"/>
  <c r="CN104" i="33" s="1"/>
  <c r="CO104" i="33" s="1"/>
  <c r="CP104" i="33" s="1"/>
  <c r="CQ104" i="33" s="1"/>
  <c r="CR104" i="33" s="1"/>
  <c r="CS104" i="33" s="1"/>
  <c r="CT104" i="33" s="1"/>
  <c r="CU104" i="33" s="1"/>
  <c r="CV104" i="33" s="1"/>
  <c r="CW104" i="33" s="1"/>
  <c r="CX104" i="33" s="1"/>
  <c r="CY104" i="33" s="1"/>
  <c r="E104" i="14"/>
  <c r="F104" i="14" s="1"/>
  <c r="G104" i="14" s="1"/>
  <c r="H104" i="14" s="1"/>
  <c r="I104" i="14" s="1"/>
  <c r="J104" i="14" s="1"/>
  <c r="K104" i="14" s="1"/>
  <c r="L104" i="14" s="1"/>
  <c r="M104" i="14" s="1"/>
  <c r="N104" i="14" s="1"/>
  <c r="O104" i="14" s="1"/>
  <c r="P104" i="14" s="1"/>
  <c r="Q104" i="14" s="1"/>
  <c r="R104" i="14" s="1"/>
  <c r="S104" i="14" s="1"/>
  <c r="T104" i="14" s="1"/>
  <c r="U104" i="14" s="1"/>
  <c r="V104" i="14" s="1"/>
  <c r="W104" i="14" s="1"/>
  <c r="X104" i="14" s="1"/>
  <c r="Y104" i="14" s="1"/>
  <c r="Z104" i="14" s="1"/>
  <c r="AA104" i="14" s="1"/>
  <c r="AB104" i="14" s="1"/>
  <c r="AC104" i="14" s="1"/>
  <c r="AD104" i="14" s="1"/>
  <c r="AE104" i="14" s="1"/>
  <c r="AF104" i="14" s="1"/>
  <c r="AG104" i="14" s="1"/>
  <c r="AH104" i="14" s="1"/>
  <c r="AI104" i="14" s="1"/>
  <c r="AJ104" i="14" s="1"/>
  <c r="AK104" i="14" s="1"/>
  <c r="AL104" i="14" s="1"/>
  <c r="AM104" i="14" s="1"/>
  <c r="AN104" i="14" s="1"/>
  <c r="AO104" i="14" s="1"/>
  <c r="AP104" i="14" s="1"/>
  <c r="AQ104" i="14" s="1"/>
  <c r="AR104" i="14" s="1"/>
  <c r="AS104" i="14" s="1"/>
  <c r="AT104" i="14" s="1"/>
  <c r="AU104" i="14" s="1"/>
  <c r="AV104" i="14" s="1"/>
  <c r="AW104" i="14" s="1"/>
  <c r="AX104" i="14" s="1"/>
  <c r="AY104" i="14" s="1"/>
  <c r="AZ104" i="14" s="1"/>
  <c r="BA104" i="14" s="1"/>
  <c r="BB104" i="14" s="1"/>
  <c r="BC104" i="14" s="1"/>
  <c r="BD104" i="14" s="1"/>
  <c r="BE104" i="14" s="1"/>
  <c r="BF104" i="14" s="1"/>
  <c r="BG104" i="14" s="1"/>
  <c r="BH104" i="14" s="1"/>
  <c r="BI104" i="14" s="1"/>
  <c r="BJ104" i="14" s="1"/>
  <c r="BK104" i="14" s="1"/>
  <c r="BL104" i="14" s="1"/>
  <c r="BM104" i="14" s="1"/>
  <c r="BN104" i="14" s="1"/>
  <c r="BO104" i="14" s="1"/>
  <c r="BP104" i="14" s="1"/>
  <c r="BQ104" i="14" s="1"/>
  <c r="BR104" i="14" s="1"/>
  <c r="BS104" i="14" s="1"/>
  <c r="BT104" i="14" s="1"/>
  <c r="BU104" i="14" s="1"/>
  <c r="BV104" i="14" s="1"/>
  <c r="BW104" i="14" s="1"/>
  <c r="BX104" i="14" s="1"/>
  <c r="BY104" i="14" s="1"/>
  <c r="BZ104" i="14" s="1"/>
  <c r="CA104" i="14" s="1"/>
  <c r="CB104" i="14" s="1"/>
  <c r="CC104" i="14" s="1"/>
  <c r="CD104" i="14" s="1"/>
  <c r="C15" i="46" l="1"/>
  <c r="G7" i="46"/>
  <c r="B23" i="46"/>
  <c r="B68" i="46"/>
  <c r="B23" i="34"/>
  <c r="B68" i="34"/>
  <c r="B23" i="45"/>
  <c r="B68" i="45"/>
  <c r="B23" i="35"/>
  <c r="B68" i="35"/>
  <c r="B23" i="44"/>
  <c r="B68" i="44"/>
  <c r="B23" i="33"/>
  <c r="B68" i="33"/>
  <c r="B16" i="43"/>
  <c r="B61" i="43"/>
  <c r="G7" i="45"/>
  <c r="H5" i="45"/>
  <c r="C16" i="45" s="1"/>
  <c r="H7" i="44"/>
  <c r="J11" i="44"/>
  <c r="C60" i="43"/>
  <c r="K11" i="46"/>
  <c r="H5" i="46"/>
  <c r="I5" i="44"/>
  <c r="I11" i="43"/>
  <c r="G7" i="43"/>
  <c r="H5" i="43"/>
  <c r="C16" i="43" s="1"/>
  <c r="K11" i="45"/>
  <c r="C17" i="44"/>
  <c r="C16" i="46" l="1"/>
  <c r="H7" i="46"/>
  <c r="B24" i="46"/>
  <c r="B69" i="46"/>
  <c r="B24" i="34"/>
  <c r="B69" i="34"/>
  <c r="B24" i="45"/>
  <c r="B69" i="45"/>
  <c r="B24" i="35"/>
  <c r="B69" i="35"/>
  <c r="B24" i="44"/>
  <c r="B69" i="44"/>
  <c r="B24" i="33"/>
  <c r="B69" i="33"/>
  <c r="B17" i="43"/>
  <c r="B62" i="43"/>
  <c r="H7" i="45"/>
  <c r="I5" i="45"/>
  <c r="I7" i="44"/>
  <c r="C8" i="44" s="1"/>
  <c r="J11" i="43"/>
  <c r="L11" i="46"/>
  <c r="K11" i="44"/>
  <c r="L11" i="45"/>
  <c r="H7" i="43"/>
  <c r="I5" i="43"/>
  <c r="J5" i="44"/>
  <c r="C61" i="43"/>
  <c r="I5" i="46"/>
  <c r="I7" i="46" s="1"/>
  <c r="AR40" i="12"/>
  <c r="AR41" i="12" s="1"/>
  <c r="AQ40" i="12"/>
  <c r="AQ41" i="12" s="1"/>
  <c r="AP40" i="12"/>
  <c r="AP41" i="12" s="1"/>
  <c r="AO40" i="12"/>
  <c r="AO41" i="12" s="1"/>
  <c r="AN40" i="12"/>
  <c r="AN41" i="12" s="1"/>
  <c r="AM40" i="12"/>
  <c r="AM41" i="12" s="1"/>
  <c r="AL40" i="12"/>
  <c r="AL41" i="12" s="1"/>
  <c r="AK40" i="12"/>
  <c r="AK41" i="12" s="1"/>
  <c r="AJ40" i="12"/>
  <c r="AJ41" i="12" s="1"/>
  <c r="AI40" i="12"/>
  <c r="AI41" i="12" s="1"/>
  <c r="AH40" i="12"/>
  <c r="AH41" i="12" s="1"/>
  <c r="AG40" i="12"/>
  <c r="AG41" i="12" s="1"/>
  <c r="AF40" i="12"/>
  <c r="AF41" i="12" s="1"/>
  <c r="AE40" i="12"/>
  <c r="AE41" i="12" s="1"/>
  <c r="AD40" i="12"/>
  <c r="AD41" i="12" s="1"/>
  <c r="AC40" i="12"/>
  <c r="AC41" i="12" s="1"/>
  <c r="AB40" i="12"/>
  <c r="AB41" i="12" s="1"/>
  <c r="AA40" i="12"/>
  <c r="AA41" i="12" s="1"/>
  <c r="Z40" i="12"/>
  <c r="Z41" i="12" s="1"/>
  <c r="Y40" i="12"/>
  <c r="Y41" i="12" s="1"/>
  <c r="X40" i="12"/>
  <c r="X41" i="12" s="1"/>
  <c r="AR35" i="12"/>
  <c r="AR36" i="12" s="1"/>
  <c r="AQ35" i="12"/>
  <c r="AQ36" i="12" s="1"/>
  <c r="AP35" i="12"/>
  <c r="AP36" i="12" s="1"/>
  <c r="AO35" i="12"/>
  <c r="AO36" i="12" s="1"/>
  <c r="AN35" i="12"/>
  <c r="AN36" i="12" s="1"/>
  <c r="AM35" i="12"/>
  <c r="AM36" i="12" s="1"/>
  <c r="AL35" i="12"/>
  <c r="AL36" i="12" s="1"/>
  <c r="AK35" i="12"/>
  <c r="AK36" i="12" s="1"/>
  <c r="AJ35" i="12"/>
  <c r="AJ36" i="12" s="1"/>
  <c r="AI35" i="12"/>
  <c r="AI36" i="12" s="1"/>
  <c r="AH35" i="12"/>
  <c r="AH36" i="12" s="1"/>
  <c r="AG35" i="12"/>
  <c r="AG36" i="12" s="1"/>
  <c r="AF35" i="12"/>
  <c r="AF36" i="12" s="1"/>
  <c r="AE35" i="12"/>
  <c r="AE36" i="12" s="1"/>
  <c r="AD35" i="12"/>
  <c r="AD36" i="12" s="1"/>
  <c r="AC35" i="12"/>
  <c r="AC36" i="12" s="1"/>
  <c r="AB35" i="12"/>
  <c r="AB36" i="12" s="1"/>
  <c r="AA35" i="12"/>
  <c r="AA36" i="12" s="1"/>
  <c r="Z35" i="12"/>
  <c r="Z36" i="12" s="1"/>
  <c r="Y35" i="12"/>
  <c r="Y36" i="12" s="1"/>
  <c r="X35" i="12"/>
  <c r="X36" i="12" s="1"/>
  <c r="AR32" i="12"/>
  <c r="AQ32" i="12"/>
  <c r="AP32" i="12"/>
  <c r="AO32" i="12"/>
  <c r="AN32" i="12"/>
  <c r="AM32" i="12"/>
  <c r="AL32" i="12"/>
  <c r="AK32" i="12"/>
  <c r="AJ32" i="12"/>
  <c r="AI32" i="12"/>
  <c r="AH32" i="12"/>
  <c r="AG32" i="12"/>
  <c r="AF32" i="12"/>
  <c r="AE32" i="12"/>
  <c r="AD32" i="12"/>
  <c r="AC32" i="12"/>
  <c r="AB32" i="12"/>
  <c r="AA32" i="12"/>
  <c r="Z32" i="12"/>
  <c r="Y32" i="12"/>
  <c r="X32" i="12"/>
  <c r="C17" i="46"/>
  <c r="C17" i="43"/>
  <c r="C17" i="45"/>
  <c r="C18" i="44"/>
  <c r="B25" i="46" l="1"/>
  <c r="B70" i="46"/>
  <c r="B25" i="34"/>
  <c r="B70" i="34"/>
  <c r="B25" i="45"/>
  <c r="B70" i="45"/>
  <c r="B25" i="35"/>
  <c r="B70" i="35"/>
  <c r="B25" i="44"/>
  <c r="B70" i="44"/>
  <c r="B25" i="33"/>
  <c r="B70" i="33"/>
  <c r="B18" i="43"/>
  <c r="B63" i="43"/>
  <c r="C8" i="46"/>
  <c r="I7" i="45"/>
  <c r="C8" i="45" s="1"/>
  <c r="J5" i="45"/>
  <c r="J7" i="44"/>
  <c r="C63" i="43"/>
  <c r="J5" i="46"/>
  <c r="J7" i="46" s="1"/>
  <c r="K5" i="44"/>
  <c r="L11" i="44"/>
  <c r="J5" i="43"/>
  <c r="I7" i="43"/>
  <c r="C8" i="43" s="1"/>
  <c r="M11" i="45"/>
  <c r="M11" i="46"/>
  <c r="C62" i="43"/>
  <c r="K11" i="43"/>
  <c r="AF46" i="12"/>
  <c r="AJ46" i="12"/>
  <c r="AD46" i="12"/>
  <c r="X46" i="12"/>
  <c r="AR46" i="12"/>
  <c r="Z46" i="12"/>
  <c r="AH46" i="12"/>
  <c r="AL46" i="12"/>
  <c r="AP46" i="12"/>
  <c r="AB46" i="12"/>
  <c r="AN46" i="12"/>
  <c r="Y46" i="12"/>
  <c r="AC46" i="12"/>
  <c r="AG46" i="12"/>
  <c r="AK46" i="12"/>
  <c r="AO46" i="12"/>
  <c r="AA46" i="12"/>
  <c r="AE46" i="12"/>
  <c r="AI46" i="12"/>
  <c r="AM46" i="12"/>
  <c r="AQ46" i="12"/>
  <c r="C18" i="45"/>
  <c r="C18" i="43"/>
  <c r="C19" i="44"/>
  <c r="C18" i="46"/>
  <c r="B26" i="46" l="1"/>
  <c r="B71" i="46"/>
  <c r="B26" i="34"/>
  <c r="B71" i="34"/>
  <c r="B26" i="45"/>
  <c r="B71" i="45"/>
  <c r="B26" i="35"/>
  <c r="B71" i="35"/>
  <c r="B26" i="44"/>
  <c r="B71" i="44"/>
  <c r="B26" i="33"/>
  <c r="B71" i="33"/>
  <c r="B19" i="43"/>
  <c r="B64" i="43"/>
  <c r="J7" i="45"/>
  <c r="K5" i="45"/>
  <c r="K7" i="44"/>
  <c r="C64" i="43"/>
  <c r="L11" i="43"/>
  <c r="K5" i="46"/>
  <c r="K7" i="46" s="1"/>
  <c r="M11" i="44"/>
  <c r="N11" i="46"/>
  <c r="L5" i="44"/>
  <c r="N11" i="45"/>
  <c r="J7" i="43"/>
  <c r="K5" i="43"/>
  <c r="C19" i="46"/>
  <c r="C19" i="45"/>
  <c r="C20" i="44"/>
  <c r="C19" i="43"/>
  <c r="B27" i="46" l="1"/>
  <c r="B72" i="46"/>
  <c r="B27" i="34"/>
  <c r="B72" i="34"/>
  <c r="B27" i="45"/>
  <c r="B72" i="45"/>
  <c r="B27" i="35"/>
  <c r="B72" i="35"/>
  <c r="B27" i="44"/>
  <c r="B72" i="44"/>
  <c r="B27" i="33"/>
  <c r="B72" i="33"/>
  <c r="B20" i="43"/>
  <c r="B65" i="43"/>
  <c r="K7" i="45"/>
  <c r="L5" i="45"/>
  <c r="L7" i="44"/>
  <c r="C65" i="43"/>
  <c r="O11" i="45"/>
  <c r="M11" i="43"/>
  <c r="L5" i="43"/>
  <c r="K7" i="43"/>
  <c r="M5" i="44"/>
  <c r="O11" i="46"/>
  <c r="N11" i="44"/>
  <c r="L5" i="46"/>
  <c r="L7" i="46" s="1"/>
  <c r="C60" i="42"/>
  <c r="D60" i="42" s="1"/>
  <c r="E60" i="42" s="1"/>
  <c r="F60" i="42" s="1"/>
  <c r="G60" i="42" s="1"/>
  <c r="H60" i="42" s="1"/>
  <c r="I60" i="42" s="1"/>
  <c r="J60" i="42" s="1"/>
  <c r="K60" i="42" s="1"/>
  <c r="L60" i="42" s="1"/>
  <c r="M60" i="42" s="1"/>
  <c r="N60" i="42" s="1"/>
  <c r="O60" i="42" s="1"/>
  <c r="P60" i="42" s="1"/>
  <c r="Q60" i="42" s="1"/>
  <c r="R60" i="42" s="1"/>
  <c r="S60" i="42" s="1"/>
  <c r="T60" i="42" s="1"/>
  <c r="U60" i="42" s="1"/>
  <c r="V60" i="42" s="1"/>
  <c r="W60" i="42" s="1"/>
  <c r="X60" i="42" s="1"/>
  <c r="Y60" i="42" s="1"/>
  <c r="Z60" i="42" s="1"/>
  <c r="AA60" i="42" s="1"/>
  <c r="AB60" i="42" s="1"/>
  <c r="AC60" i="42" s="1"/>
  <c r="AD60" i="42" s="1"/>
  <c r="AE60" i="42" s="1"/>
  <c r="AF60" i="42" s="1"/>
  <c r="AG60" i="42" s="1"/>
  <c r="AH60" i="42" s="1"/>
  <c r="AI60" i="42" s="1"/>
  <c r="AJ60" i="42" s="1"/>
  <c r="AK60" i="42" s="1"/>
  <c r="AL60" i="42" s="1"/>
  <c r="AM60" i="42" s="1"/>
  <c r="AN60" i="42" s="1"/>
  <c r="AO60" i="42" s="1"/>
  <c r="AP60" i="42" s="1"/>
  <c r="AQ60" i="42" s="1"/>
  <c r="AR60" i="42" s="1"/>
  <c r="AS60" i="42" s="1"/>
  <c r="AT60" i="42" s="1"/>
  <c r="AU60" i="42" s="1"/>
  <c r="AV60" i="42" s="1"/>
  <c r="AW60" i="42" s="1"/>
  <c r="AX60" i="42" s="1"/>
  <c r="AY60" i="42" s="1"/>
  <c r="AZ60" i="42" s="1"/>
  <c r="BA60" i="42" s="1"/>
  <c r="BB60" i="42" s="1"/>
  <c r="BC60" i="42" s="1"/>
  <c r="BD60" i="42" s="1"/>
  <c r="BE60" i="42" s="1"/>
  <c r="BF60" i="42" s="1"/>
  <c r="BG60" i="42" s="1"/>
  <c r="BH60" i="42" s="1"/>
  <c r="BI60" i="42" s="1"/>
  <c r="BJ60" i="42" s="1"/>
  <c r="BK60" i="42" s="1"/>
  <c r="BL60" i="42" s="1"/>
  <c r="BM60" i="42" s="1"/>
  <c r="BN60" i="42" s="1"/>
  <c r="BO60" i="42" s="1"/>
  <c r="BP60" i="42" s="1"/>
  <c r="BQ60" i="42" s="1"/>
  <c r="BR60" i="42" s="1"/>
  <c r="BS60" i="42" s="1"/>
  <c r="BT60" i="42" s="1"/>
  <c r="BU60" i="42" s="1"/>
  <c r="BV60" i="42" s="1"/>
  <c r="BW60" i="42" s="1"/>
  <c r="BX60" i="42" s="1"/>
  <c r="BY60" i="42" s="1"/>
  <c r="BZ60" i="42" s="1"/>
  <c r="CA60" i="42" s="1"/>
  <c r="CB60" i="42" s="1"/>
  <c r="CC60" i="42" s="1"/>
  <c r="CD60" i="42" s="1"/>
  <c r="CE60" i="42" s="1"/>
  <c r="CF60" i="42" s="1"/>
  <c r="CG60" i="42" s="1"/>
  <c r="CH60" i="42" s="1"/>
  <c r="CI60" i="42" s="1"/>
  <c r="CJ60" i="42" s="1"/>
  <c r="CK60" i="42" s="1"/>
  <c r="CL60" i="42" s="1"/>
  <c r="CM60" i="42" s="1"/>
  <c r="CN60" i="42" s="1"/>
  <c r="CO60" i="42" s="1"/>
  <c r="CP60" i="42" s="1"/>
  <c r="CQ60" i="42" s="1"/>
  <c r="CR60" i="42" s="1"/>
  <c r="CS60" i="42" s="1"/>
  <c r="CT60" i="42" s="1"/>
  <c r="CU60" i="42" s="1"/>
  <c r="CV60" i="42" s="1"/>
  <c r="CW60" i="42" s="1"/>
  <c r="CX60" i="42" s="1"/>
  <c r="CY60" i="42" s="1"/>
  <c r="CZ60" i="42" s="1"/>
  <c r="C54" i="42"/>
  <c r="D54" i="42" s="1"/>
  <c r="E54" i="42" s="1"/>
  <c r="F54" i="42" s="1"/>
  <c r="G54" i="42" s="1"/>
  <c r="H54" i="42" s="1"/>
  <c r="I54" i="42" s="1"/>
  <c r="J54" i="42" s="1"/>
  <c r="K54" i="42" s="1"/>
  <c r="L54" i="42" s="1"/>
  <c r="M54" i="42" s="1"/>
  <c r="N54" i="42" s="1"/>
  <c r="O54" i="42" s="1"/>
  <c r="P54" i="42" s="1"/>
  <c r="Q54" i="42" s="1"/>
  <c r="R54" i="42" s="1"/>
  <c r="S54" i="42" s="1"/>
  <c r="T54" i="42" s="1"/>
  <c r="U54" i="42" s="1"/>
  <c r="V54" i="42" s="1"/>
  <c r="W54" i="42" s="1"/>
  <c r="X54" i="42" s="1"/>
  <c r="Y54" i="42" s="1"/>
  <c r="Z54" i="42" s="1"/>
  <c r="AA54" i="42" s="1"/>
  <c r="AB54" i="42" s="1"/>
  <c r="AC54" i="42" s="1"/>
  <c r="AD54" i="42" s="1"/>
  <c r="AE54" i="42" s="1"/>
  <c r="AF54" i="42" s="1"/>
  <c r="AG54" i="42" s="1"/>
  <c r="AH54" i="42" s="1"/>
  <c r="AI54" i="42" s="1"/>
  <c r="AJ54" i="42" s="1"/>
  <c r="AK54" i="42" s="1"/>
  <c r="AL54" i="42" s="1"/>
  <c r="AM54" i="42" s="1"/>
  <c r="AN54" i="42" s="1"/>
  <c r="AO54" i="42" s="1"/>
  <c r="AP54" i="42" s="1"/>
  <c r="AQ54" i="42" s="1"/>
  <c r="AR54" i="42" s="1"/>
  <c r="AS54" i="42" s="1"/>
  <c r="AT54" i="42" s="1"/>
  <c r="AU54" i="42" s="1"/>
  <c r="AV54" i="42" s="1"/>
  <c r="AW54" i="42" s="1"/>
  <c r="AX54" i="42" s="1"/>
  <c r="AY54" i="42" s="1"/>
  <c r="AZ54" i="42" s="1"/>
  <c r="BA54" i="42" s="1"/>
  <c r="BB54" i="42" s="1"/>
  <c r="BC54" i="42" s="1"/>
  <c r="BD54" i="42" s="1"/>
  <c r="BE54" i="42" s="1"/>
  <c r="BF54" i="42" s="1"/>
  <c r="BG54" i="42" s="1"/>
  <c r="BH54" i="42" s="1"/>
  <c r="BI54" i="42" s="1"/>
  <c r="BJ54" i="42" s="1"/>
  <c r="BK54" i="42" s="1"/>
  <c r="BL54" i="42" s="1"/>
  <c r="BM54" i="42" s="1"/>
  <c r="BN54" i="42" s="1"/>
  <c r="BO54" i="42" s="1"/>
  <c r="BP54" i="42" s="1"/>
  <c r="BQ54" i="42" s="1"/>
  <c r="BR54" i="42" s="1"/>
  <c r="BS54" i="42" s="1"/>
  <c r="BT54" i="42" s="1"/>
  <c r="BU54" i="42" s="1"/>
  <c r="BV54" i="42" s="1"/>
  <c r="BW54" i="42" s="1"/>
  <c r="BX54" i="42" s="1"/>
  <c r="BY54" i="42" s="1"/>
  <c r="BZ54" i="42" s="1"/>
  <c r="CA54" i="42" s="1"/>
  <c r="CB54" i="42" s="1"/>
  <c r="CC54" i="42" s="1"/>
  <c r="CD54" i="42" s="1"/>
  <c r="CE54" i="42" s="1"/>
  <c r="CF54" i="42" s="1"/>
  <c r="CG54" i="42" s="1"/>
  <c r="CH54" i="42" s="1"/>
  <c r="CI54" i="42" s="1"/>
  <c r="CJ54" i="42" s="1"/>
  <c r="CK54" i="42" s="1"/>
  <c r="CL54" i="42" s="1"/>
  <c r="CM54" i="42" s="1"/>
  <c r="CN54" i="42" s="1"/>
  <c r="CO54" i="42" s="1"/>
  <c r="CP54" i="42" s="1"/>
  <c r="CQ54" i="42" s="1"/>
  <c r="CR54" i="42" s="1"/>
  <c r="CS54" i="42" s="1"/>
  <c r="CT54" i="42" s="1"/>
  <c r="CU54" i="42" s="1"/>
  <c r="CV54" i="42" s="1"/>
  <c r="CW54" i="42" s="1"/>
  <c r="CX54" i="42" s="1"/>
  <c r="CY54" i="42" s="1"/>
  <c r="CZ54" i="42" s="1"/>
  <c r="C24" i="42"/>
  <c r="D24" i="42" s="1"/>
  <c r="E24" i="42" s="1"/>
  <c r="F24" i="42" s="1"/>
  <c r="G24" i="42" s="1"/>
  <c r="H24" i="42" s="1"/>
  <c r="I24" i="42" s="1"/>
  <c r="J24" i="42" s="1"/>
  <c r="K24" i="42" s="1"/>
  <c r="L24" i="42" s="1"/>
  <c r="M24" i="42" s="1"/>
  <c r="N24" i="42" s="1"/>
  <c r="O24" i="42" s="1"/>
  <c r="P24" i="42" s="1"/>
  <c r="Q24" i="42" s="1"/>
  <c r="R24" i="42" s="1"/>
  <c r="S24" i="42" s="1"/>
  <c r="T24" i="42" s="1"/>
  <c r="U24" i="42" s="1"/>
  <c r="V24" i="42" s="1"/>
  <c r="W24" i="42" s="1"/>
  <c r="X24" i="42" s="1"/>
  <c r="Y24" i="42" s="1"/>
  <c r="Z24" i="42" s="1"/>
  <c r="AA24" i="42" s="1"/>
  <c r="AB24" i="42" s="1"/>
  <c r="AC24" i="42" s="1"/>
  <c r="AD24" i="42" s="1"/>
  <c r="AE24" i="42" s="1"/>
  <c r="AF24" i="42" s="1"/>
  <c r="AG24" i="42" s="1"/>
  <c r="AH24" i="42" s="1"/>
  <c r="AI24" i="42" s="1"/>
  <c r="AJ24" i="42" s="1"/>
  <c r="AK24" i="42" s="1"/>
  <c r="AL24" i="42" s="1"/>
  <c r="AM24" i="42" s="1"/>
  <c r="AN24" i="42" s="1"/>
  <c r="AO24" i="42" s="1"/>
  <c r="AP24" i="42" s="1"/>
  <c r="AQ24" i="42" s="1"/>
  <c r="AR24" i="42" s="1"/>
  <c r="AS24" i="42" s="1"/>
  <c r="AT24" i="42" s="1"/>
  <c r="AU24" i="42" s="1"/>
  <c r="AV24" i="42" s="1"/>
  <c r="AW24" i="42" s="1"/>
  <c r="AX24" i="42" s="1"/>
  <c r="AY24" i="42" s="1"/>
  <c r="AZ24" i="42" s="1"/>
  <c r="BA24" i="42" s="1"/>
  <c r="BB24" i="42" s="1"/>
  <c r="BC24" i="42" s="1"/>
  <c r="BD24" i="42" s="1"/>
  <c r="BE24" i="42" s="1"/>
  <c r="BF24" i="42" s="1"/>
  <c r="BG24" i="42" s="1"/>
  <c r="BH24" i="42" s="1"/>
  <c r="BI24" i="42" s="1"/>
  <c r="BJ24" i="42" s="1"/>
  <c r="BK24" i="42" s="1"/>
  <c r="BL24" i="42" s="1"/>
  <c r="BM24" i="42" s="1"/>
  <c r="BN24" i="42" s="1"/>
  <c r="BO24" i="42" s="1"/>
  <c r="BP24" i="42" s="1"/>
  <c r="BQ24" i="42" s="1"/>
  <c r="BR24" i="42" s="1"/>
  <c r="BS24" i="42" s="1"/>
  <c r="BT24" i="42" s="1"/>
  <c r="BU24" i="42" s="1"/>
  <c r="BV24" i="42" s="1"/>
  <c r="BW24" i="42" s="1"/>
  <c r="BX24" i="42" s="1"/>
  <c r="BY24" i="42" s="1"/>
  <c r="BZ24" i="42" s="1"/>
  <c r="CA24" i="42" s="1"/>
  <c r="CB24" i="42" s="1"/>
  <c r="CC24" i="42" s="1"/>
  <c r="CD24" i="42" s="1"/>
  <c r="CE24" i="42" s="1"/>
  <c r="CF24" i="42" s="1"/>
  <c r="CG24" i="42" s="1"/>
  <c r="CH24" i="42" s="1"/>
  <c r="CI24" i="42" s="1"/>
  <c r="CJ24" i="42" s="1"/>
  <c r="CK24" i="42" s="1"/>
  <c r="CL24" i="42" s="1"/>
  <c r="CM24" i="42" s="1"/>
  <c r="CN24" i="42" s="1"/>
  <c r="CO24" i="42" s="1"/>
  <c r="CP24" i="42" s="1"/>
  <c r="CQ24" i="42" s="1"/>
  <c r="CR24" i="42" s="1"/>
  <c r="CS24" i="42" s="1"/>
  <c r="CT24" i="42" s="1"/>
  <c r="CU24" i="42" s="1"/>
  <c r="CV24" i="42" s="1"/>
  <c r="CW24" i="42" s="1"/>
  <c r="CX24" i="42" s="1"/>
  <c r="CY24" i="42" s="1"/>
  <c r="CZ24" i="42" s="1"/>
  <c r="C30" i="42"/>
  <c r="D30" i="42" s="1"/>
  <c r="E30" i="42" s="1"/>
  <c r="F30" i="42" s="1"/>
  <c r="G30" i="42" s="1"/>
  <c r="H30" i="42" s="1"/>
  <c r="I30" i="42" s="1"/>
  <c r="J30" i="42" s="1"/>
  <c r="K30" i="42" s="1"/>
  <c r="L30" i="42" s="1"/>
  <c r="M30" i="42" s="1"/>
  <c r="N30" i="42" s="1"/>
  <c r="O30" i="42" s="1"/>
  <c r="P30" i="42" s="1"/>
  <c r="Q30" i="42" s="1"/>
  <c r="R30" i="42" s="1"/>
  <c r="S30" i="42" s="1"/>
  <c r="T30" i="42" s="1"/>
  <c r="U30" i="42" s="1"/>
  <c r="V30" i="42" s="1"/>
  <c r="W30" i="42" s="1"/>
  <c r="X30" i="42" s="1"/>
  <c r="Y30" i="42" s="1"/>
  <c r="Z30" i="42" s="1"/>
  <c r="AA30" i="42" s="1"/>
  <c r="AB30" i="42" s="1"/>
  <c r="AC30" i="42" s="1"/>
  <c r="AD30" i="42" s="1"/>
  <c r="AE30" i="42" s="1"/>
  <c r="AF30" i="42" s="1"/>
  <c r="AG30" i="42" s="1"/>
  <c r="AH30" i="42" s="1"/>
  <c r="AI30" i="42" s="1"/>
  <c r="AJ30" i="42" s="1"/>
  <c r="AK30" i="42" s="1"/>
  <c r="AL30" i="42" s="1"/>
  <c r="AM30" i="42" s="1"/>
  <c r="AN30" i="42" s="1"/>
  <c r="AO30" i="42" s="1"/>
  <c r="AP30" i="42" s="1"/>
  <c r="AQ30" i="42" s="1"/>
  <c r="AR30" i="42" s="1"/>
  <c r="AS30" i="42" s="1"/>
  <c r="AT30" i="42" s="1"/>
  <c r="AU30" i="42" s="1"/>
  <c r="AV30" i="42" s="1"/>
  <c r="AW30" i="42" s="1"/>
  <c r="AX30" i="42" s="1"/>
  <c r="AY30" i="42" s="1"/>
  <c r="AZ30" i="42" s="1"/>
  <c r="BA30" i="42" s="1"/>
  <c r="BB30" i="42" s="1"/>
  <c r="BC30" i="42" s="1"/>
  <c r="BD30" i="42" s="1"/>
  <c r="BE30" i="42" s="1"/>
  <c r="BF30" i="42" s="1"/>
  <c r="BG30" i="42" s="1"/>
  <c r="BH30" i="42" s="1"/>
  <c r="BI30" i="42" s="1"/>
  <c r="BJ30" i="42" s="1"/>
  <c r="BK30" i="42" s="1"/>
  <c r="BL30" i="42" s="1"/>
  <c r="BM30" i="42" s="1"/>
  <c r="BN30" i="42" s="1"/>
  <c r="BO30" i="42" s="1"/>
  <c r="BP30" i="42" s="1"/>
  <c r="BQ30" i="42" s="1"/>
  <c r="BR30" i="42" s="1"/>
  <c r="BS30" i="42" s="1"/>
  <c r="BT30" i="42" s="1"/>
  <c r="BU30" i="42" s="1"/>
  <c r="BV30" i="42" s="1"/>
  <c r="BW30" i="42" s="1"/>
  <c r="BX30" i="42" s="1"/>
  <c r="BY30" i="42" s="1"/>
  <c r="BZ30" i="42" s="1"/>
  <c r="CA30" i="42" s="1"/>
  <c r="CB30" i="42" s="1"/>
  <c r="CC30" i="42" s="1"/>
  <c r="CD30" i="42" s="1"/>
  <c r="CE30" i="42" s="1"/>
  <c r="CF30" i="42" s="1"/>
  <c r="CG30" i="42" s="1"/>
  <c r="CH30" i="42" s="1"/>
  <c r="CI30" i="42" s="1"/>
  <c r="CJ30" i="42" s="1"/>
  <c r="CK30" i="42" s="1"/>
  <c r="CL30" i="42" s="1"/>
  <c r="CM30" i="42" s="1"/>
  <c r="CN30" i="42" s="1"/>
  <c r="CO30" i="42" s="1"/>
  <c r="CP30" i="42" s="1"/>
  <c r="CQ30" i="42" s="1"/>
  <c r="CR30" i="42" s="1"/>
  <c r="CS30" i="42" s="1"/>
  <c r="CT30" i="42" s="1"/>
  <c r="CU30" i="42" s="1"/>
  <c r="CV30" i="42" s="1"/>
  <c r="CW30" i="42" s="1"/>
  <c r="CX30" i="42" s="1"/>
  <c r="CY30" i="42" s="1"/>
  <c r="CZ30" i="42" s="1"/>
  <c r="C36" i="42"/>
  <c r="D36" i="42" s="1"/>
  <c r="E36" i="42" s="1"/>
  <c r="F36" i="42" s="1"/>
  <c r="G36" i="42" s="1"/>
  <c r="H36" i="42" s="1"/>
  <c r="I36" i="42" s="1"/>
  <c r="J36" i="42" s="1"/>
  <c r="K36" i="42" s="1"/>
  <c r="L36" i="42" s="1"/>
  <c r="M36" i="42" s="1"/>
  <c r="N36" i="42" s="1"/>
  <c r="O36" i="42" s="1"/>
  <c r="P36" i="42" s="1"/>
  <c r="Q36" i="42" s="1"/>
  <c r="R36" i="42" s="1"/>
  <c r="S36" i="42" s="1"/>
  <c r="T36" i="42" s="1"/>
  <c r="U36" i="42" s="1"/>
  <c r="V36" i="42" s="1"/>
  <c r="W36" i="42" s="1"/>
  <c r="X36" i="42" s="1"/>
  <c r="Y36" i="42" s="1"/>
  <c r="Z36" i="42" s="1"/>
  <c r="AA36" i="42" s="1"/>
  <c r="AB36" i="42" s="1"/>
  <c r="AC36" i="42" s="1"/>
  <c r="AD36" i="42" s="1"/>
  <c r="AE36" i="42" s="1"/>
  <c r="AF36" i="42" s="1"/>
  <c r="AG36" i="42" s="1"/>
  <c r="AH36" i="42" s="1"/>
  <c r="AI36" i="42" s="1"/>
  <c r="AJ36" i="42" s="1"/>
  <c r="AK36" i="42" s="1"/>
  <c r="AL36" i="42" s="1"/>
  <c r="AM36" i="42" s="1"/>
  <c r="AN36" i="42" s="1"/>
  <c r="AO36" i="42" s="1"/>
  <c r="AP36" i="42" s="1"/>
  <c r="AQ36" i="42" s="1"/>
  <c r="AR36" i="42" s="1"/>
  <c r="AS36" i="42" s="1"/>
  <c r="AT36" i="42" s="1"/>
  <c r="AU36" i="42" s="1"/>
  <c r="AV36" i="42" s="1"/>
  <c r="AW36" i="42" s="1"/>
  <c r="AX36" i="42" s="1"/>
  <c r="AY36" i="42" s="1"/>
  <c r="AZ36" i="42" s="1"/>
  <c r="BA36" i="42" s="1"/>
  <c r="BB36" i="42" s="1"/>
  <c r="BC36" i="42" s="1"/>
  <c r="BD36" i="42" s="1"/>
  <c r="BE36" i="42" s="1"/>
  <c r="BF36" i="42" s="1"/>
  <c r="BG36" i="42" s="1"/>
  <c r="BH36" i="42" s="1"/>
  <c r="BI36" i="42" s="1"/>
  <c r="BJ36" i="42" s="1"/>
  <c r="BK36" i="42" s="1"/>
  <c r="BL36" i="42" s="1"/>
  <c r="BM36" i="42" s="1"/>
  <c r="BN36" i="42" s="1"/>
  <c r="BO36" i="42" s="1"/>
  <c r="BP36" i="42" s="1"/>
  <c r="BQ36" i="42" s="1"/>
  <c r="BR36" i="42" s="1"/>
  <c r="BS36" i="42" s="1"/>
  <c r="BT36" i="42" s="1"/>
  <c r="BU36" i="42" s="1"/>
  <c r="BV36" i="42" s="1"/>
  <c r="BW36" i="42" s="1"/>
  <c r="BX36" i="42" s="1"/>
  <c r="BY36" i="42" s="1"/>
  <c r="BZ36" i="42" s="1"/>
  <c r="CA36" i="42" s="1"/>
  <c r="CB36" i="42" s="1"/>
  <c r="CC36" i="42" s="1"/>
  <c r="CD36" i="42" s="1"/>
  <c r="CE36" i="42" s="1"/>
  <c r="CF36" i="42" s="1"/>
  <c r="CG36" i="42" s="1"/>
  <c r="CH36" i="42" s="1"/>
  <c r="CI36" i="42" s="1"/>
  <c r="CJ36" i="42" s="1"/>
  <c r="CK36" i="42" s="1"/>
  <c r="CL36" i="42" s="1"/>
  <c r="CM36" i="42" s="1"/>
  <c r="CN36" i="42" s="1"/>
  <c r="CO36" i="42" s="1"/>
  <c r="CP36" i="42" s="1"/>
  <c r="CQ36" i="42" s="1"/>
  <c r="CR36" i="42" s="1"/>
  <c r="CS36" i="42" s="1"/>
  <c r="CT36" i="42" s="1"/>
  <c r="CU36" i="42" s="1"/>
  <c r="CV36" i="42" s="1"/>
  <c r="CW36" i="42" s="1"/>
  <c r="CX36" i="42" s="1"/>
  <c r="CY36" i="42" s="1"/>
  <c r="CZ36" i="42" s="1"/>
  <c r="C42" i="42"/>
  <c r="D42" i="42" s="1"/>
  <c r="E42" i="42" s="1"/>
  <c r="F42" i="42" s="1"/>
  <c r="G42" i="42" s="1"/>
  <c r="H42" i="42" s="1"/>
  <c r="I42" i="42" s="1"/>
  <c r="J42" i="42" s="1"/>
  <c r="K42" i="42" s="1"/>
  <c r="L42" i="42" s="1"/>
  <c r="M42" i="42" s="1"/>
  <c r="N42" i="42" s="1"/>
  <c r="O42" i="42" s="1"/>
  <c r="P42" i="42" s="1"/>
  <c r="Q42" i="42" s="1"/>
  <c r="R42" i="42" s="1"/>
  <c r="S42" i="42" s="1"/>
  <c r="T42" i="42" s="1"/>
  <c r="U42" i="42" s="1"/>
  <c r="V42" i="42" s="1"/>
  <c r="W42" i="42" s="1"/>
  <c r="X42" i="42" s="1"/>
  <c r="Y42" i="42" s="1"/>
  <c r="Z42" i="42" s="1"/>
  <c r="AA42" i="42" s="1"/>
  <c r="AB42" i="42" s="1"/>
  <c r="AC42" i="42" s="1"/>
  <c r="AD42" i="42" s="1"/>
  <c r="AE42" i="42" s="1"/>
  <c r="AF42" i="42" s="1"/>
  <c r="AG42" i="42" s="1"/>
  <c r="AH42" i="42" s="1"/>
  <c r="AI42" i="42" s="1"/>
  <c r="AJ42" i="42" s="1"/>
  <c r="AK42" i="42" s="1"/>
  <c r="AL42" i="42" s="1"/>
  <c r="AM42" i="42" s="1"/>
  <c r="AN42" i="42" s="1"/>
  <c r="AO42" i="42" s="1"/>
  <c r="AP42" i="42" s="1"/>
  <c r="AQ42" i="42" s="1"/>
  <c r="AR42" i="42" s="1"/>
  <c r="AS42" i="42" s="1"/>
  <c r="AT42" i="42" s="1"/>
  <c r="AU42" i="42" s="1"/>
  <c r="AV42" i="42" s="1"/>
  <c r="AW42" i="42" s="1"/>
  <c r="AX42" i="42" s="1"/>
  <c r="AY42" i="42" s="1"/>
  <c r="AZ42" i="42" s="1"/>
  <c r="BA42" i="42" s="1"/>
  <c r="BB42" i="42" s="1"/>
  <c r="BC42" i="42" s="1"/>
  <c r="BD42" i="42" s="1"/>
  <c r="BE42" i="42" s="1"/>
  <c r="BF42" i="42" s="1"/>
  <c r="BG42" i="42" s="1"/>
  <c r="BH42" i="42" s="1"/>
  <c r="BI42" i="42" s="1"/>
  <c r="BJ42" i="42" s="1"/>
  <c r="BK42" i="42" s="1"/>
  <c r="BL42" i="42" s="1"/>
  <c r="BM42" i="42" s="1"/>
  <c r="BN42" i="42" s="1"/>
  <c r="BO42" i="42" s="1"/>
  <c r="BP42" i="42" s="1"/>
  <c r="BQ42" i="42" s="1"/>
  <c r="BR42" i="42" s="1"/>
  <c r="BS42" i="42" s="1"/>
  <c r="BT42" i="42" s="1"/>
  <c r="BU42" i="42" s="1"/>
  <c r="BV42" i="42" s="1"/>
  <c r="BW42" i="42" s="1"/>
  <c r="BX42" i="42" s="1"/>
  <c r="BY42" i="42" s="1"/>
  <c r="BZ42" i="42" s="1"/>
  <c r="CA42" i="42" s="1"/>
  <c r="CB42" i="42" s="1"/>
  <c r="CC42" i="42" s="1"/>
  <c r="CD42" i="42" s="1"/>
  <c r="CE42" i="42" s="1"/>
  <c r="CF42" i="42" s="1"/>
  <c r="CG42" i="42" s="1"/>
  <c r="CH42" i="42" s="1"/>
  <c r="CI42" i="42" s="1"/>
  <c r="CJ42" i="42" s="1"/>
  <c r="CK42" i="42" s="1"/>
  <c r="CL42" i="42" s="1"/>
  <c r="CM42" i="42" s="1"/>
  <c r="CN42" i="42" s="1"/>
  <c r="CO42" i="42" s="1"/>
  <c r="CP42" i="42" s="1"/>
  <c r="CQ42" i="42" s="1"/>
  <c r="CR42" i="42" s="1"/>
  <c r="CS42" i="42" s="1"/>
  <c r="CT42" i="42" s="1"/>
  <c r="CU42" i="42" s="1"/>
  <c r="CV42" i="42" s="1"/>
  <c r="CW42" i="42" s="1"/>
  <c r="CX42" i="42" s="1"/>
  <c r="CY42" i="42" s="1"/>
  <c r="CZ42" i="42" s="1"/>
  <c r="C48" i="42"/>
  <c r="D48" i="42" s="1"/>
  <c r="E48" i="42" s="1"/>
  <c r="F48" i="42" s="1"/>
  <c r="G48" i="42" s="1"/>
  <c r="H48" i="42" s="1"/>
  <c r="I48" i="42" s="1"/>
  <c r="J48" i="42" s="1"/>
  <c r="K48" i="42" s="1"/>
  <c r="L48" i="42" s="1"/>
  <c r="M48" i="42" s="1"/>
  <c r="N48" i="42" s="1"/>
  <c r="O48" i="42" s="1"/>
  <c r="P48" i="42" s="1"/>
  <c r="Q48" i="42" s="1"/>
  <c r="R48" i="42" s="1"/>
  <c r="S48" i="42" s="1"/>
  <c r="T48" i="42" s="1"/>
  <c r="U48" i="42" s="1"/>
  <c r="V48" i="42" s="1"/>
  <c r="W48" i="42" s="1"/>
  <c r="X48" i="42" s="1"/>
  <c r="Y48" i="42" s="1"/>
  <c r="Z48" i="42" s="1"/>
  <c r="AA48" i="42" s="1"/>
  <c r="AB48" i="42" s="1"/>
  <c r="AC48" i="42" s="1"/>
  <c r="AD48" i="42" s="1"/>
  <c r="AE48" i="42" s="1"/>
  <c r="AF48" i="42" s="1"/>
  <c r="AG48" i="42" s="1"/>
  <c r="AH48" i="42" s="1"/>
  <c r="AI48" i="42" s="1"/>
  <c r="AJ48" i="42" s="1"/>
  <c r="AK48" i="42" s="1"/>
  <c r="AL48" i="42" s="1"/>
  <c r="AM48" i="42" s="1"/>
  <c r="AN48" i="42" s="1"/>
  <c r="AO48" i="42" s="1"/>
  <c r="AP48" i="42" s="1"/>
  <c r="AQ48" i="42" s="1"/>
  <c r="AR48" i="42" s="1"/>
  <c r="AS48" i="42" s="1"/>
  <c r="AT48" i="42" s="1"/>
  <c r="AU48" i="42" s="1"/>
  <c r="AV48" i="42" s="1"/>
  <c r="AW48" i="42" s="1"/>
  <c r="AX48" i="42" s="1"/>
  <c r="AY48" i="42" s="1"/>
  <c r="AZ48" i="42" s="1"/>
  <c r="BA48" i="42" s="1"/>
  <c r="BB48" i="42" s="1"/>
  <c r="BC48" i="42" s="1"/>
  <c r="BD48" i="42" s="1"/>
  <c r="BE48" i="42" s="1"/>
  <c r="BF48" i="42" s="1"/>
  <c r="BG48" i="42" s="1"/>
  <c r="BH48" i="42" s="1"/>
  <c r="BI48" i="42" s="1"/>
  <c r="BJ48" i="42" s="1"/>
  <c r="BK48" i="42" s="1"/>
  <c r="BL48" i="42" s="1"/>
  <c r="BM48" i="42" s="1"/>
  <c r="BN48" i="42" s="1"/>
  <c r="BO48" i="42" s="1"/>
  <c r="BP48" i="42" s="1"/>
  <c r="BQ48" i="42" s="1"/>
  <c r="BR48" i="42" s="1"/>
  <c r="BS48" i="42" s="1"/>
  <c r="BT48" i="42" s="1"/>
  <c r="BU48" i="42" s="1"/>
  <c r="BV48" i="42" s="1"/>
  <c r="BW48" i="42" s="1"/>
  <c r="BX48" i="42" s="1"/>
  <c r="BY48" i="42" s="1"/>
  <c r="BZ48" i="42" s="1"/>
  <c r="CA48" i="42" s="1"/>
  <c r="CB48" i="42" s="1"/>
  <c r="CC48" i="42" s="1"/>
  <c r="CD48" i="42" s="1"/>
  <c r="CE48" i="42" s="1"/>
  <c r="CF48" i="42" s="1"/>
  <c r="CG48" i="42" s="1"/>
  <c r="CH48" i="42" s="1"/>
  <c r="CI48" i="42" s="1"/>
  <c r="CJ48" i="42" s="1"/>
  <c r="CK48" i="42" s="1"/>
  <c r="CL48" i="42" s="1"/>
  <c r="CM48" i="42" s="1"/>
  <c r="CN48" i="42" s="1"/>
  <c r="CO48" i="42" s="1"/>
  <c r="CP48" i="42" s="1"/>
  <c r="CQ48" i="42" s="1"/>
  <c r="CR48" i="42" s="1"/>
  <c r="CS48" i="42" s="1"/>
  <c r="CT48" i="42" s="1"/>
  <c r="CU48" i="42" s="1"/>
  <c r="CV48" i="42" s="1"/>
  <c r="CW48" i="42" s="1"/>
  <c r="CX48" i="42" s="1"/>
  <c r="CY48" i="42" s="1"/>
  <c r="CZ48" i="42" s="1"/>
  <c r="C20" i="43"/>
  <c r="C20" i="46"/>
  <c r="C21" i="44"/>
  <c r="C20" i="45"/>
  <c r="B28" i="46" l="1"/>
  <c r="B73" i="46"/>
  <c r="B28" i="34"/>
  <c r="B73" i="34"/>
  <c r="B28" i="45"/>
  <c r="B73" i="45"/>
  <c r="B28" i="35"/>
  <c r="B73" i="35"/>
  <c r="B28" i="44"/>
  <c r="B73" i="44"/>
  <c r="B28" i="33"/>
  <c r="B73" i="33"/>
  <c r="B21" i="43"/>
  <c r="B66" i="43"/>
  <c r="L7" i="45"/>
  <c r="M5" i="45"/>
  <c r="M7" i="44"/>
  <c r="C66" i="43"/>
  <c r="O11" i="44"/>
  <c r="P11" i="46"/>
  <c r="P11" i="45"/>
  <c r="M5" i="46"/>
  <c r="M7" i="46" s="1"/>
  <c r="N11" i="43"/>
  <c r="N5" i="44"/>
  <c r="M5" i="43"/>
  <c r="L7" i="43"/>
  <c r="C3" i="42"/>
  <c r="D63" i="42"/>
  <c r="E63" i="42" s="1"/>
  <c r="F63" i="42" s="1"/>
  <c r="G63" i="42" s="1"/>
  <c r="H63" i="42" s="1"/>
  <c r="I63" i="42" s="1"/>
  <c r="J63" i="42" s="1"/>
  <c r="K63" i="42" s="1"/>
  <c r="L63" i="42" s="1"/>
  <c r="M63" i="42" s="1"/>
  <c r="N63" i="42" s="1"/>
  <c r="O63" i="42" s="1"/>
  <c r="P63" i="42" s="1"/>
  <c r="Q63" i="42" s="1"/>
  <c r="R63" i="42" s="1"/>
  <c r="S63" i="42" s="1"/>
  <c r="T63" i="42" s="1"/>
  <c r="U63" i="42" s="1"/>
  <c r="V63" i="42" s="1"/>
  <c r="W63" i="42" s="1"/>
  <c r="X63" i="42" s="1"/>
  <c r="Y63" i="42" s="1"/>
  <c r="Z63" i="42" s="1"/>
  <c r="AA63" i="42" s="1"/>
  <c r="AB63" i="42" s="1"/>
  <c r="AC63" i="42" s="1"/>
  <c r="AD63" i="42" s="1"/>
  <c r="AE63" i="42" s="1"/>
  <c r="AF63" i="42" s="1"/>
  <c r="AG63" i="42" s="1"/>
  <c r="AH63" i="42" s="1"/>
  <c r="AI63" i="42" s="1"/>
  <c r="AJ63" i="42" s="1"/>
  <c r="AK63" i="42" s="1"/>
  <c r="AL63" i="42" s="1"/>
  <c r="AM63" i="42" s="1"/>
  <c r="AN63" i="42" s="1"/>
  <c r="AO63" i="42" s="1"/>
  <c r="AP63" i="42" s="1"/>
  <c r="AQ63" i="42" s="1"/>
  <c r="AR63" i="42" s="1"/>
  <c r="AS63" i="42" s="1"/>
  <c r="AT63" i="42" s="1"/>
  <c r="AU63" i="42" s="1"/>
  <c r="AV63" i="42" s="1"/>
  <c r="AW63" i="42" s="1"/>
  <c r="AX63" i="42" s="1"/>
  <c r="AY63" i="42" s="1"/>
  <c r="AZ63" i="42" s="1"/>
  <c r="BA63" i="42" s="1"/>
  <c r="BB63" i="42" s="1"/>
  <c r="BC63" i="42" s="1"/>
  <c r="BD63" i="42" s="1"/>
  <c r="BE63" i="42" s="1"/>
  <c r="BF63" i="42" s="1"/>
  <c r="BG63" i="42" s="1"/>
  <c r="BH63" i="42" s="1"/>
  <c r="BI63" i="42" s="1"/>
  <c r="BJ63" i="42" s="1"/>
  <c r="BK63" i="42" s="1"/>
  <c r="BL63" i="42" s="1"/>
  <c r="BM63" i="42" s="1"/>
  <c r="BN63" i="42" s="1"/>
  <c r="BO63" i="42" s="1"/>
  <c r="BP63" i="42" s="1"/>
  <c r="BQ63" i="42" s="1"/>
  <c r="BR63" i="42" s="1"/>
  <c r="BS63" i="42" s="1"/>
  <c r="BT63" i="42" s="1"/>
  <c r="BU63" i="42" s="1"/>
  <c r="BV63" i="42" s="1"/>
  <c r="BW63" i="42" s="1"/>
  <c r="BX63" i="42" s="1"/>
  <c r="BY63" i="42" s="1"/>
  <c r="BZ63" i="42" s="1"/>
  <c r="CA63" i="42" s="1"/>
  <c r="CB63" i="42" s="1"/>
  <c r="CC63" i="42" s="1"/>
  <c r="CD63" i="42" s="1"/>
  <c r="CE63" i="42" s="1"/>
  <c r="CF63" i="42" s="1"/>
  <c r="CG63" i="42" s="1"/>
  <c r="CH63" i="42" s="1"/>
  <c r="CI63" i="42" s="1"/>
  <c r="CJ63" i="42" s="1"/>
  <c r="CK63" i="42" s="1"/>
  <c r="CL63" i="42" s="1"/>
  <c r="CM63" i="42" s="1"/>
  <c r="CN63" i="42" s="1"/>
  <c r="CO63" i="42" s="1"/>
  <c r="CP63" i="42" s="1"/>
  <c r="CQ63" i="42" s="1"/>
  <c r="CR63" i="42" s="1"/>
  <c r="CS63" i="42" s="1"/>
  <c r="CT63" i="42" s="1"/>
  <c r="CU63" i="42" s="1"/>
  <c r="CV63" i="42" s="1"/>
  <c r="CW63" i="42" s="1"/>
  <c r="CX63" i="42" s="1"/>
  <c r="CY63" i="42" s="1"/>
  <c r="CZ63" i="42" s="1"/>
  <c r="C5" i="42"/>
  <c r="C21" i="45"/>
  <c r="C22" i="44"/>
  <c r="C21" i="46"/>
  <c r="C21" i="43"/>
  <c r="B29" i="46" l="1"/>
  <c r="B74" i="46"/>
  <c r="B29" i="34"/>
  <c r="B74" i="34"/>
  <c r="B29" i="45"/>
  <c r="B74" i="45"/>
  <c r="B29" i="35"/>
  <c r="B74" i="35"/>
  <c r="B29" i="44"/>
  <c r="B74" i="44"/>
  <c r="B29" i="33"/>
  <c r="B74" i="33"/>
  <c r="B22" i="43"/>
  <c r="B67" i="43"/>
  <c r="D5" i="42"/>
  <c r="E5" i="42" s="1"/>
  <c r="F5" i="42" s="1"/>
  <c r="M7" i="45"/>
  <c r="N5" i="45"/>
  <c r="N7" i="44"/>
  <c r="C67" i="43"/>
  <c r="N5" i="43"/>
  <c r="M7" i="43"/>
  <c r="N5" i="46"/>
  <c r="N7" i="46" s="1"/>
  <c r="Q11" i="45"/>
  <c r="O5" i="44"/>
  <c r="Q11" i="46"/>
  <c r="O11" i="43"/>
  <c r="P11" i="44"/>
  <c r="C4" i="42"/>
  <c r="C23" i="44"/>
  <c r="C22" i="45"/>
  <c r="C22" i="46"/>
  <c r="C22" i="43"/>
  <c r="C52" i="42" l="1"/>
  <c r="C58" i="42"/>
  <c r="B30" i="46"/>
  <c r="B75" i="46"/>
  <c r="B30" i="34"/>
  <c r="B75" i="34"/>
  <c r="B30" i="45"/>
  <c r="B75" i="45"/>
  <c r="B30" i="35"/>
  <c r="B75" i="35"/>
  <c r="B30" i="44"/>
  <c r="B75" i="44"/>
  <c r="B30" i="33"/>
  <c r="B75" i="33"/>
  <c r="B23" i="43"/>
  <c r="B68" i="43"/>
  <c r="C16" i="42"/>
  <c r="N7" i="45"/>
  <c r="O5" i="45"/>
  <c r="O7" i="44"/>
  <c r="C68" i="43"/>
  <c r="R11" i="46"/>
  <c r="P11" i="43"/>
  <c r="P5" i="44"/>
  <c r="N7" i="43"/>
  <c r="O5" i="43"/>
  <c r="R11" i="45"/>
  <c r="O5" i="46"/>
  <c r="O7" i="46" s="1"/>
  <c r="Q11" i="44"/>
  <c r="D7" i="42"/>
  <c r="E7" i="42" s="1"/>
  <c r="F7" i="42" s="1"/>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AJ7" i="42" s="1"/>
  <c r="AK7" i="42" s="1"/>
  <c r="AL7" i="42" s="1"/>
  <c r="AM7" i="42" s="1"/>
  <c r="AN7" i="42" s="1"/>
  <c r="AO7" i="42" s="1"/>
  <c r="AP7" i="42" s="1"/>
  <c r="AQ7" i="42" s="1"/>
  <c r="AR7" i="42" s="1"/>
  <c r="AS7" i="42" s="1"/>
  <c r="AT7" i="42" s="1"/>
  <c r="AU7" i="42" s="1"/>
  <c r="AV7" i="42" s="1"/>
  <c r="AW7" i="42" s="1"/>
  <c r="AX7" i="42" s="1"/>
  <c r="AY7" i="42" s="1"/>
  <c r="AZ7" i="42" s="1"/>
  <c r="BA7" i="42" s="1"/>
  <c r="BB7" i="42" s="1"/>
  <c r="BC7" i="42" s="1"/>
  <c r="BD7" i="42" s="1"/>
  <c r="BE7" i="42" s="1"/>
  <c r="BF7" i="42" s="1"/>
  <c r="BG7" i="42" s="1"/>
  <c r="BH7" i="42" s="1"/>
  <c r="BI7" i="42" s="1"/>
  <c r="BJ7" i="42" s="1"/>
  <c r="BK7" i="42" s="1"/>
  <c r="BL7" i="42" s="1"/>
  <c r="BM7" i="42" s="1"/>
  <c r="BN7" i="42" s="1"/>
  <c r="BO7" i="42" s="1"/>
  <c r="BP7" i="42" s="1"/>
  <c r="BQ7" i="42" s="1"/>
  <c r="BR7" i="42" s="1"/>
  <c r="BS7" i="42" s="1"/>
  <c r="BT7" i="42" s="1"/>
  <c r="BU7" i="42" s="1"/>
  <c r="BV7" i="42" s="1"/>
  <c r="BW7" i="42" s="1"/>
  <c r="BX7" i="42" s="1"/>
  <c r="BY7" i="42" s="1"/>
  <c r="BZ7" i="42" s="1"/>
  <c r="CA7" i="42" s="1"/>
  <c r="CB7" i="42" s="1"/>
  <c r="CC7" i="42" s="1"/>
  <c r="CD7" i="42" s="1"/>
  <c r="CE7" i="42" s="1"/>
  <c r="CF7" i="42" s="1"/>
  <c r="CG7" i="42" s="1"/>
  <c r="CH7" i="42" s="1"/>
  <c r="CI7" i="42" s="1"/>
  <c r="CJ7" i="42" s="1"/>
  <c r="CK7" i="42" s="1"/>
  <c r="CL7" i="42" s="1"/>
  <c r="CM7" i="42" s="1"/>
  <c r="CN7" i="42" s="1"/>
  <c r="CO7" i="42" s="1"/>
  <c r="CP7" i="42" s="1"/>
  <c r="CQ7" i="42" s="1"/>
  <c r="CR7" i="42" s="1"/>
  <c r="CS7" i="42" s="1"/>
  <c r="CT7" i="42" s="1"/>
  <c r="CU7" i="42" s="1"/>
  <c r="CV7" i="42" s="1"/>
  <c r="CW7" i="42" s="1"/>
  <c r="CX7" i="42" s="1"/>
  <c r="CY7" i="42" s="1"/>
  <c r="CZ7" i="42" s="1"/>
  <c r="C2" i="40"/>
  <c r="D2" i="40" s="1"/>
  <c r="E2" i="40" s="1"/>
  <c r="F2" i="40" s="1"/>
  <c r="G2" i="40" s="1"/>
  <c r="H2" i="40" s="1"/>
  <c r="I2" i="40" s="1"/>
  <c r="J2" i="40" s="1"/>
  <c r="K2" i="40" s="1"/>
  <c r="L2" i="40" s="1"/>
  <c r="M2" i="40" s="1"/>
  <c r="N2" i="40" s="1"/>
  <c r="O2" i="40" s="1"/>
  <c r="P2" i="40" s="1"/>
  <c r="Q2" i="40" s="1"/>
  <c r="R2" i="40" s="1"/>
  <c r="S2" i="40" s="1"/>
  <c r="T2" i="40" s="1"/>
  <c r="U2" i="40" s="1"/>
  <c r="V2" i="40" s="1"/>
  <c r="W2" i="40" s="1"/>
  <c r="X2" i="40" s="1"/>
  <c r="Y2" i="40" s="1"/>
  <c r="Z2" i="40" s="1"/>
  <c r="AA2" i="40" s="1"/>
  <c r="AB2" i="40" s="1"/>
  <c r="AC2" i="40" s="1"/>
  <c r="AD2" i="40" s="1"/>
  <c r="AE2" i="40" s="1"/>
  <c r="AF2" i="40" s="1"/>
  <c r="AG2" i="40" s="1"/>
  <c r="AH2" i="40" s="1"/>
  <c r="AI2" i="40" s="1"/>
  <c r="AJ2" i="40" s="1"/>
  <c r="AK2" i="40" s="1"/>
  <c r="AL2" i="40" s="1"/>
  <c r="AM2" i="40" s="1"/>
  <c r="AN2" i="40" s="1"/>
  <c r="AO2" i="40" s="1"/>
  <c r="AP2" i="40" s="1"/>
  <c r="AQ2" i="40" s="1"/>
  <c r="AR2" i="40" s="1"/>
  <c r="AS2" i="40" s="1"/>
  <c r="AT2" i="40" s="1"/>
  <c r="AU2" i="40" s="1"/>
  <c r="AV2" i="40" s="1"/>
  <c r="AW2" i="40" s="1"/>
  <c r="AX2" i="40" s="1"/>
  <c r="AY2" i="40" s="1"/>
  <c r="AZ2" i="40" s="1"/>
  <c r="BA2" i="40" s="1"/>
  <c r="BB2" i="40" s="1"/>
  <c r="BC2" i="40" s="1"/>
  <c r="BD2" i="40" s="1"/>
  <c r="BE2" i="40" s="1"/>
  <c r="BF2" i="40" s="1"/>
  <c r="BG2" i="40" s="1"/>
  <c r="BH2" i="40" s="1"/>
  <c r="BI2" i="40" s="1"/>
  <c r="BJ2" i="40" s="1"/>
  <c r="BK2" i="40" s="1"/>
  <c r="BL2" i="40" s="1"/>
  <c r="BM2" i="40" s="1"/>
  <c r="BN2" i="40" s="1"/>
  <c r="BO2" i="40" s="1"/>
  <c r="BP2" i="40" s="1"/>
  <c r="BQ2" i="40" s="1"/>
  <c r="BR2" i="40" s="1"/>
  <c r="BS2" i="40" s="1"/>
  <c r="BT2" i="40" s="1"/>
  <c r="BU2" i="40" s="1"/>
  <c r="BV2" i="40" s="1"/>
  <c r="BW2" i="40" s="1"/>
  <c r="BX2" i="40" s="1"/>
  <c r="BY2" i="40" s="1"/>
  <c r="BZ2" i="40" s="1"/>
  <c r="CA2" i="40" s="1"/>
  <c r="CB2" i="40" s="1"/>
  <c r="CC2" i="40" s="1"/>
  <c r="CD2" i="40" s="1"/>
  <c r="CE2" i="40" s="1"/>
  <c r="CF2" i="40" s="1"/>
  <c r="CG2" i="40" s="1"/>
  <c r="CH2" i="40" s="1"/>
  <c r="CI2" i="40" s="1"/>
  <c r="CJ2" i="40" s="1"/>
  <c r="CK2" i="40" s="1"/>
  <c r="CL2" i="40" s="1"/>
  <c r="CM2" i="40" s="1"/>
  <c r="CN2" i="40" s="1"/>
  <c r="CO2" i="40" s="1"/>
  <c r="CP2" i="40" s="1"/>
  <c r="CQ2" i="40" s="1"/>
  <c r="CR2" i="40" s="1"/>
  <c r="CS2" i="40" s="1"/>
  <c r="CT2" i="40" s="1"/>
  <c r="CU2" i="40" s="1"/>
  <c r="CV2" i="40" s="1"/>
  <c r="CW2" i="40" s="1"/>
  <c r="CX2" i="40" s="1"/>
  <c r="CY2" i="40" s="1"/>
  <c r="C10" i="40"/>
  <c r="D10" i="40" s="1"/>
  <c r="E10" i="40" s="1"/>
  <c r="F10" i="40" s="1"/>
  <c r="G10" i="40" s="1"/>
  <c r="H10" i="40" s="1"/>
  <c r="I10" i="40" s="1"/>
  <c r="J10" i="40" s="1"/>
  <c r="K10" i="40" s="1"/>
  <c r="L10" i="40" s="1"/>
  <c r="M10" i="40" s="1"/>
  <c r="N10" i="40" s="1"/>
  <c r="O10" i="40" s="1"/>
  <c r="P10" i="40" s="1"/>
  <c r="Q10" i="40" s="1"/>
  <c r="R10" i="40" s="1"/>
  <c r="S10" i="40" s="1"/>
  <c r="T10" i="40" s="1"/>
  <c r="U10" i="40" s="1"/>
  <c r="V10" i="40" s="1"/>
  <c r="W10" i="40" s="1"/>
  <c r="X10" i="40" s="1"/>
  <c r="Y10" i="40" s="1"/>
  <c r="Z10" i="40" s="1"/>
  <c r="AA10" i="40" s="1"/>
  <c r="AB10" i="40" s="1"/>
  <c r="AC10" i="40" s="1"/>
  <c r="AD10" i="40" s="1"/>
  <c r="AE10" i="40" s="1"/>
  <c r="AF10" i="40" s="1"/>
  <c r="AG10" i="40" s="1"/>
  <c r="AH10" i="40" s="1"/>
  <c r="AI10" i="40" s="1"/>
  <c r="AJ10" i="40" s="1"/>
  <c r="AK10" i="40" s="1"/>
  <c r="AL10" i="40" s="1"/>
  <c r="AM10" i="40" s="1"/>
  <c r="AN10" i="40" s="1"/>
  <c r="AO10" i="40" s="1"/>
  <c r="AP10" i="40" s="1"/>
  <c r="AQ10" i="40" s="1"/>
  <c r="AR10" i="40" s="1"/>
  <c r="AS10" i="40" s="1"/>
  <c r="AT10" i="40" s="1"/>
  <c r="AU10" i="40" s="1"/>
  <c r="AV10" i="40" s="1"/>
  <c r="AW10" i="40" s="1"/>
  <c r="AX10" i="40" s="1"/>
  <c r="AY10" i="40" s="1"/>
  <c r="AZ10" i="40" s="1"/>
  <c r="BA10" i="40" s="1"/>
  <c r="BB10" i="40" s="1"/>
  <c r="BC10" i="40" s="1"/>
  <c r="BD10" i="40" s="1"/>
  <c r="BE10" i="40" s="1"/>
  <c r="BF10" i="40" s="1"/>
  <c r="BG10" i="40" s="1"/>
  <c r="BH10" i="40" s="1"/>
  <c r="BI10" i="40" s="1"/>
  <c r="BJ10" i="40" s="1"/>
  <c r="BK10" i="40" s="1"/>
  <c r="BL10" i="40" s="1"/>
  <c r="BM10" i="40" s="1"/>
  <c r="BN10" i="40" s="1"/>
  <c r="BO10" i="40" s="1"/>
  <c r="BP10" i="40" s="1"/>
  <c r="BQ10" i="40" s="1"/>
  <c r="BR10" i="40" s="1"/>
  <c r="BS10" i="40" s="1"/>
  <c r="BT10" i="40" s="1"/>
  <c r="BU10" i="40" s="1"/>
  <c r="BV10" i="40" s="1"/>
  <c r="BW10" i="40" s="1"/>
  <c r="BX10" i="40" s="1"/>
  <c r="BY10" i="40" s="1"/>
  <c r="BZ10" i="40" s="1"/>
  <c r="CA10" i="40" s="1"/>
  <c r="CB10" i="40" s="1"/>
  <c r="CC10" i="40" s="1"/>
  <c r="CD10" i="40" s="1"/>
  <c r="CE10" i="40" s="1"/>
  <c r="CF10" i="40" s="1"/>
  <c r="CG10" i="40" s="1"/>
  <c r="CH10" i="40" s="1"/>
  <c r="CI10" i="40" s="1"/>
  <c r="CJ10" i="40" s="1"/>
  <c r="CK10" i="40" s="1"/>
  <c r="CL10" i="40" s="1"/>
  <c r="CM10" i="40" s="1"/>
  <c r="CN10" i="40" s="1"/>
  <c r="CO10" i="40" s="1"/>
  <c r="CP10" i="40" s="1"/>
  <c r="CQ10" i="40" s="1"/>
  <c r="CR10" i="40" s="1"/>
  <c r="CS10" i="40" s="1"/>
  <c r="CT10" i="40" s="1"/>
  <c r="CU10" i="40" s="1"/>
  <c r="CV10" i="40" s="1"/>
  <c r="CW10" i="40" s="1"/>
  <c r="CX10" i="40" s="1"/>
  <c r="CY10" i="40" s="1"/>
  <c r="C128" i="40"/>
  <c r="D128" i="40" s="1"/>
  <c r="E128" i="40" s="1"/>
  <c r="F128" i="40" s="1"/>
  <c r="G128" i="40" s="1"/>
  <c r="H128" i="40" s="1"/>
  <c r="I128" i="40" s="1"/>
  <c r="J128" i="40" s="1"/>
  <c r="K128" i="40" s="1"/>
  <c r="L128" i="40" s="1"/>
  <c r="M128" i="40" s="1"/>
  <c r="N128" i="40" s="1"/>
  <c r="O128" i="40" s="1"/>
  <c r="P128" i="40" s="1"/>
  <c r="Q128" i="40" s="1"/>
  <c r="R128" i="40" s="1"/>
  <c r="S128" i="40" s="1"/>
  <c r="T128" i="40" s="1"/>
  <c r="U128" i="40" s="1"/>
  <c r="V128" i="40" s="1"/>
  <c r="W128" i="40" s="1"/>
  <c r="X128" i="40" s="1"/>
  <c r="Y128" i="40" s="1"/>
  <c r="Z128" i="40" s="1"/>
  <c r="AA128" i="40" s="1"/>
  <c r="AB128" i="40" s="1"/>
  <c r="AC128" i="40" s="1"/>
  <c r="AD128" i="40" s="1"/>
  <c r="AE128" i="40" s="1"/>
  <c r="AF128" i="40" s="1"/>
  <c r="AG128" i="40" s="1"/>
  <c r="AH128" i="40" s="1"/>
  <c r="AI128" i="40" s="1"/>
  <c r="AJ128" i="40" s="1"/>
  <c r="AK128" i="40" s="1"/>
  <c r="AL128" i="40" s="1"/>
  <c r="AM128" i="40" s="1"/>
  <c r="AN128" i="40" s="1"/>
  <c r="AO128" i="40" s="1"/>
  <c r="AP128" i="40" s="1"/>
  <c r="AQ128" i="40" s="1"/>
  <c r="AR128" i="40" s="1"/>
  <c r="AS128" i="40" s="1"/>
  <c r="AT128" i="40" s="1"/>
  <c r="AU128" i="40" s="1"/>
  <c r="AV128" i="40" s="1"/>
  <c r="AW128" i="40" s="1"/>
  <c r="AX128" i="40" s="1"/>
  <c r="AY128" i="40" s="1"/>
  <c r="AZ128" i="40" s="1"/>
  <c r="BA128" i="40" s="1"/>
  <c r="BB128" i="40" s="1"/>
  <c r="BC128" i="40" s="1"/>
  <c r="BD128" i="40" s="1"/>
  <c r="BE128" i="40" s="1"/>
  <c r="BF128" i="40" s="1"/>
  <c r="BG128" i="40" s="1"/>
  <c r="BH128" i="40" s="1"/>
  <c r="BI128" i="40" s="1"/>
  <c r="BJ128" i="40" s="1"/>
  <c r="BK128" i="40" s="1"/>
  <c r="BL128" i="40" s="1"/>
  <c r="BM128" i="40" s="1"/>
  <c r="BN128" i="40" s="1"/>
  <c r="BO128" i="40" s="1"/>
  <c r="BP128" i="40" s="1"/>
  <c r="BQ128" i="40" s="1"/>
  <c r="BR128" i="40" s="1"/>
  <c r="BS128" i="40" s="1"/>
  <c r="BT128" i="40" s="1"/>
  <c r="BU128" i="40" s="1"/>
  <c r="BV128" i="40" s="1"/>
  <c r="BW128" i="40" s="1"/>
  <c r="BX128" i="40" s="1"/>
  <c r="BY128" i="40" s="1"/>
  <c r="BZ128" i="40" s="1"/>
  <c r="CA128" i="40" s="1"/>
  <c r="CB128" i="40" s="1"/>
  <c r="CC128" i="40" s="1"/>
  <c r="CD128" i="40" s="1"/>
  <c r="CE128" i="40" s="1"/>
  <c r="CF128" i="40" s="1"/>
  <c r="CG128" i="40" s="1"/>
  <c r="CH128" i="40" s="1"/>
  <c r="CI128" i="40" s="1"/>
  <c r="CJ128" i="40" s="1"/>
  <c r="CK128" i="40" s="1"/>
  <c r="CL128" i="40" s="1"/>
  <c r="CM128" i="40" s="1"/>
  <c r="CN128" i="40" s="1"/>
  <c r="CO128" i="40" s="1"/>
  <c r="CP128" i="40" s="1"/>
  <c r="CQ128" i="40" s="1"/>
  <c r="CR128" i="40" s="1"/>
  <c r="CS128" i="40" s="1"/>
  <c r="CT128" i="40" s="1"/>
  <c r="CU128" i="40" s="1"/>
  <c r="CV128" i="40" s="1"/>
  <c r="CW128" i="40" s="1"/>
  <c r="CX128" i="40" s="1"/>
  <c r="CY128" i="40" s="1"/>
  <c r="V123" i="40"/>
  <c r="U123" i="40"/>
  <c r="T123" i="40"/>
  <c r="S123" i="40"/>
  <c r="R123" i="40"/>
  <c r="Q123" i="40"/>
  <c r="P123" i="40"/>
  <c r="O123" i="40"/>
  <c r="N123" i="40"/>
  <c r="M123" i="40"/>
  <c r="L123" i="40"/>
  <c r="K123" i="40"/>
  <c r="J123" i="40"/>
  <c r="I123" i="40"/>
  <c r="H123" i="40"/>
  <c r="G123" i="40"/>
  <c r="F123" i="40"/>
  <c r="E123" i="40"/>
  <c r="D123" i="40"/>
  <c r="C123" i="40"/>
  <c r="B123" i="40"/>
  <c r="Q122" i="40"/>
  <c r="P122" i="40"/>
  <c r="O122" i="40"/>
  <c r="N122" i="40"/>
  <c r="M122" i="40"/>
  <c r="L122" i="40"/>
  <c r="K122" i="40"/>
  <c r="J122" i="40"/>
  <c r="I122" i="40"/>
  <c r="H122" i="40"/>
  <c r="G122" i="40"/>
  <c r="F122" i="40"/>
  <c r="E122" i="40"/>
  <c r="D122" i="40"/>
  <c r="C122" i="40"/>
  <c r="B122" i="40"/>
  <c r="L121" i="40"/>
  <c r="K121" i="40"/>
  <c r="J121" i="40"/>
  <c r="I121" i="40"/>
  <c r="H121" i="40"/>
  <c r="G121" i="40"/>
  <c r="F121" i="40"/>
  <c r="E121" i="40"/>
  <c r="D121" i="40"/>
  <c r="C121" i="40"/>
  <c r="B121" i="40"/>
  <c r="I120" i="40"/>
  <c r="H120" i="40"/>
  <c r="G120" i="40"/>
  <c r="F120" i="40"/>
  <c r="E120" i="40"/>
  <c r="D120" i="40"/>
  <c r="C120" i="40"/>
  <c r="B120" i="40"/>
  <c r="G119" i="40"/>
  <c r="F119" i="40"/>
  <c r="E119" i="40"/>
  <c r="D119" i="40"/>
  <c r="C119" i="40"/>
  <c r="B119" i="40"/>
  <c r="C110" i="40"/>
  <c r="D110" i="40" s="1"/>
  <c r="E110" i="40" s="1"/>
  <c r="F110" i="40" s="1"/>
  <c r="G110" i="40" s="1"/>
  <c r="H110" i="40" s="1"/>
  <c r="I110" i="40" s="1"/>
  <c r="J110" i="40" s="1"/>
  <c r="K110" i="40" s="1"/>
  <c r="L110" i="40" s="1"/>
  <c r="M110" i="40" s="1"/>
  <c r="N110" i="40" s="1"/>
  <c r="O110" i="40" s="1"/>
  <c r="P110" i="40" s="1"/>
  <c r="Q110" i="40" s="1"/>
  <c r="R110" i="40" s="1"/>
  <c r="S110" i="40" s="1"/>
  <c r="T110" i="40" s="1"/>
  <c r="U110" i="40" s="1"/>
  <c r="V110" i="40" s="1"/>
  <c r="W110" i="40" s="1"/>
  <c r="X110" i="40" s="1"/>
  <c r="Y110" i="40" s="1"/>
  <c r="Z110" i="40" s="1"/>
  <c r="AA110" i="40" s="1"/>
  <c r="AB110" i="40" s="1"/>
  <c r="AC110" i="40" s="1"/>
  <c r="AD110" i="40" s="1"/>
  <c r="AE110" i="40" s="1"/>
  <c r="AF110" i="40" s="1"/>
  <c r="AG110" i="40" s="1"/>
  <c r="AH110" i="40" s="1"/>
  <c r="AI110" i="40" s="1"/>
  <c r="AJ110" i="40" s="1"/>
  <c r="AK110" i="40" s="1"/>
  <c r="AL110" i="40" s="1"/>
  <c r="AM110" i="40" s="1"/>
  <c r="AN110" i="40" s="1"/>
  <c r="AO110" i="40" s="1"/>
  <c r="AP110" i="40" s="1"/>
  <c r="AQ110" i="40" s="1"/>
  <c r="AR110" i="40" s="1"/>
  <c r="AS110" i="40" s="1"/>
  <c r="AT110" i="40" s="1"/>
  <c r="AU110" i="40" s="1"/>
  <c r="AV110" i="40" s="1"/>
  <c r="AW110" i="40" s="1"/>
  <c r="AX110" i="40" s="1"/>
  <c r="AY110" i="40" s="1"/>
  <c r="AZ110" i="40" s="1"/>
  <c r="BA110" i="40" s="1"/>
  <c r="BB110" i="40" s="1"/>
  <c r="BC110" i="40" s="1"/>
  <c r="BD110" i="40" s="1"/>
  <c r="BE110" i="40" s="1"/>
  <c r="BF110" i="40" s="1"/>
  <c r="BG110" i="40" s="1"/>
  <c r="BH110" i="40" s="1"/>
  <c r="BI110" i="40" s="1"/>
  <c r="BJ110" i="40" s="1"/>
  <c r="BK110" i="40" s="1"/>
  <c r="BL110" i="40" s="1"/>
  <c r="BM110" i="40" s="1"/>
  <c r="BN110" i="40" s="1"/>
  <c r="BO110" i="40" s="1"/>
  <c r="BP110" i="40" s="1"/>
  <c r="BQ110" i="40" s="1"/>
  <c r="BR110" i="40" s="1"/>
  <c r="BS110" i="40" s="1"/>
  <c r="BT110" i="40" s="1"/>
  <c r="BU110" i="40" s="1"/>
  <c r="BV110" i="40" s="1"/>
  <c r="BW110" i="40" s="1"/>
  <c r="BX110" i="40" s="1"/>
  <c r="BY110" i="40" s="1"/>
  <c r="BZ110" i="40" s="1"/>
  <c r="CA110" i="40" s="1"/>
  <c r="CB110" i="40" s="1"/>
  <c r="CC110" i="40" s="1"/>
  <c r="CD110" i="40" s="1"/>
  <c r="CE110" i="40" s="1"/>
  <c r="CF110" i="40" s="1"/>
  <c r="CG110" i="40" s="1"/>
  <c r="CH110" i="40" s="1"/>
  <c r="CI110" i="40" s="1"/>
  <c r="CJ110" i="40" s="1"/>
  <c r="CK110" i="40" s="1"/>
  <c r="CL110" i="40" s="1"/>
  <c r="CM110" i="40" s="1"/>
  <c r="CN110" i="40" s="1"/>
  <c r="CO110" i="40" s="1"/>
  <c r="CP110" i="40" s="1"/>
  <c r="CQ110" i="40" s="1"/>
  <c r="CR110" i="40" s="1"/>
  <c r="CS110" i="40" s="1"/>
  <c r="CT110" i="40" s="1"/>
  <c r="CU110" i="40" s="1"/>
  <c r="CV110" i="40" s="1"/>
  <c r="CW110" i="40" s="1"/>
  <c r="CX110" i="40" s="1"/>
  <c r="CY110" i="40" s="1"/>
  <c r="V105" i="40"/>
  <c r="U105" i="40"/>
  <c r="T105" i="40"/>
  <c r="S105" i="40"/>
  <c r="R105" i="40"/>
  <c r="Q105" i="40"/>
  <c r="P105" i="40"/>
  <c r="O105" i="40"/>
  <c r="N105" i="40"/>
  <c r="M105" i="40"/>
  <c r="L105" i="40"/>
  <c r="K105" i="40"/>
  <c r="J105" i="40"/>
  <c r="I105" i="40"/>
  <c r="H105" i="40"/>
  <c r="G105" i="40"/>
  <c r="F105" i="40"/>
  <c r="E105" i="40"/>
  <c r="D105" i="40"/>
  <c r="C105" i="40"/>
  <c r="B105" i="40"/>
  <c r="Q104" i="40"/>
  <c r="P104" i="40"/>
  <c r="O104" i="40"/>
  <c r="N104" i="40"/>
  <c r="M104" i="40"/>
  <c r="L104" i="40"/>
  <c r="K104" i="40"/>
  <c r="J104" i="40"/>
  <c r="I104" i="40"/>
  <c r="H104" i="40"/>
  <c r="G104" i="40"/>
  <c r="F104" i="40"/>
  <c r="E104" i="40"/>
  <c r="D104" i="40"/>
  <c r="C104" i="40"/>
  <c r="B104" i="40"/>
  <c r="L103" i="40"/>
  <c r="K103" i="40"/>
  <c r="J103" i="40"/>
  <c r="I103" i="40"/>
  <c r="H103" i="40"/>
  <c r="G103" i="40"/>
  <c r="F103" i="40"/>
  <c r="E103" i="40"/>
  <c r="D103" i="40"/>
  <c r="C103" i="40"/>
  <c r="B103" i="40"/>
  <c r="I102" i="40"/>
  <c r="H102" i="40"/>
  <c r="G102" i="40"/>
  <c r="F102" i="40"/>
  <c r="E102" i="40"/>
  <c r="D102" i="40"/>
  <c r="C102" i="40"/>
  <c r="B102" i="40"/>
  <c r="G101" i="40"/>
  <c r="F101" i="40"/>
  <c r="E101" i="40"/>
  <c r="D101" i="40"/>
  <c r="C101" i="40"/>
  <c r="B101" i="40"/>
  <c r="C92" i="40"/>
  <c r="D92" i="40" s="1"/>
  <c r="E92" i="40" s="1"/>
  <c r="F92" i="40" s="1"/>
  <c r="G92" i="40" s="1"/>
  <c r="H92" i="40" s="1"/>
  <c r="I92" i="40" s="1"/>
  <c r="J92" i="40" s="1"/>
  <c r="K92" i="40" s="1"/>
  <c r="L92" i="40" s="1"/>
  <c r="M92" i="40" s="1"/>
  <c r="N92" i="40" s="1"/>
  <c r="O92" i="40" s="1"/>
  <c r="P92" i="40" s="1"/>
  <c r="Q92" i="40" s="1"/>
  <c r="R92" i="40" s="1"/>
  <c r="S92" i="40" s="1"/>
  <c r="T92" i="40" s="1"/>
  <c r="U92" i="40" s="1"/>
  <c r="V92" i="40" s="1"/>
  <c r="W92" i="40" s="1"/>
  <c r="X92" i="40" s="1"/>
  <c r="Y92" i="40" s="1"/>
  <c r="Z92" i="40" s="1"/>
  <c r="AA92" i="40" s="1"/>
  <c r="AB92" i="40" s="1"/>
  <c r="AC92" i="40" s="1"/>
  <c r="AD92" i="40" s="1"/>
  <c r="AE92" i="40" s="1"/>
  <c r="AF92" i="40" s="1"/>
  <c r="AG92" i="40" s="1"/>
  <c r="AH92" i="40" s="1"/>
  <c r="AI92" i="40" s="1"/>
  <c r="AJ92" i="40" s="1"/>
  <c r="AK92" i="40" s="1"/>
  <c r="AL92" i="40" s="1"/>
  <c r="AM92" i="40" s="1"/>
  <c r="AN92" i="40" s="1"/>
  <c r="AO92" i="40" s="1"/>
  <c r="AP92" i="40" s="1"/>
  <c r="AQ92" i="40" s="1"/>
  <c r="AR92" i="40" s="1"/>
  <c r="AS92" i="40" s="1"/>
  <c r="AT92" i="40" s="1"/>
  <c r="AU92" i="40" s="1"/>
  <c r="AV92" i="40" s="1"/>
  <c r="AW92" i="40" s="1"/>
  <c r="AX92" i="40" s="1"/>
  <c r="AY92" i="40" s="1"/>
  <c r="AZ92" i="40" s="1"/>
  <c r="BA92" i="40" s="1"/>
  <c r="BB92" i="40" s="1"/>
  <c r="BC92" i="40" s="1"/>
  <c r="BD92" i="40" s="1"/>
  <c r="BE92" i="40" s="1"/>
  <c r="BF92" i="40" s="1"/>
  <c r="BG92" i="40" s="1"/>
  <c r="BH92" i="40" s="1"/>
  <c r="BI92" i="40" s="1"/>
  <c r="BJ92" i="40" s="1"/>
  <c r="BK92" i="40" s="1"/>
  <c r="BL92" i="40" s="1"/>
  <c r="BM92" i="40" s="1"/>
  <c r="BN92" i="40" s="1"/>
  <c r="BO92" i="40" s="1"/>
  <c r="BP92" i="40" s="1"/>
  <c r="BQ92" i="40" s="1"/>
  <c r="BR92" i="40" s="1"/>
  <c r="BS92" i="40" s="1"/>
  <c r="BT92" i="40" s="1"/>
  <c r="BU92" i="40" s="1"/>
  <c r="BV92" i="40" s="1"/>
  <c r="BW92" i="40" s="1"/>
  <c r="BX92" i="40" s="1"/>
  <c r="BY92" i="40" s="1"/>
  <c r="BZ92" i="40" s="1"/>
  <c r="CA92" i="40" s="1"/>
  <c r="CB92" i="40" s="1"/>
  <c r="CC92" i="40" s="1"/>
  <c r="CD92" i="40" s="1"/>
  <c r="CE92" i="40" s="1"/>
  <c r="CF92" i="40" s="1"/>
  <c r="CG92" i="40" s="1"/>
  <c r="CH92" i="40" s="1"/>
  <c r="CI92" i="40" s="1"/>
  <c r="CJ92" i="40" s="1"/>
  <c r="CK92" i="40" s="1"/>
  <c r="CL92" i="40" s="1"/>
  <c r="CM92" i="40" s="1"/>
  <c r="CN92" i="40" s="1"/>
  <c r="CO92" i="40" s="1"/>
  <c r="CP92" i="40" s="1"/>
  <c r="CQ92" i="40" s="1"/>
  <c r="CR92" i="40" s="1"/>
  <c r="CS92" i="40" s="1"/>
  <c r="CT92" i="40" s="1"/>
  <c r="CU92" i="40" s="1"/>
  <c r="CV92" i="40" s="1"/>
  <c r="CW92" i="40" s="1"/>
  <c r="CX92" i="40" s="1"/>
  <c r="CY92" i="40" s="1"/>
  <c r="V87" i="40"/>
  <c r="U87" i="40"/>
  <c r="T87" i="40"/>
  <c r="S87" i="40"/>
  <c r="R87" i="40"/>
  <c r="Q87" i="40"/>
  <c r="P87" i="40"/>
  <c r="O87" i="40"/>
  <c r="N87" i="40"/>
  <c r="M87" i="40"/>
  <c r="L87" i="40"/>
  <c r="K87" i="40"/>
  <c r="J87" i="40"/>
  <c r="I87" i="40"/>
  <c r="H87" i="40"/>
  <c r="G87" i="40"/>
  <c r="F87" i="40"/>
  <c r="E87" i="40"/>
  <c r="D87" i="40"/>
  <c r="C87" i="40"/>
  <c r="B87" i="40"/>
  <c r="Q86" i="40"/>
  <c r="P86" i="40"/>
  <c r="O86" i="40"/>
  <c r="N86" i="40"/>
  <c r="M86" i="40"/>
  <c r="L86" i="40"/>
  <c r="K86" i="40"/>
  <c r="J86" i="40"/>
  <c r="I86" i="40"/>
  <c r="H86" i="40"/>
  <c r="G86" i="40"/>
  <c r="F86" i="40"/>
  <c r="E86" i="40"/>
  <c r="D86" i="40"/>
  <c r="C86" i="40"/>
  <c r="B86" i="40"/>
  <c r="L85" i="40"/>
  <c r="K85" i="40"/>
  <c r="J85" i="40"/>
  <c r="I85" i="40"/>
  <c r="H85" i="40"/>
  <c r="G85" i="40"/>
  <c r="F85" i="40"/>
  <c r="E85" i="40"/>
  <c r="D85" i="40"/>
  <c r="C85" i="40"/>
  <c r="B85" i="40"/>
  <c r="I84" i="40"/>
  <c r="H84" i="40"/>
  <c r="G84" i="40"/>
  <c r="F84" i="40"/>
  <c r="E84" i="40"/>
  <c r="D84" i="40"/>
  <c r="C84" i="40"/>
  <c r="B84" i="40"/>
  <c r="G83" i="40"/>
  <c r="F83" i="40"/>
  <c r="E83" i="40"/>
  <c r="D83" i="40"/>
  <c r="C83" i="40"/>
  <c r="B83" i="40"/>
  <c r="C74" i="40"/>
  <c r="D74" i="40" s="1"/>
  <c r="E74" i="40" s="1"/>
  <c r="F74" i="40" s="1"/>
  <c r="G74" i="40" s="1"/>
  <c r="H74" i="40" s="1"/>
  <c r="I74" i="40" s="1"/>
  <c r="J74" i="40" s="1"/>
  <c r="K74" i="40" s="1"/>
  <c r="L74" i="40" s="1"/>
  <c r="M74" i="40" s="1"/>
  <c r="N74" i="40" s="1"/>
  <c r="O74" i="40" s="1"/>
  <c r="P74" i="40" s="1"/>
  <c r="Q74" i="40" s="1"/>
  <c r="R74" i="40" s="1"/>
  <c r="S74" i="40" s="1"/>
  <c r="T74" i="40" s="1"/>
  <c r="U74" i="40" s="1"/>
  <c r="V74" i="40" s="1"/>
  <c r="W74" i="40" s="1"/>
  <c r="X74" i="40" s="1"/>
  <c r="Y74" i="40" s="1"/>
  <c r="Z74" i="40" s="1"/>
  <c r="AA74" i="40" s="1"/>
  <c r="AB74" i="40" s="1"/>
  <c r="AC74" i="40" s="1"/>
  <c r="AD74" i="40" s="1"/>
  <c r="AE74" i="40" s="1"/>
  <c r="AF74" i="40" s="1"/>
  <c r="AG74" i="40" s="1"/>
  <c r="AH74" i="40" s="1"/>
  <c r="AI74" i="40" s="1"/>
  <c r="AJ74" i="40" s="1"/>
  <c r="AK74" i="40" s="1"/>
  <c r="AL74" i="40" s="1"/>
  <c r="AM74" i="40" s="1"/>
  <c r="AN74" i="40" s="1"/>
  <c r="AO74" i="40" s="1"/>
  <c r="AP74" i="40" s="1"/>
  <c r="AQ74" i="40" s="1"/>
  <c r="AR74" i="40" s="1"/>
  <c r="AS74" i="40" s="1"/>
  <c r="AT74" i="40" s="1"/>
  <c r="AU74" i="40" s="1"/>
  <c r="AV74" i="40" s="1"/>
  <c r="AW74" i="40" s="1"/>
  <c r="AX74" i="40" s="1"/>
  <c r="AY74" i="40" s="1"/>
  <c r="AZ74" i="40" s="1"/>
  <c r="BA74" i="40" s="1"/>
  <c r="BB74" i="40" s="1"/>
  <c r="BC74" i="40" s="1"/>
  <c r="BD74" i="40" s="1"/>
  <c r="BE74" i="40" s="1"/>
  <c r="BF74" i="40" s="1"/>
  <c r="BG74" i="40" s="1"/>
  <c r="BH74" i="40" s="1"/>
  <c r="BI74" i="40" s="1"/>
  <c r="BJ74" i="40" s="1"/>
  <c r="BK74" i="40" s="1"/>
  <c r="BL74" i="40" s="1"/>
  <c r="BM74" i="40" s="1"/>
  <c r="BN74" i="40" s="1"/>
  <c r="BO74" i="40" s="1"/>
  <c r="BP74" i="40" s="1"/>
  <c r="BQ74" i="40" s="1"/>
  <c r="BR74" i="40" s="1"/>
  <c r="BS74" i="40" s="1"/>
  <c r="BT74" i="40" s="1"/>
  <c r="BU74" i="40" s="1"/>
  <c r="BV74" i="40" s="1"/>
  <c r="BW74" i="40" s="1"/>
  <c r="BX74" i="40" s="1"/>
  <c r="BY74" i="40" s="1"/>
  <c r="BZ74" i="40" s="1"/>
  <c r="CA74" i="40" s="1"/>
  <c r="CB74" i="40" s="1"/>
  <c r="CC74" i="40" s="1"/>
  <c r="CD74" i="40" s="1"/>
  <c r="CE74" i="40" s="1"/>
  <c r="CF74" i="40" s="1"/>
  <c r="CG74" i="40" s="1"/>
  <c r="CH74" i="40" s="1"/>
  <c r="CI74" i="40" s="1"/>
  <c r="CJ74" i="40" s="1"/>
  <c r="CK74" i="40" s="1"/>
  <c r="CL74" i="40" s="1"/>
  <c r="CM74" i="40" s="1"/>
  <c r="CN74" i="40" s="1"/>
  <c r="CO74" i="40" s="1"/>
  <c r="CP74" i="40" s="1"/>
  <c r="CQ74" i="40" s="1"/>
  <c r="CR74" i="40" s="1"/>
  <c r="CS74" i="40" s="1"/>
  <c r="CT74" i="40" s="1"/>
  <c r="CU74" i="40" s="1"/>
  <c r="CV74" i="40" s="1"/>
  <c r="CW74" i="40" s="1"/>
  <c r="CX74" i="40" s="1"/>
  <c r="CY74" i="40" s="1"/>
  <c r="V69" i="40"/>
  <c r="U69" i="40"/>
  <c r="T69" i="40"/>
  <c r="S69" i="40"/>
  <c r="R69" i="40"/>
  <c r="Q69" i="40"/>
  <c r="P69" i="40"/>
  <c r="O69" i="40"/>
  <c r="N69" i="40"/>
  <c r="M69" i="40"/>
  <c r="L69" i="40"/>
  <c r="K69" i="40"/>
  <c r="J69" i="40"/>
  <c r="I69" i="40"/>
  <c r="H69" i="40"/>
  <c r="G69" i="40"/>
  <c r="F69" i="40"/>
  <c r="E69" i="40"/>
  <c r="D69" i="40"/>
  <c r="C69" i="40"/>
  <c r="B69" i="40"/>
  <c r="Q68" i="40"/>
  <c r="P68" i="40"/>
  <c r="O68" i="40"/>
  <c r="N68" i="40"/>
  <c r="M68" i="40"/>
  <c r="L68" i="40"/>
  <c r="K68" i="40"/>
  <c r="J68" i="40"/>
  <c r="I68" i="40"/>
  <c r="H68" i="40"/>
  <c r="G68" i="40"/>
  <c r="F68" i="40"/>
  <c r="E68" i="40"/>
  <c r="D68" i="40"/>
  <c r="C68" i="40"/>
  <c r="B68" i="40"/>
  <c r="L67" i="40"/>
  <c r="K67" i="40"/>
  <c r="J67" i="40"/>
  <c r="I67" i="40"/>
  <c r="H67" i="40"/>
  <c r="G67" i="40"/>
  <c r="F67" i="40"/>
  <c r="E67" i="40"/>
  <c r="D67" i="40"/>
  <c r="C67" i="40"/>
  <c r="B67" i="40"/>
  <c r="I66" i="40"/>
  <c r="H66" i="40"/>
  <c r="G66" i="40"/>
  <c r="F66" i="40"/>
  <c r="E66" i="40"/>
  <c r="D66" i="40"/>
  <c r="C66" i="40"/>
  <c r="B66" i="40"/>
  <c r="G65" i="40"/>
  <c r="F65" i="40"/>
  <c r="E65" i="40"/>
  <c r="D65" i="40"/>
  <c r="C65" i="40"/>
  <c r="B65" i="40"/>
  <c r="C56" i="40"/>
  <c r="D56" i="40" s="1"/>
  <c r="E56" i="40" s="1"/>
  <c r="F56" i="40" s="1"/>
  <c r="G56" i="40" s="1"/>
  <c r="H56" i="40" s="1"/>
  <c r="I56" i="40" s="1"/>
  <c r="J56" i="40" s="1"/>
  <c r="K56" i="40" s="1"/>
  <c r="L56" i="40" s="1"/>
  <c r="M56" i="40" s="1"/>
  <c r="N56" i="40" s="1"/>
  <c r="O56" i="40" s="1"/>
  <c r="P56" i="40" s="1"/>
  <c r="Q56" i="40" s="1"/>
  <c r="R56" i="40" s="1"/>
  <c r="S56" i="40" s="1"/>
  <c r="T56" i="40" s="1"/>
  <c r="U56" i="40" s="1"/>
  <c r="V56" i="40" s="1"/>
  <c r="W56" i="40" s="1"/>
  <c r="X56" i="40" s="1"/>
  <c r="Y56" i="40" s="1"/>
  <c r="Z56" i="40" s="1"/>
  <c r="AA56" i="40" s="1"/>
  <c r="AB56" i="40" s="1"/>
  <c r="AC56" i="40" s="1"/>
  <c r="AD56" i="40" s="1"/>
  <c r="AE56" i="40" s="1"/>
  <c r="AF56" i="40" s="1"/>
  <c r="AG56" i="40" s="1"/>
  <c r="AH56" i="40" s="1"/>
  <c r="AI56" i="40" s="1"/>
  <c r="AJ56" i="40" s="1"/>
  <c r="AK56" i="40" s="1"/>
  <c r="AL56" i="40" s="1"/>
  <c r="AM56" i="40" s="1"/>
  <c r="AN56" i="40" s="1"/>
  <c r="AO56" i="40" s="1"/>
  <c r="AP56" i="40" s="1"/>
  <c r="AQ56" i="40" s="1"/>
  <c r="AR56" i="40" s="1"/>
  <c r="AS56" i="40" s="1"/>
  <c r="AT56" i="40" s="1"/>
  <c r="AU56" i="40" s="1"/>
  <c r="AV56" i="40" s="1"/>
  <c r="AW56" i="40" s="1"/>
  <c r="AX56" i="40" s="1"/>
  <c r="AY56" i="40" s="1"/>
  <c r="AZ56" i="40" s="1"/>
  <c r="BA56" i="40" s="1"/>
  <c r="BB56" i="40" s="1"/>
  <c r="BC56" i="40" s="1"/>
  <c r="BD56" i="40" s="1"/>
  <c r="BE56" i="40" s="1"/>
  <c r="BF56" i="40" s="1"/>
  <c r="BG56" i="40" s="1"/>
  <c r="BH56" i="40" s="1"/>
  <c r="BI56" i="40" s="1"/>
  <c r="BJ56" i="40" s="1"/>
  <c r="BK56" i="40" s="1"/>
  <c r="BL56" i="40" s="1"/>
  <c r="BM56" i="40" s="1"/>
  <c r="BN56" i="40" s="1"/>
  <c r="BO56" i="40" s="1"/>
  <c r="BP56" i="40" s="1"/>
  <c r="BQ56" i="40" s="1"/>
  <c r="BR56" i="40" s="1"/>
  <c r="BS56" i="40" s="1"/>
  <c r="BT56" i="40" s="1"/>
  <c r="BU56" i="40" s="1"/>
  <c r="BV56" i="40" s="1"/>
  <c r="BW56" i="40" s="1"/>
  <c r="BX56" i="40" s="1"/>
  <c r="BY56" i="40" s="1"/>
  <c r="BZ56" i="40" s="1"/>
  <c r="CA56" i="40" s="1"/>
  <c r="CB56" i="40" s="1"/>
  <c r="CC56" i="40" s="1"/>
  <c r="CD56" i="40" s="1"/>
  <c r="CE56" i="40" s="1"/>
  <c r="CF56" i="40" s="1"/>
  <c r="CG56" i="40" s="1"/>
  <c r="CH56" i="40" s="1"/>
  <c r="CI56" i="40" s="1"/>
  <c r="CJ56" i="40" s="1"/>
  <c r="CK56" i="40" s="1"/>
  <c r="CL56" i="40" s="1"/>
  <c r="CM56" i="40" s="1"/>
  <c r="CN56" i="40" s="1"/>
  <c r="CO56" i="40" s="1"/>
  <c r="CP56" i="40" s="1"/>
  <c r="CQ56" i="40" s="1"/>
  <c r="CR56" i="40" s="1"/>
  <c r="CS56" i="40" s="1"/>
  <c r="CT56" i="40" s="1"/>
  <c r="CU56" i="40" s="1"/>
  <c r="CV56" i="40" s="1"/>
  <c r="CW56" i="40" s="1"/>
  <c r="CX56" i="40" s="1"/>
  <c r="CY56" i="40" s="1"/>
  <c r="V51" i="40"/>
  <c r="U51" i="40"/>
  <c r="T51" i="40"/>
  <c r="S51" i="40"/>
  <c r="R51" i="40"/>
  <c r="Q51" i="40"/>
  <c r="P51" i="40"/>
  <c r="O51" i="40"/>
  <c r="N51" i="40"/>
  <c r="M51" i="40"/>
  <c r="L51" i="40"/>
  <c r="K51" i="40"/>
  <c r="J51" i="40"/>
  <c r="I51" i="40"/>
  <c r="H51" i="40"/>
  <c r="G51" i="40"/>
  <c r="F51" i="40"/>
  <c r="E51" i="40"/>
  <c r="D51" i="40"/>
  <c r="C51" i="40"/>
  <c r="B51" i="40"/>
  <c r="Q50" i="40"/>
  <c r="P50" i="40"/>
  <c r="O50" i="40"/>
  <c r="N50" i="40"/>
  <c r="M50" i="40"/>
  <c r="L50" i="40"/>
  <c r="K50" i="40"/>
  <c r="J50" i="40"/>
  <c r="I50" i="40"/>
  <c r="H50" i="40"/>
  <c r="G50" i="40"/>
  <c r="F50" i="40"/>
  <c r="E50" i="40"/>
  <c r="D50" i="40"/>
  <c r="C50" i="40"/>
  <c r="B50" i="40"/>
  <c r="L49" i="40"/>
  <c r="K49" i="40"/>
  <c r="J49" i="40"/>
  <c r="I49" i="40"/>
  <c r="H49" i="40"/>
  <c r="G49" i="40"/>
  <c r="F49" i="40"/>
  <c r="E49" i="40"/>
  <c r="D49" i="40"/>
  <c r="C49" i="40"/>
  <c r="B49" i="40"/>
  <c r="I48" i="40"/>
  <c r="H48" i="40"/>
  <c r="G48" i="40"/>
  <c r="F48" i="40"/>
  <c r="E48" i="40"/>
  <c r="D48" i="40"/>
  <c r="C48" i="40"/>
  <c r="B48" i="40"/>
  <c r="G47" i="40"/>
  <c r="F47" i="40"/>
  <c r="E47" i="40"/>
  <c r="D47" i="40"/>
  <c r="C47" i="40"/>
  <c r="B47" i="40"/>
  <c r="C38" i="40"/>
  <c r="D38" i="40" s="1"/>
  <c r="E38" i="40" s="1"/>
  <c r="F38" i="40" s="1"/>
  <c r="G38" i="40" s="1"/>
  <c r="H38" i="40" s="1"/>
  <c r="I38" i="40" s="1"/>
  <c r="J38" i="40" s="1"/>
  <c r="K38" i="40" s="1"/>
  <c r="L38" i="40" s="1"/>
  <c r="M38" i="40" s="1"/>
  <c r="N38" i="40" s="1"/>
  <c r="O38" i="40" s="1"/>
  <c r="P38" i="40" s="1"/>
  <c r="Q38" i="40" s="1"/>
  <c r="R38" i="40" s="1"/>
  <c r="S38" i="40" s="1"/>
  <c r="T38" i="40" s="1"/>
  <c r="U38" i="40" s="1"/>
  <c r="V38" i="40" s="1"/>
  <c r="W38" i="40" s="1"/>
  <c r="X38" i="40" s="1"/>
  <c r="Y38" i="40" s="1"/>
  <c r="Z38" i="40" s="1"/>
  <c r="AA38" i="40" s="1"/>
  <c r="AB38" i="40" s="1"/>
  <c r="AC38" i="40" s="1"/>
  <c r="AD38" i="40" s="1"/>
  <c r="AE38" i="40" s="1"/>
  <c r="AF38" i="40" s="1"/>
  <c r="AG38" i="40" s="1"/>
  <c r="AH38" i="40" s="1"/>
  <c r="AI38" i="40" s="1"/>
  <c r="AJ38" i="40" s="1"/>
  <c r="AK38" i="40" s="1"/>
  <c r="AL38" i="40" s="1"/>
  <c r="AM38" i="40" s="1"/>
  <c r="AN38" i="40" s="1"/>
  <c r="AO38" i="40" s="1"/>
  <c r="AP38" i="40" s="1"/>
  <c r="AQ38" i="40" s="1"/>
  <c r="AR38" i="40" s="1"/>
  <c r="AS38" i="40" s="1"/>
  <c r="AT38" i="40" s="1"/>
  <c r="AU38" i="40" s="1"/>
  <c r="AV38" i="40" s="1"/>
  <c r="AW38" i="40" s="1"/>
  <c r="AX38" i="40" s="1"/>
  <c r="AY38" i="40" s="1"/>
  <c r="AZ38" i="40" s="1"/>
  <c r="BA38" i="40" s="1"/>
  <c r="BB38" i="40" s="1"/>
  <c r="BC38" i="40" s="1"/>
  <c r="BD38" i="40" s="1"/>
  <c r="BE38" i="40" s="1"/>
  <c r="BF38" i="40" s="1"/>
  <c r="BG38" i="40" s="1"/>
  <c r="BH38" i="40" s="1"/>
  <c r="BI38" i="40" s="1"/>
  <c r="BJ38" i="40" s="1"/>
  <c r="BK38" i="40" s="1"/>
  <c r="BL38" i="40" s="1"/>
  <c r="BM38" i="40" s="1"/>
  <c r="BN38" i="40" s="1"/>
  <c r="BO38" i="40" s="1"/>
  <c r="BP38" i="40" s="1"/>
  <c r="BQ38" i="40" s="1"/>
  <c r="BR38" i="40" s="1"/>
  <c r="BS38" i="40" s="1"/>
  <c r="BT38" i="40" s="1"/>
  <c r="BU38" i="40" s="1"/>
  <c r="BV38" i="40" s="1"/>
  <c r="BW38" i="40" s="1"/>
  <c r="BX38" i="40" s="1"/>
  <c r="BY38" i="40" s="1"/>
  <c r="BZ38" i="40" s="1"/>
  <c r="CA38" i="40" s="1"/>
  <c r="CB38" i="40" s="1"/>
  <c r="CC38" i="40" s="1"/>
  <c r="CD38" i="40" s="1"/>
  <c r="CE38" i="40" s="1"/>
  <c r="CF38" i="40" s="1"/>
  <c r="CG38" i="40" s="1"/>
  <c r="CH38" i="40" s="1"/>
  <c r="CI38" i="40" s="1"/>
  <c r="CJ38" i="40" s="1"/>
  <c r="CK38" i="40" s="1"/>
  <c r="CL38" i="40" s="1"/>
  <c r="CM38" i="40" s="1"/>
  <c r="CN38" i="40" s="1"/>
  <c r="CO38" i="40" s="1"/>
  <c r="CP38" i="40" s="1"/>
  <c r="CQ38" i="40" s="1"/>
  <c r="CR38" i="40" s="1"/>
  <c r="CS38" i="40" s="1"/>
  <c r="CT38" i="40" s="1"/>
  <c r="CU38" i="40" s="1"/>
  <c r="CV38" i="40" s="1"/>
  <c r="CW38" i="40" s="1"/>
  <c r="CX38" i="40" s="1"/>
  <c r="CY38" i="40" s="1"/>
  <c r="V33" i="40"/>
  <c r="U33" i="40"/>
  <c r="T33" i="40"/>
  <c r="S33" i="40"/>
  <c r="R33" i="40"/>
  <c r="Q33" i="40"/>
  <c r="P33" i="40"/>
  <c r="O33" i="40"/>
  <c r="N33" i="40"/>
  <c r="M33" i="40"/>
  <c r="L33" i="40"/>
  <c r="K33" i="40"/>
  <c r="J33" i="40"/>
  <c r="I33" i="40"/>
  <c r="H33" i="40"/>
  <c r="G33" i="40"/>
  <c r="F33" i="40"/>
  <c r="E33" i="40"/>
  <c r="D33" i="40"/>
  <c r="C33" i="40"/>
  <c r="B33" i="40"/>
  <c r="Q32" i="40"/>
  <c r="P32" i="40"/>
  <c r="O32" i="40"/>
  <c r="N32" i="40"/>
  <c r="M32" i="40"/>
  <c r="L32" i="40"/>
  <c r="K32" i="40"/>
  <c r="J32" i="40"/>
  <c r="I32" i="40"/>
  <c r="H32" i="40"/>
  <c r="G32" i="40"/>
  <c r="F32" i="40"/>
  <c r="E32" i="40"/>
  <c r="D32" i="40"/>
  <c r="C32" i="40"/>
  <c r="B32" i="40"/>
  <c r="L31" i="40"/>
  <c r="K31" i="40"/>
  <c r="J31" i="40"/>
  <c r="I31" i="40"/>
  <c r="H31" i="40"/>
  <c r="G31" i="40"/>
  <c r="F31" i="40"/>
  <c r="E31" i="40"/>
  <c r="D31" i="40"/>
  <c r="C31" i="40"/>
  <c r="B31" i="40"/>
  <c r="I30" i="40"/>
  <c r="H30" i="40"/>
  <c r="G30" i="40"/>
  <c r="F30" i="40"/>
  <c r="E30" i="40"/>
  <c r="D30" i="40"/>
  <c r="C30" i="40"/>
  <c r="B30" i="40"/>
  <c r="G29" i="40"/>
  <c r="F29" i="40"/>
  <c r="E29" i="40"/>
  <c r="D29" i="40"/>
  <c r="C29" i="40"/>
  <c r="B29" i="40"/>
  <c r="C20" i="40"/>
  <c r="D20" i="40" s="1"/>
  <c r="E20" i="40" s="1"/>
  <c r="F20" i="40" s="1"/>
  <c r="G20" i="40" s="1"/>
  <c r="H20" i="40" s="1"/>
  <c r="I20" i="40" s="1"/>
  <c r="J20" i="40" s="1"/>
  <c r="K20" i="40" s="1"/>
  <c r="L20" i="40" s="1"/>
  <c r="M20" i="40" s="1"/>
  <c r="N20" i="40" s="1"/>
  <c r="O20" i="40" s="1"/>
  <c r="P20" i="40" s="1"/>
  <c r="Q20" i="40" s="1"/>
  <c r="R20" i="40" s="1"/>
  <c r="S20" i="40" s="1"/>
  <c r="T20" i="40" s="1"/>
  <c r="U20" i="40" s="1"/>
  <c r="V20" i="40" s="1"/>
  <c r="W20" i="40" s="1"/>
  <c r="X20" i="40" s="1"/>
  <c r="Y20" i="40" s="1"/>
  <c r="Z20" i="40" s="1"/>
  <c r="AA20" i="40" s="1"/>
  <c r="AB20" i="40" s="1"/>
  <c r="AC20" i="40" s="1"/>
  <c r="AD20" i="40" s="1"/>
  <c r="AE20" i="40" s="1"/>
  <c r="AF20" i="40" s="1"/>
  <c r="AG20" i="40" s="1"/>
  <c r="AH20" i="40" s="1"/>
  <c r="AI20" i="40" s="1"/>
  <c r="AJ20" i="40" s="1"/>
  <c r="AK20" i="40" s="1"/>
  <c r="AL20" i="40" s="1"/>
  <c r="AM20" i="40" s="1"/>
  <c r="AN20" i="40" s="1"/>
  <c r="AO20" i="40" s="1"/>
  <c r="AP20" i="40" s="1"/>
  <c r="AQ20" i="40" s="1"/>
  <c r="AR20" i="40" s="1"/>
  <c r="AS20" i="40" s="1"/>
  <c r="AT20" i="40" s="1"/>
  <c r="AU20" i="40" s="1"/>
  <c r="AV20" i="40" s="1"/>
  <c r="AW20" i="40" s="1"/>
  <c r="AX20" i="40" s="1"/>
  <c r="AY20" i="40" s="1"/>
  <c r="AZ20" i="40" s="1"/>
  <c r="BA20" i="40" s="1"/>
  <c r="BB20" i="40" s="1"/>
  <c r="BC20" i="40" s="1"/>
  <c r="BD20" i="40" s="1"/>
  <c r="BE20" i="40" s="1"/>
  <c r="BF20" i="40" s="1"/>
  <c r="BG20" i="40" s="1"/>
  <c r="BH20" i="40" s="1"/>
  <c r="BI20" i="40" s="1"/>
  <c r="BJ20" i="40" s="1"/>
  <c r="BK20" i="40" s="1"/>
  <c r="BL20" i="40" s="1"/>
  <c r="BM20" i="40" s="1"/>
  <c r="BN20" i="40" s="1"/>
  <c r="BO20" i="40" s="1"/>
  <c r="BP20" i="40" s="1"/>
  <c r="BQ20" i="40" s="1"/>
  <c r="BR20" i="40" s="1"/>
  <c r="BS20" i="40" s="1"/>
  <c r="BT20" i="40" s="1"/>
  <c r="BU20" i="40" s="1"/>
  <c r="BV20" i="40" s="1"/>
  <c r="BW20" i="40" s="1"/>
  <c r="BX20" i="40" s="1"/>
  <c r="BY20" i="40" s="1"/>
  <c r="BZ20" i="40" s="1"/>
  <c r="CA20" i="40" s="1"/>
  <c r="CB20" i="40" s="1"/>
  <c r="CC20" i="40" s="1"/>
  <c r="CD20" i="40" s="1"/>
  <c r="CE20" i="40" s="1"/>
  <c r="CF20" i="40" s="1"/>
  <c r="CG20" i="40" s="1"/>
  <c r="CH20" i="40" s="1"/>
  <c r="CI20" i="40" s="1"/>
  <c r="CJ20" i="40" s="1"/>
  <c r="CK20" i="40" s="1"/>
  <c r="CL20" i="40" s="1"/>
  <c r="CM20" i="40" s="1"/>
  <c r="CN20" i="40" s="1"/>
  <c r="CO20" i="40" s="1"/>
  <c r="CP20" i="40" s="1"/>
  <c r="CQ20" i="40" s="1"/>
  <c r="CR20" i="40" s="1"/>
  <c r="CS20" i="40" s="1"/>
  <c r="CT20" i="40" s="1"/>
  <c r="CU20" i="40" s="1"/>
  <c r="CV20" i="40" s="1"/>
  <c r="CW20" i="40" s="1"/>
  <c r="CX20" i="40" s="1"/>
  <c r="CY20" i="40" s="1"/>
  <c r="V15" i="40"/>
  <c r="U15" i="40"/>
  <c r="T15" i="40"/>
  <c r="S15" i="40"/>
  <c r="R15" i="40"/>
  <c r="Q15" i="40"/>
  <c r="P15" i="40"/>
  <c r="O15" i="40"/>
  <c r="N15" i="40"/>
  <c r="M15" i="40"/>
  <c r="L15" i="40"/>
  <c r="K15" i="40"/>
  <c r="J15" i="40"/>
  <c r="I15" i="40"/>
  <c r="H15" i="40"/>
  <c r="G15" i="40"/>
  <c r="F15" i="40"/>
  <c r="E15" i="40"/>
  <c r="D15" i="40"/>
  <c r="C15" i="40"/>
  <c r="B15" i="40"/>
  <c r="Q14" i="40"/>
  <c r="P14" i="40"/>
  <c r="O14" i="40"/>
  <c r="N14" i="40"/>
  <c r="M14" i="40"/>
  <c r="L14" i="40"/>
  <c r="K14" i="40"/>
  <c r="J14" i="40"/>
  <c r="I14" i="40"/>
  <c r="H14" i="40"/>
  <c r="G14" i="40"/>
  <c r="F14" i="40"/>
  <c r="E14" i="40"/>
  <c r="D14" i="40"/>
  <c r="C14" i="40"/>
  <c r="B14" i="40"/>
  <c r="L13" i="40"/>
  <c r="K13" i="40"/>
  <c r="J13" i="40"/>
  <c r="I13" i="40"/>
  <c r="H13" i="40"/>
  <c r="G13" i="40"/>
  <c r="F13" i="40"/>
  <c r="E13" i="40"/>
  <c r="D13" i="40"/>
  <c r="C13" i="40"/>
  <c r="B13" i="40"/>
  <c r="I12" i="40"/>
  <c r="H12" i="40"/>
  <c r="G12" i="40"/>
  <c r="F12" i="40"/>
  <c r="E12" i="40"/>
  <c r="D12" i="40"/>
  <c r="C12" i="40"/>
  <c r="B12" i="40"/>
  <c r="G11" i="40"/>
  <c r="F11" i="40"/>
  <c r="E11" i="40"/>
  <c r="D11" i="40"/>
  <c r="C11" i="40"/>
  <c r="B11" i="40"/>
  <c r="C23" i="45"/>
  <c r="C23" i="46"/>
  <c r="C23" i="43"/>
  <c r="C24" i="44"/>
  <c r="B31" i="46" l="1"/>
  <c r="B76" i="46"/>
  <c r="B31" i="34"/>
  <c r="B76" i="34"/>
  <c r="B31" i="45"/>
  <c r="B76" i="45"/>
  <c r="B31" i="35"/>
  <c r="B76" i="35"/>
  <c r="B31" i="44"/>
  <c r="B76" i="44"/>
  <c r="B31" i="33"/>
  <c r="B76" i="33"/>
  <c r="B24" i="43"/>
  <c r="B69" i="43"/>
  <c r="O7" i="45"/>
  <c r="P5" i="45"/>
  <c r="P7" i="44"/>
  <c r="C69" i="43"/>
  <c r="P5" i="46"/>
  <c r="P7" i="46" s="1"/>
  <c r="Q11" i="43"/>
  <c r="S11" i="46"/>
  <c r="O7" i="43"/>
  <c r="P5" i="43"/>
  <c r="Q5" i="44"/>
  <c r="R11" i="44"/>
  <c r="S11" i="45"/>
  <c r="O35" i="12"/>
  <c r="O36" i="12" s="1"/>
  <c r="P35" i="12"/>
  <c r="P36" i="12" s="1"/>
  <c r="Q35" i="12"/>
  <c r="Q36" i="12" s="1"/>
  <c r="R35" i="12"/>
  <c r="R36" i="12" s="1"/>
  <c r="S35" i="12"/>
  <c r="S36" i="12" s="1"/>
  <c r="T35" i="12"/>
  <c r="T36" i="12" s="1"/>
  <c r="U35" i="12"/>
  <c r="U36" i="12" s="1"/>
  <c r="V35" i="12"/>
  <c r="V36" i="12" s="1"/>
  <c r="W35" i="12"/>
  <c r="W36" i="12" s="1"/>
  <c r="O40" i="12"/>
  <c r="O41" i="12" s="1"/>
  <c r="P40" i="12"/>
  <c r="P41" i="12" s="1"/>
  <c r="Q40" i="12"/>
  <c r="Q41" i="12" s="1"/>
  <c r="R40" i="12"/>
  <c r="R41" i="12" s="1"/>
  <c r="S40" i="12"/>
  <c r="S41" i="12" s="1"/>
  <c r="T40" i="12"/>
  <c r="T41" i="12" s="1"/>
  <c r="U40" i="12"/>
  <c r="U41" i="12" s="1"/>
  <c r="V40" i="12"/>
  <c r="V41" i="12" s="1"/>
  <c r="W40" i="12"/>
  <c r="W41" i="12" s="1"/>
  <c r="C25" i="44"/>
  <c r="C24" i="43"/>
  <c r="C24" i="46"/>
  <c r="C24" i="45"/>
  <c r="B32" i="46" l="1"/>
  <c r="B77" i="46"/>
  <c r="B32" i="34"/>
  <c r="B77" i="34"/>
  <c r="B32" i="45"/>
  <c r="B77" i="45"/>
  <c r="B32" i="35"/>
  <c r="B77" i="35"/>
  <c r="B32" i="44"/>
  <c r="B77" i="44"/>
  <c r="B32" i="33"/>
  <c r="B77" i="33"/>
  <c r="B25" i="43"/>
  <c r="B70" i="43"/>
  <c r="P7" i="45"/>
  <c r="Q5" i="45"/>
  <c r="Q7" i="44"/>
  <c r="C70" i="43"/>
  <c r="Q5" i="46"/>
  <c r="Q7" i="46" s="1"/>
  <c r="T11" i="45"/>
  <c r="Q5" i="43"/>
  <c r="Q7" i="43" s="1"/>
  <c r="P7" i="43"/>
  <c r="R11" i="43"/>
  <c r="S11" i="44"/>
  <c r="R5" i="44"/>
  <c r="T11" i="46"/>
  <c r="Q46" i="12"/>
  <c r="V46" i="12"/>
  <c r="R46" i="12"/>
  <c r="T46" i="12"/>
  <c r="W46" i="12"/>
  <c r="S46" i="12"/>
  <c r="O46" i="12"/>
  <c r="P46" i="12"/>
  <c r="U46" i="12"/>
  <c r="C25" i="45"/>
  <c r="C26" i="44"/>
  <c r="C25" i="46"/>
  <c r="C25" i="43"/>
  <c r="B33" i="46" l="1"/>
  <c r="B78" i="46"/>
  <c r="B33" i="34"/>
  <c r="B78" i="34"/>
  <c r="B33" i="45"/>
  <c r="B78" i="45"/>
  <c r="B33" i="35"/>
  <c r="B78" i="35"/>
  <c r="B33" i="44"/>
  <c r="B78" i="44"/>
  <c r="B33" i="33"/>
  <c r="B78" i="33"/>
  <c r="B26" i="43"/>
  <c r="B71" i="43"/>
  <c r="Q7" i="45"/>
  <c r="R5" i="45"/>
  <c r="R7" i="44"/>
  <c r="C71" i="43"/>
  <c r="R5" i="43"/>
  <c r="R7" i="43" s="1"/>
  <c r="U11" i="46"/>
  <c r="U11" i="45"/>
  <c r="S11" i="43"/>
  <c r="R5" i="46"/>
  <c r="R7" i="46" s="1"/>
  <c r="T11" i="44"/>
  <c r="S5" i="44"/>
  <c r="C26" i="43"/>
  <c r="C26" i="45"/>
  <c r="C27" i="44"/>
  <c r="C26" i="46"/>
  <c r="B34" i="46" l="1"/>
  <c r="B79" i="46"/>
  <c r="B34" i="34"/>
  <c r="B79" i="34"/>
  <c r="B34" i="45"/>
  <c r="B79" i="45"/>
  <c r="B34" i="35"/>
  <c r="B79" i="35"/>
  <c r="B34" i="44"/>
  <c r="B79" i="44"/>
  <c r="B34" i="33"/>
  <c r="B79" i="33"/>
  <c r="B27" i="43"/>
  <c r="B72" i="43"/>
  <c r="R7" i="45"/>
  <c r="S5" i="45"/>
  <c r="S7" i="44"/>
  <c r="C72" i="43"/>
  <c r="V11" i="45"/>
  <c r="U11" i="44"/>
  <c r="S5" i="46"/>
  <c r="S7" i="46" s="1"/>
  <c r="S5" i="43"/>
  <c r="S7" i="43" s="1"/>
  <c r="T5" i="44"/>
  <c r="T11" i="43"/>
  <c r="V11" i="46"/>
  <c r="B24" i="18"/>
  <c r="B23" i="18"/>
  <c r="B13" i="18"/>
  <c r="C27" i="46"/>
  <c r="C28" i="44"/>
  <c r="C27" i="43"/>
  <c r="C27" i="45"/>
  <c r="B35" i="46" l="1"/>
  <c r="B80" i="46"/>
  <c r="B35" i="34"/>
  <c r="B80" i="34"/>
  <c r="B35" i="45"/>
  <c r="B80" i="45"/>
  <c r="B35" i="35"/>
  <c r="B80" i="35"/>
  <c r="B35" i="44"/>
  <c r="B80" i="44"/>
  <c r="B35" i="33"/>
  <c r="B80" i="33"/>
  <c r="B28" i="43"/>
  <c r="B73" i="43"/>
  <c r="S7" i="45"/>
  <c r="T5" i="45"/>
  <c r="T7" i="44"/>
  <c r="C63" i="46"/>
  <c r="C64" i="46"/>
  <c r="C65" i="46"/>
  <c r="C66" i="46"/>
  <c r="C67" i="46"/>
  <c r="C68" i="46"/>
  <c r="C69" i="46"/>
  <c r="C70" i="46"/>
  <c r="C71" i="46"/>
  <c r="C72" i="46"/>
  <c r="C60" i="46"/>
  <c r="C59" i="46"/>
  <c r="C61" i="46"/>
  <c r="C58" i="46"/>
  <c r="C62" i="46"/>
  <c r="C73" i="46"/>
  <c r="C73" i="43"/>
  <c r="V11" i="44"/>
  <c r="T5" i="46"/>
  <c r="T7" i="46" s="1"/>
  <c r="W11" i="46"/>
  <c r="U11" i="43"/>
  <c r="U5" i="44"/>
  <c r="T5" i="43"/>
  <c r="T7" i="43" s="1"/>
  <c r="W11" i="45"/>
  <c r="C28" i="45"/>
  <c r="C28" i="43"/>
  <c r="C28" i="46"/>
  <c r="C29" i="44"/>
  <c r="B36" i="46" l="1"/>
  <c r="B81" i="46"/>
  <c r="B36" i="34"/>
  <c r="B81" i="34"/>
  <c r="B36" i="45"/>
  <c r="B81" i="45"/>
  <c r="B36" i="35"/>
  <c r="B81" i="35"/>
  <c r="B36" i="44"/>
  <c r="B81" i="44"/>
  <c r="B36" i="33"/>
  <c r="B81" i="33"/>
  <c r="B29" i="43"/>
  <c r="B74" i="43"/>
  <c r="T7" i="45"/>
  <c r="U5" i="45"/>
  <c r="U7" i="44"/>
  <c r="C74" i="46"/>
  <c r="C74" i="43"/>
  <c r="V5" i="44"/>
  <c r="W11" i="44"/>
  <c r="V11" i="43"/>
  <c r="X11" i="46"/>
  <c r="U5" i="46"/>
  <c r="U7" i="46" s="1"/>
  <c r="X11" i="45"/>
  <c r="U5" i="43"/>
  <c r="U7" i="43" s="1"/>
  <c r="D9" i="32"/>
  <c r="D8" i="32"/>
  <c r="D7" i="32"/>
  <c r="C29" i="46"/>
  <c r="C29" i="43"/>
  <c r="C29" i="45"/>
  <c r="C30" i="44"/>
  <c r="B37" i="46" l="1"/>
  <c r="B82" i="46"/>
  <c r="B37" i="34"/>
  <c r="B82" i="34"/>
  <c r="B37" i="45"/>
  <c r="B82" i="45"/>
  <c r="B37" i="35"/>
  <c r="B82" i="35"/>
  <c r="B37" i="44"/>
  <c r="B82" i="44"/>
  <c r="B37" i="33"/>
  <c r="B82" i="33"/>
  <c r="B30" i="43"/>
  <c r="B75" i="43"/>
  <c r="U7" i="45"/>
  <c r="V5" i="45"/>
  <c r="V7" i="44"/>
  <c r="C75" i="43"/>
  <c r="C75" i="46"/>
  <c r="V5" i="43"/>
  <c r="V7" i="43" s="1"/>
  <c r="V5" i="46"/>
  <c r="V7" i="46" s="1"/>
  <c r="X11" i="44"/>
  <c r="Y11" i="45"/>
  <c r="W11" i="43"/>
  <c r="Y11" i="46"/>
  <c r="W5" i="44"/>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C30" i="43"/>
  <c r="C31" i="44"/>
  <c r="C30" i="46"/>
  <c r="C30" i="45"/>
  <c r="B38" i="46" l="1"/>
  <c r="B83" i="46"/>
  <c r="B38" i="34"/>
  <c r="B83" i="34"/>
  <c r="B38" i="45"/>
  <c r="B83" i="45"/>
  <c r="B38" i="35"/>
  <c r="B83" i="35"/>
  <c r="B38" i="44"/>
  <c r="B83" i="44"/>
  <c r="B38" i="33"/>
  <c r="B83" i="33"/>
  <c r="B31" i="43"/>
  <c r="B76" i="43"/>
  <c r="V7" i="45"/>
  <c r="W5" i="45"/>
  <c r="W7" i="45" s="1"/>
  <c r="W7" i="44"/>
  <c r="DB12" i="33"/>
  <c r="DB13" i="33" s="1"/>
  <c r="DB14" i="33" s="1"/>
  <c r="C76" i="43"/>
  <c r="C76" i="46"/>
  <c r="W5" i="43"/>
  <c r="W7" i="43" s="1"/>
  <c r="X5" i="44"/>
  <c r="Z11" i="45"/>
  <c r="Z11" i="46"/>
  <c r="X11" i="43"/>
  <c r="Y11" i="44"/>
  <c r="W5" i="46"/>
  <c r="W7" i="46" s="1"/>
  <c r="DB12" i="34"/>
  <c r="DB12" i="35"/>
  <c r="DB13" i="35" s="1"/>
  <c r="E5" i="33"/>
  <c r="C13" i="33" s="1"/>
  <c r="G11" i="35"/>
  <c r="E5" i="35"/>
  <c r="C13" i="35" s="1"/>
  <c r="F11" i="34"/>
  <c r="E5" i="34"/>
  <c r="C13" i="34" s="1"/>
  <c r="G11" i="33"/>
  <c r="C32" i="44"/>
  <c r="C31" i="46"/>
  <c r="C31" i="43"/>
  <c r="C31" i="45"/>
  <c r="B39" i="46" l="1"/>
  <c r="B84" i="46"/>
  <c r="B39" i="34"/>
  <c r="B84" i="34"/>
  <c r="B39" i="45"/>
  <c r="B84" i="45"/>
  <c r="B39" i="35"/>
  <c r="B84" i="35"/>
  <c r="B39" i="44"/>
  <c r="B84" i="44"/>
  <c r="B39" i="33"/>
  <c r="B84" i="33"/>
  <c r="B32" i="43"/>
  <c r="B77" i="43"/>
  <c r="E7" i="33"/>
  <c r="E7" i="34"/>
  <c r="X5" i="45"/>
  <c r="X7" i="45" s="1"/>
  <c r="E7" i="35"/>
  <c r="X7" i="44"/>
  <c r="C77" i="46"/>
  <c r="C77" i="43"/>
  <c r="X5" i="46"/>
  <c r="X7" i="46" s="1"/>
  <c r="Z11" i="44"/>
  <c r="AA11" i="46"/>
  <c r="X5" i="43"/>
  <c r="X7" i="43" s="1"/>
  <c r="AA11" i="45"/>
  <c r="Y5" i="44"/>
  <c r="Y11" i="43"/>
  <c r="DB13" i="34"/>
  <c r="DB14" i="34" s="1"/>
  <c r="DB15" i="33"/>
  <c r="DB14" i="35"/>
  <c r="F5" i="33"/>
  <c r="C14" i="33" s="1"/>
  <c r="F5" i="35"/>
  <c r="H11" i="35"/>
  <c r="G11" i="34"/>
  <c r="F5" i="34"/>
  <c r="H11" i="33"/>
  <c r="C32" i="45"/>
  <c r="C32" i="43"/>
  <c r="C32" i="46"/>
  <c r="C33" i="44"/>
  <c r="C14" i="34" l="1"/>
  <c r="F7" i="34"/>
  <c r="C14" i="35"/>
  <c r="F7" i="35"/>
  <c r="B40" i="46"/>
  <c r="B85" i="46"/>
  <c r="B40" i="34"/>
  <c r="B85" i="34"/>
  <c r="B40" i="45"/>
  <c r="B85" i="45"/>
  <c r="B40" i="35"/>
  <c r="B85" i="35"/>
  <c r="B40" i="44"/>
  <c r="B85" i="44"/>
  <c r="B40" i="33"/>
  <c r="B85" i="33"/>
  <c r="B33" i="43"/>
  <c r="B78" i="43"/>
  <c r="F7" i="33"/>
  <c r="Y5" i="45"/>
  <c r="Y7" i="45" s="1"/>
  <c r="Y7" i="44"/>
  <c r="C78" i="43"/>
  <c r="C78" i="46"/>
  <c r="Z11" i="43"/>
  <c r="Y5" i="43"/>
  <c r="Y7" i="43" s="1"/>
  <c r="AB11" i="46"/>
  <c r="Y5" i="46"/>
  <c r="Y7" i="46" s="1"/>
  <c r="Z5" i="44"/>
  <c r="AB11" i="45"/>
  <c r="AA11" i="44"/>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33" i="46"/>
  <c r="C33" i="45"/>
  <c r="C33" i="43"/>
  <c r="C34" i="44"/>
  <c r="C15" i="34" l="1"/>
  <c r="G7" i="34"/>
  <c r="C15" i="35"/>
  <c r="G7" i="35"/>
  <c r="B41" i="46"/>
  <c r="B86" i="46"/>
  <c r="B41" i="34"/>
  <c r="B86" i="34"/>
  <c r="B41" i="45"/>
  <c r="B86" i="45"/>
  <c r="B41" i="35"/>
  <c r="B86" i="35"/>
  <c r="B41" i="44"/>
  <c r="B86" i="44"/>
  <c r="B41" i="33"/>
  <c r="B86" i="33"/>
  <c r="B34" i="43"/>
  <c r="B79" i="43"/>
  <c r="G7" i="33"/>
  <c r="Z5" i="45"/>
  <c r="Z7" i="45" s="1"/>
  <c r="Z7" i="44"/>
  <c r="C79" i="43"/>
  <c r="C79" i="46"/>
  <c r="Z5" i="43"/>
  <c r="Z7" i="43" s="1"/>
  <c r="Z5" i="46"/>
  <c r="Z7" i="46" s="1"/>
  <c r="AC11" i="45"/>
  <c r="AA5" i="44"/>
  <c r="AA11" i="43"/>
  <c r="AB11" i="44"/>
  <c r="AC11" i="46"/>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35" i="44"/>
  <c r="C34" i="45"/>
  <c r="C34" i="46"/>
  <c r="C34" i="43"/>
  <c r="C16" i="34" l="1"/>
  <c r="H7" i="34"/>
  <c r="C16" i="35"/>
  <c r="H7" i="35"/>
  <c r="B42" i="46"/>
  <c r="B87" i="46"/>
  <c r="B42" i="34"/>
  <c r="B87" i="34"/>
  <c r="B42" i="45"/>
  <c r="B87" i="45"/>
  <c r="B42" i="35"/>
  <c r="B87" i="35"/>
  <c r="B42" i="44"/>
  <c r="B87" i="44"/>
  <c r="B42" i="33"/>
  <c r="B87" i="33"/>
  <c r="B35" i="43"/>
  <c r="B80" i="43"/>
  <c r="H7" i="33"/>
  <c r="AA5" i="45"/>
  <c r="AA7" i="45" s="1"/>
  <c r="AA7" i="44"/>
  <c r="C80" i="46"/>
  <c r="C80" i="43"/>
  <c r="AD11" i="46"/>
  <c r="AA5" i="46"/>
  <c r="AA7" i="46" s="1"/>
  <c r="AB11" i="43"/>
  <c r="AC11" i="44"/>
  <c r="AB5" i="44"/>
  <c r="AD11" i="45"/>
  <c r="AA5" i="43"/>
  <c r="AA7" i="43" s="1"/>
  <c r="DB17" i="34"/>
  <c r="I5" i="33"/>
  <c r="I7" i="33" s="1"/>
  <c r="K11" i="35"/>
  <c r="I5" i="35"/>
  <c r="I7" i="35" s="1"/>
  <c r="I5" i="34"/>
  <c r="I7" i="34" s="1"/>
  <c r="J11" i="34"/>
  <c r="K11" i="33"/>
  <c r="C35" i="43"/>
  <c r="C17" i="35"/>
  <c r="C17" i="34"/>
  <c r="C36" i="44"/>
  <c r="C35" i="45"/>
  <c r="C35" i="46"/>
  <c r="C17" i="33"/>
  <c r="B43" i="46" l="1"/>
  <c r="B88" i="46"/>
  <c r="B43" i="34"/>
  <c r="B88" i="34"/>
  <c r="B43" i="45"/>
  <c r="B88" i="45"/>
  <c r="B43" i="35"/>
  <c r="B88" i="35"/>
  <c r="B43" i="44"/>
  <c r="B88" i="44"/>
  <c r="B43" i="33"/>
  <c r="B88" i="33"/>
  <c r="B36" i="43"/>
  <c r="B81" i="43"/>
  <c r="C8" i="33"/>
  <c r="C8" i="34"/>
  <c r="AB5" i="45"/>
  <c r="AB7" i="45" s="1"/>
  <c r="C8" i="35"/>
  <c r="AB7" i="44"/>
  <c r="C81" i="43"/>
  <c r="C81" i="46"/>
  <c r="AB5" i="43"/>
  <c r="AB7" i="43" s="1"/>
  <c r="AB5" i="46"/>
  <c r="AB7" i="46" s="1"/>
  <c r="AE11" i="46"/>
  <c r="AE11" i="45"/>
  <c r="AC5" i="44"/>
  <c r="AD11" i="44"/>
  <c r="AC11" i="43"/>
  <c r="DB18" i="34"/>
  <c r="J5" i="33"/>
  <c r="J7" i="33" s="1"/>
  <c r="L11" i="35"/>
  <c r="J5" i="35"/>
  <c r="J7" i="35" s="1"/>
  <c r="K11" i="34"/>
  <c r="J5" i="34"/>
  <c r="J7" i="34" s="1"/>
  <c r="L11" i="33"/>
  <c r="C36" i="46"/>
  <c r="C37" i="44"/>
  <c r="C18" i="35"/>
  <c r="C36" i="45"/>
  <c r="C18" i="34"/>
  <c r="C18" i="33"/>
  <c r="C36" i="43"/>
  <c r="B44" i="46" l="1"/>
  <c r="B89" i="46"/>
  <c r="B44" i="34"/>
  <c r="B89" i="34"/>
  <c r="B44" i="45"/>
  <c r="B89" i="45"/>
  <c r="B44" i="35"/>
  <c r="B89" i="35"/>
  <c r="B44" i="44"/>
  <c r="B89" i="44"/>
  <c r="B44" i="33"/>
  <c r="B89" i="33"/>
  <c r="B37" i="43"/>
  <c r="B82" i="43"/>
  <c r="AC5" i="45"/>
  <c r="AC7" i="45" s="1"/>
  <c r="AC7" i="44"/>
  <c r="C82" i="43"/>
  <c r="C82" i="46"/>
  <c r="AD11" i="43"/>
  <c r="AD5" i="44"/>
  <c r="AD7" i="44" s="1"/>
  <c r="AC5" i="43"/>
  <c r="AC7" i="43" s="1"/>
  <c r="AF11" i="45"/>
  <c r="AC5" i="46"/>
  <c r="AC7" i="46" s="1"/>
  <c r="AE11" i="44"/>
  <c r="AF11" i="46"/>
  <c r="DB19" i="34"/>
  <c r="K5" i="33"/>
  <c r="K7" i="33" s="1"/>
  <c r="K5" i="35"/>
  <c r="K7" i="35" s="1"/>
  <c r="M11" i="35"/>
  <c r="K5" i="34"/>
  <c r="K7" i="34" s="1"/>
  <c r="L11" i="34"/>
  <c r="M11" i="33"/>
  <c r="C19" i="35"/>
  <c r="C37" i="43"/>
  <c r="C19" i="34"/>
  <c r="C37" i="45"/>
  <c r="C19" i="33"/>
  <c r="C38" i="44"/>
  <c r="C37" i="46"/>
  <c r="B45" i="46" l="1"/>
  <c r="B90" i="46"/>
  <c r="B45" i="34"/>
  <c r="B90" i="34"/>
  <c r="B45" i="45"/>
  <c r="B90" i="45"/>
  <c r="B45" i="35"/>
  <c r="B90" i="35"/>
  <c r="B45" i="44"/>
  <c r="B90" i="44"/>
  <c r="B45" i="33"/>
  <c r="B90" i="33"/>
  <c r="B38" i="43"/>
  <c r="B83" i="43"/>
  <c r="AD5" i="45"/>
  <c r="AD7" i="45" s="1"/>
  <c r="C83" i="46"/>
  <c r="C83" i="43"/>
  <c r="AF11" i="44"/>
  <c r="AD5" i="46"/>
  <c r="AD7" i="46" s="1"/>
  <c r="AD5" i="43"/>
  <c r="AD7" i="43" s="1"/>
  <c r="AE11" i="43"/>
  <c r="AG11" i="46"/>
  <c r="AG11" i="45"/>
  <c r="AE5" i="44"/>
  <c r="AE7" i="44" s="1"/>
  <c r="DB20" i="34"/>
  <c r="L5" i="33"/>
  <c r="L7" i="33" s="1"/>
  <c r="L5" i="35"/>
  <c r="L7" i="35" s="1"/>
  <c r="N11" i="35"/>
  <c r="M11" i="34"/>
  <c r="L5" i="34"/>
  <c r="L7" i="34" s="1"/>
  <c r="N11" i="33"/>
  <c r="C38" i="43"/>
  <c r="C38" i="45"/>
  <c r="C20" i="33"/>
  <c r="C20" i="34"/>
  <c r="C39" i="44"/>
  <c r="C38" i="46"/>
  <c r="C20" i="35"/>
  <c r="B46" i="46" l="1"/>
  <c r="B91" i="46"/>
  <c r="B46" i="34"/>
  <c r="B91" i="34"/>
  <c r="B46" i="45"/>
  <c r="B91" i="45"/>
  <c r="B46" i="35"/>
  <c r="B91" i="35"/>
  <c r="B46" i="44"/>
  <c r="B91" i="44"/>
  <c r="B46" i="33"/>
  <c r="B91" i="33"/>
  <c r="B39" i="43"/>
  <c r="B84" i="43"/>
  <c r="AE5" i="45"/>
  <c r="AE7" i="45" s="1"/>
  <c r="C84" i="43"/>
  <c r="C84" i="46"/>
  <c r="AG11" i="44"/>
  <c r="AH11" i="46"/>
  <c r="AE5" i="43"/>
  <c r="AE7" i="43" s="1"/>
  <c r="AF5" i="44"/>
  <c r="AF7" i="44" s="1"/>
  <c r="AF11" i="43"/>
  <c r="AE5" i="46"/>
  <c r="AE7" i="46" s="1"/>
  <c r="AH11" i="45"/>
  <c r="DB21" i="34"/>
  <c r="M5" i="33"/>
  <c r="M7" i="33" s="1"/>
  <c r="M5" i="35"/>
  <c r="M7" i="35" s="1"/>
  <c r="O11" i="35"/>
  <c r="M5" i="34"/>
  <c r="M7" i="34" s="1"/>
  <c r="N11" i="34"/>
  <c r="O11" i="33"/>
  <c r="C21" i="35"/>
  <c r="C40" i="44"/>
  <c r="C21" i="34"/>
  <c r="C39" i="46"/>
  <c r="C39" i="45"/>
  <c r="C21" i="33"/>
  <c r="C39" i="43"/>
  <c r="B47" i="46" l="1"/>
  <c r="B92" i="46"/>
  <c r="B47" i="34"/>
  <c r="B92" i="34"/>
  <c r="B47" i="45"/>
  <c r="B92" i="45"/>
  <c r="B47" i="35"/>
  <c r="B92" i="35"/>
  <c r="B47" i="44"/>
  <c r="B92" i="44"/>
  <c r="B47" i="33"/>
  <c r="B92" i="33"/>
  <c r="B40" i="43"/>
  <c r="B85" i="43"/>
  <c r="AF5" i="45"/>
  <c r="AF7" i="45" s="1"/>
  <c r="C85" i="43"/>
  <c r="C85" i="46"/>
  <c r="AF5" i="43"/>
  <c r="AF7" i="43" s="1"/>
  <c r="AI11" i="46"/>
  <c r="AI11" i="45"/>
  <c r="AG11" i="43"/>
  <c r="AH11" i="44"/>
  <c r="AF5" i="46"/>
  <c r="AF7" i="46" s="1"/>
  <c r="AG5" i="44"/>
  <c r="AG7" i="44" s="1"/>
  <c r="DB22" i="34"/>
  <c r="N5" i="33"/>
  <c r="N7" i="33" s="1"/>
  <c r="N5" i="35"/>
  <c r="N7" i="35" s="1"/>
  <c r="P11" i="35"/>
  <c r="O11" i="34"/>
  <c r="N5" i="34"/>
  <c r="N7" i="34" s="1"/>
  <c r="P11" i="33"/>
  <c r="C22" i="34"/>
  <c r="C22" i="33"/>
  <c r="C40" i="45"/>
  <c r="C40" i="46"/>
  <c r="C40" i="43"/>
  <c r="C22" i="35"/>
  <c r="C41" i="44"/>
  <c r="B48" i="46" l="1"/>
  <c r="B93" i="46"/>
  <c r="B48" i="34"/>
  <c r="B93" i="34"/>
  <c r="B48" i="45"/>
  <c r="B93" i="45"/>
  <c r="B48" i="35"/>
  <c r="B93" i="35"/>
  <c r="B48" i="44"/>
  <c r="B93" i="44"/>
  <c r="B48" i="33"/>
  <c r="B93" i="33"/>
  <c r="B41" i="43"/>
  <c r="B86" i="43"/>
  <c r="AG5" i="45"/>
  <c r="AG7" i="45" s="1"/>
  <c r="C63" i="45"/>
  <c r="C64" i="45"/>
  <c r="C65" i="45"/>
  <c r="C66" i="45"/>
  <c r="C67" i="45"/>
  <c r="C68" i="45"/>
  <c r="C69" i="45"/>
  <c r="C70" i="45"/>
  <c r="C71" i="45"/>
  <c r="C72" i="45"/>
  <c r="C73" i="45"/>
  <c r="C74" i="45"/>
  <c r="C75" i="45"/>
  <c r="C76" i="45"/>
  <c r="C77" i="45"/>
  <c r="C78" i="45"/>
  <c r="C79" i="45"/>
  <c r="C80" i="45"/>
  <c r="C81" i="45"/>
  <c r="C82" i="45"/>
  <c r="C83" i="45"/>
  <c r="C84" i="45"/>
  <c r="C85" i="45"/>
  <c r="C86" i="45"/>
  <c r="C61" i="45"/>
  <c r="C59" i="45"/>
  <c r="C60" i="45"/>
  <c r="C58" i="45"/>
  <c r="C62" i="45"/>
  <c r="C86" i="43"/>
  <c r="C86" i="46"/>
  <c r="AH11" i="43"/>
  <c r="AJ11" i="45"/>
  <c r="AJ11" i="46"/>
  <c r="AH5" i="44"/>
  <c r="AH7" i="44" s="1"/>
  <c r="AG5" i="43"/>
  <c r="AG7" i="43" s="1"/>
  <c r="AG5" i="46"/>
  <c r="AG7" i="46" s="1"/>
  <c r="AI11" i="44"/>
  <c r="DB23" i="34"/>
  <c r="O5" i="33"/>
  <c r="O7" i="33" s="1"/>
  <c r="Q11" i="35"/>
  <c r="O5" i="35"/>
  <c r="O7" i="35" s="1"/>
  <c r="O5" i="34"/>
  <c r="O7" i="34" s="1"/>
  <c r="P11" i="34"/>
  <c r="Q11" i="33"/>
  <c r="C41" i="45"/>
  <c r="C42" i="44"/>
  <c r="C23" i="34"/>
  <c r="C23" i="33"/>
  <c r="C23" i="35"/>
  <c r="C41" i="43"/>
  <c r="C41" i="46"/>
  <c r="B49" i="46" l="1"/>
  <c r="B94" i="46"/>
  <c r="B49" i="34"/>
  <c r="B94" i="34"/>
  <c r="B49" i="45"/>
  <c r="B94" i="45"/>
  <c r="B49" i="35"/>
  <c r="B94" i="35"/>
  <c r="B49" i="44"/>
  <c r="B94" i="44"/>
  <c r="B49" i="33"/>
  <c r="B94" i="33"/>
  <c r="B42" i="43"/>
  <c r="B87" i="43"/>
  <c r="C87" i="45"/>
  <c r="AH5" i="45"/>
  <c r="AH7" i="45" s="1"/>
  <c r="C87" i="43"/>
  <c r="C87" i="46"/>
  <c r="AH5" i="43"/>
  <c r="AH7" i="43" s="1"/>
  <c r="AK11" i="46"/>
  <c r="AK11" i="45"/>
  <c r="AJ11" i="44"/>
  <c r="AH5" i="46"/>
  <c r="AH7" i="46" s="1"/>
  <c r="AI5" i="44"/>
  <c r="AI7" i="44" s="1"/>
  <c r="AI11" i="43"/>
  <c r="DB24" i="34"/>
  <c r="P5" i="33"/>
  <c r="P7" i="33" s="1"/>
  <c r="R11" i="35"/>
  <c r="P5" i="35"/>
  <c r="P7" i="35" s="1"/>
  <c r="Q11" i="34"/>
  <c r="P5" i="34"/>
  <c r="P7" i="34" s="1"/>
  <c r="R11" i="33"/>
  <c r="C24" i="33"/>
  <c r="C24" i="35"/>
  <c r="C43" i="44"/>
  <c r="C42" i="43"/>
  <c r="C42" i="45"/>
  <c r="C42" i="46"/>
  <c r="C24" i="34"/>
  <c r="B50" i="46" l="1"/>
  <c r="B95" i="46"/>
  <c r="B50" i="34"/>
  <c r="B95" i="34"/>
  <c r="B50" i="45"/>
  <c r="B95" i="45"/>
  <c r="B50" i="35"/>
  <c r="B95" i="35"/>
  <c r="B50" i="44"/>
  <c r="B95" i="44"/>
  <c r="B50" i="33"/>
  <c r="B95" i="33"/>
  <c r="B43" i="43"/>
  <c r="B88" i="43"/>
  <c r="C88" i="45"/>
  <c r="AI5" i="45"/>
  <c r="AI7" i="45" s="1"/>
  <c r="C88" i="46"/>
  <c r="C88" i="43"/>
  <c r="AI5" i="46"/>
  <c r="AI7" i="46" s="1"/>
  <c r="AK11" i="44"/>
  <c r="AL11" i="46"/>
  <c r="AI5" i="43"/>
  <c r="AI7" i="43" s="1"/>
  <c r="AJ11" i="43"/>
  <c r="AJ5" i="44"/>
  <c r="AJ7" i="44" s="1"/>
  <c r="AL11" i="45"/>
  <c r="DB25" i="34"/>
  <c r="Q5" i="33"/>
  <c r="Q7" i="33" s="1"/>
  <c r="Q5" i="35"/>
  <c r="Q7" i="35" s="1"/>
  <c r="S11" i="35"/>
  <c r="Q5" i="34"/>
  <c r="Q7" i="34" s="1"/>
  <c r="R11" i="34"/>
  <c r="S11" i="33"/>
  <c r="C43" i="43"/>
  <c r="C44" i="44"/>
  <c r="C25" i="33"/>
  <c r="C25" i="34"/>
  <c r="C43" i="46"/>
  <c r="C43" i="45"/>
  <c r="C25" i="35"/>
  <c r="B51" i="46" l="1"/>
  <c r="B97" i="46" s="1"/>
  <c r="B96" i="46"/>
  <c r="B51" i="34"/>
  <c r="B97" i="34" s="1"/>
  <c r="B96" i="34"/>
  <c r="B51" i="45"/>
  <c r="B97" i="45" s="1"/>
  <c r="B96" i="45"/>
  <c r="B51" i="35"/>
  <c r="B97" i="35" s="1"/>
  <c r="B96" i="35"/>
  <c r="B51" i="44"/>
  <c r="B97" i="44" s="1"/>
  <c r="B96" i="44"/>
  <c r="B51" i="33"/>
  <c r="B97" i="33" s="1"/>
  <c r="B96" i="33"/>
  <c r="B44" i="43"/>
  <c r="B89" i="43"/>
  <c r="C89" i="45"/>
  <c r="AJ5" i="45"/>
  <c r="AJ7" i="45" s="1"/>
  <c r="C89" i="43"/>
  <c r="C89" i="46"/>
  <c r="AJ5" i="43"/>
  <c r="AJ7" i="43" s="1"/>
  <c r="AM11" i="45"/>
  <c r="AK5" i="44"/>
  <c r="AK7" i="44" s="1"/>
  <c r="AL11" i="44"/>
  <c r="AK11" i="43"/>
  <c r="AM11" i="46"/>
  <c r="AJ5" i="46"/>
  <c r="AJ7" i="46" s="1"/>
  <c r="DB26" i="34"/>
  <c r="R5" i="33"/>
  <c r="R7" i="33" s="1"/>
  <c r="R5" i="35"/>
  <c r="R7" i="35" s="1"/>
  <c r="T11" i="35"/>
  <c r="R5" i="34"/>
  <c r="R7" i="34" s="1"/>
  <c r="S11" i="34"/>
  <c r="T11" i="33"/>
  <c r="C45" i="44"/>
  <c r="C26" i="34"/>
  <c r="C26" i="33"/>
  <c r="C26" i="35"/>
  <c r="C44" i="45"/>
  <c r="C44" i="43"/>
  <c r="C44" i="46"/>
  <c r="B45" i="43" l="1"/>
  <c r="B90" i="43"/>
  <c r="C90" i="45"/>
  <c r="AK5" i="45"/>
  <c r="AK7" i="45" s="1"/>
  <c r="C90" i="46"/>
  <c r="C90" i="43"/>
  <c r="AK5" i="46"/>
  <c r="AK7" i="46" s="1"/>
  <c r="AN11" i="45"/>
  <c r="AN11" i="46"/>
  <c r="AM11" i="44"/>
  <c r="AK5" i="43"/>
  <c r="AK7" i="43" s="1"/>
  <c r="AL11" i="43"/>
  <c r="AL5" i="44"/>
  <c r="AL7" i="44" s="1"/>
  <c r="DB27" i="34"/>
  <c r="S5" i="33"/>
  <c r="S7" i="33" s="1"/>
  <c r="U11" i="35"/>
  <c r="S5" i="35"/>
  <c r="S7" i="35" s="1"/>
  <c r="T11" i="34"/>
  <c r="S5" i="34"/>
  <c r="S7" i="34" s="1"/>
  <c r="U11" i="33"/>
  <c r="C45" i="46"/>
  <c r="C27" i="34"/>
  <c r="C27" i="35"/>
  <c r="C45" i="43"/>
  <c r="C27" i="33"/>
  <c r="C46" i="44"/>
  <c r="C45" i="45"/>
  <c r="B46" i="43" l="1"/>
  <c r="B91" i="43"/>
  <c r="C91" i="45"/>
  <c r="AL5" i="45"/>
  <c r="AL7" i="45" s="1"/>
  <c r="C91" i="46"/>
  <c r="C91" i="43"/>
  <c r="AN11" i="44"/>
  <c r="AM5" i="44"/>
  <c r="AM7" i="44" s="1"/>
  <c r="AO11" i="46"/>
  <c r="AO11" i="45"/>
  <c r="AL5" i="46"/>
  <c r="AL7" i="46" s="1"/>
  <c r="AM11" i="43"/>
  <c r="AL5" i="43"/>
  <c r="AL7" i="43" s="1"/>
  <c r="DB28" i="34"/>
  <c r="T5" i="33"/>
  <c r="T7" i="33" s="1"/>
  <c r="T5" i="35"/>
  <c r="T7" i="35" s="1"/>
  <c r="V11" i="35"/>
  <c r="T5" i="34"/>
  <c r="T7" i="34" s="1"/>
  <c r="U11" i="34"/>
  <c r="V11" i="33"/>
  <c r="C28" i="33"/>
  <c r="C46" i="46"/>
  <c r="C28" i="35"/>
  <c r="C46" i="45"/>
  <c r="C47" i="44"/>
  <c r="C46" i="43"/>
  <c r="C28" i="34"/>
  <c r="B47" i="43" l="1"/>
  <c r="B92" i="43"/>
  <c r="C92" i="45"/>
  <c r="AM5" i="45"/>
  <c r="AM7" i="45" s="1"/>
  <c r="C63" i="44"/>
  <c r="C64" i="44"/>
  <c r="C65" i="44"/>
  <c r="C66" i="44"/>
  <c r="C67" i="44"/>
  <c r="C68" i="44"/>
  <c r="C69" i="44"/>
  <c r="C70" i="44"/>
  <c r="C71" i="44"/>
  <c r="C72" i="44"/>
  <c r="C73" i="44"/>
  <c r="C74" i="44"/>
  <c r="C75" i="44"/>
  <c r="C76" i="44"/>
  <c r="C77" i="44"/>
  <c r="C78" i="44"/>
  <c r="C79" i="44"/>
  <c r="C80" i="44"/>
  <c r="C81" i="44"/>
  <c r="C82" i="44"/>
  <c r="C83" i="44"/>
  <c r="C84" i="44"/>
  <c r="C85" i="44"/>
  <c r="C86" i="44"/>
  <c r="C87" i="44"/>
  <c r="C88" i="44"/>
  <c r="C89" i="44"/>
  <c r="C90" i="44"/>
  <c r="C91" i="44"/>
  <c r="C92" i="44"/>
  <c r="C60" i="44"/>
  <c r="C61" i="44"/>
  <c r="C62" i="44"/>
  <c r="C58" i="44"/>
  <c r="C59" i="44"/>
  <c r="C93" i="44"/>
  <c r="C92" i="46"/>
  <c r="C92" i="43"/>
  <c r="AN5" i="44"/>
  <c r="AN7" i="44" s="1"/>
  <c r="AN11" i="43"/>
  <c r="AM5" i="46"/>
  <c r="AM7" i="46" s="1"/>
  <c r="AP11" i="45"/>
  <c r="AP11" i="46"/>
  <c r="AO11" i="44"/>
  <c r="AM5" i="43"/>
  <c r="AM7" i="43" s="1"/>
  <c r="DB29" i="34"/>
  <c r="U5" i="33"/>
  <c r="U7" i="33" s="1"/>
  <c r="U5" i="35"/>
  <c r="U7" i="35" s="1"/>
  <c r="W11" i="35"/>
  <c r="V11" i="34"/>
  <c r="U5" i="34"/>
  <c r="U7" i="34" s="1"/>
  <c r="W11" i="33"/>
  <c r="C48" i="44"/>
  <c r="C47" i="45"/>
  <c r="C47" i="43"/>
  <c r="C29" i="34"/>
  <c r="C29" i="33"/>
  <c r="C29" i="35"/>
  <c r="C47" i="46"/>
  <c r="B48" i="43" l="1"/>
  <c r="B93" i="43"/>
  <c r="C93" i="45"/>
  <c r="AN5" i="45"/>
  <c r="AN7" i="45" s="1"/>
  <c r="C93" i="43"/>
  <c r="C94" i="44"/>
  <c r="C93" i="46"/>
  <c r="AN5" i="43"/>
  <c r="AN7" i="43" s="1"/>
  <c r="AQ11" i="45"/>
  <c r="AO5" i="44"/>
  <c r="AO7" i="44" s="1"/>
  <c r="AO11" i="43"/>
  <c r="AP11" i="44"/>
  <c r="AQ11" i="46"/>
  <c r="AN5" i="46"/>
  <c r="AN7" i="46" s="1"/>
  <c r="DB30" i="34"/>
  <c r="V5" i="33"/>
  <c r="V7" i="33" s="1"/>
  <c r="V5" i="35"/>
  <c r="V7" i="35" s="1"/>
  <c r="X11" i="35"/>
  <c r="V5" i="34"/>
  <c r="V7" i="34" s="1"/>
  <c r="W11" i="34"/>
  <c r="X11" i="33"/>
  <c r="C30" i="33"/>
  <c r="C49" i="44"/>
  <c r="C48" i="45"/>
  <c r="C30" i="35"/>
  <c r="C48" i="46"/>
  <c r="C48" i="43"/>
  <c r="C30" i="34"/>
  <c r="B49" i="43" l="1"/>
  <c r="B94" i="43"/>
  <c r="C94" i="45"/>
  <c r="AO5" i="45"/>
  <c r="AO7" i="45" s="1"/>
  <c r="C94" i="43"/>
  <c r="C94" i="46"/>
  <c r="C95" i="44"/>
  <c r="AQ11" i="44"/>
  <c r="AP11" i="43"/>
  <c r="AO5" i="43"/>
  <c r="AO7" i="43" s="1"/>
  <c r="AO5" i="46"/>
  <c r="AO7" i="46" s="1"/>
  <c r="AR11" i="46"/>
  <c r="AP5" i="44"/>
  <c r="AP7" i="44" s="1"/>
  <c r="AR11" i="45"/>
  <c r="DB31" i="34"/>
  <c r="W5" i="33"/>
  <c r="W7" i="33" s="1"/>
  <c r="Y11" i="35"/>
  <c r="W5" i="35"/>
  <c r="W7" i="35" s="1"/>
  <c r="W5" i="34"/>
  <c r="W7" i="34" s="1"/>
  <c r="X11" i="34"/>
  <c r="Y11" i="33"/>
  <c r="C49" i="45"/>
  <c r="C31" i="33"/>
  <c r="C50" i="44"/>
  <c r="C49" i="43"/>
  <c r="C31" i="34"/>
  <c r="C31" i="35"/>
  <c r="C49" i="46"/>
  <c r="B50" i="43" l="1"/>
  <c r="B95" i="43"/>
  <c r="C95" i="45"/>
  <c r="AP5" i="45"/>
  <c r="AP7" i="45" s="1"/>
  <c r="C96" i="44"/>
  <c r="C95" i="43"/>
  <c r="C95" i="46"/>
  <c r="AQ5" i="44"/>
  <c r="AQ7" i="44" s="1"/>
  <c r="AP5" i="43"/>
  <c r="AP7" i="43" s="1"/>
  <c r="AR11" i="44"/>
  <c r="AQ11" i="43"/>
  <c r="AS11" i="45"/>
  <c r="AS11" i="46"/>
  <c r="AP5" i="46"/>
  <c r="AP7" i="46" s="1"/>
  <c r="DB32" i="34"/>
  <c r="X5" i="33"/>
  <c r="X7" i="33" s="1"/>
  <c r="X5" i="35"/>
  <c r="X7" i="35" s="1"/>
  <c r="Z11" i="35"/>
  <c r="Y11" i="34"/>
  <c r="X5" i="34"/>
  <c r="X7" i="34" s="1"/>
  <c r="Z11" i="33"/>
  <c r="C32" i="35"/>
  <c r="C32" i="34"/>
  <c r="C50" i="46"/>
  <c r="C50" i="43"/>
  <c r="C50" i="45"/>
  <c r="C32" i="33"/>
  <c r="C51" i="44"/>
  <c r="B51" i="43" l="1"/>
  <c r="B97" i="43" s="1"/>
  <c r="B96" i="43"/>
  <c r="C96" i="45"/>
  <c r="AQ5" i="45"/>
  <c r="AQ7" i="45" s="1"/>
  <c r="C97" i="44"/>
  <c r="C96" i="43"/>
  <c r="C96" i="46"/>
  <c r="AR11" i="43"/>
  <c r="AR5" i="44"/>
  <c r="AR7" i="44" s="1"/>
  <c r="AT11" i="46"/>
  <c r="AQ5" i="43"/>
  <c r="AQ7" i="43" s="1"/>
  <c r="AQ5" i="46"/>
  <c r="AQ7" i="46" s="1"/>
  <c r="AT11" i="45"/>
  <c r="AS11" i="44"/>
  <c r="DB33" i="34"/>
  <c r="Y5" i="33"/>
  <c r="Y7" i="33" s="1"/>
  <c r="Y5" i="35"/>
  <c r="Y7" i="35" s="1"/>
  <c r="AA11" i="35"/>
  <c r="Y5" i="34"/>
  <c r="Y7" i="34" s="1"/>
  <c r="Z11" i="34"/>
  <c r="AA11" i="33"/>
  <c r="C51" i="43"/>
  <c r="C51" i="46"/>
  <c r="C33" i="33"/>
  <c r="C51" i="45"/>
  <c r="C33" i="34"/>
  <c r="C33" i="35"/>
  <c r="C97" i="45" l="1"/>
  <c r="AR5" i="45"/>
  <c r="C97" i="46"/>
  <c r="C97" i="43"/>
  <c r="AR5" i="46"/>
  <c r="AR7" i="46" s="1"/>
  <c r="AR5" i="43"/>
  <c r="AU11" i="46"/>
  <c r="AT11" i="44"/>
  <c r="AU11" i="45"/>
  <c r="AS5" i="44"/>
  <c r="AS7" i="44" s="1"/>
  <c r="AS11" i="43"/>
  <c r="DB34" i="34"/>
  <c r="Z5" i="33"/>
  <c r="Z7" i="33" s="1"/>
  <c r="Z5" i="34"/>
  <c r="Z7" i="34" s="1"/>
  <c r="Z5" i="35"/>
  <c r="Z7" i="35" s="1"/>
  <c r="AB11" i="35"/>
  <c r="AA11" i="34"/>
  <c r="AB11" i="33"/>
  <c r="C34" i="34"/>
  <c r="C34" i="33"/>
  <c r="C34" i="35"/>
  <c r="AS5" i="45" l="1"/>
  <c r="AR7" i="45"/>
  <c r="AS5" i="43"/>
  <c r="AR7" i="43"/>
  <c r="AU11" i="44"/>
  <c r="AV11" i="46"/>
  <c r="AS5" i="46"/>
  <c r="AS7" i="46" s="1"/>
  <c r="AT11" i="43"/>
  <c r="AT5" i="44"/>
  <c r="AT7" i="44" s="1"/>
  <c r="AV11" i="45"/>
  <c r="DB35" i="34"/>
  <c r="AA5" i="33"/>
  <c r="AA7" i="33" s="1"/>
  <c r="AA5" i="35"/>
  <c r="AA7" i="35" s="1"/>
  <c r="AA5" i="34"/>
  <c r="AA7" i="34" s="1"/>
  <c r="AC11" i="35"/>
  <c r="AB11" i="34"/>
  <c r="AC11" i="33"/>
  <c r="C35" i="33"/>
  <c r="C35" i="34"/>
  <c r="C35" i="35"/>
  <c r="AT5" i="45" l="1"/>
  <c r="AS7" i="45"/>
  <c r="AT5" i="43"/>
  <c r="AS7" i="43"/>
  <c r="AV11" i="44"/>
  <c r="AT5" i="46"/>
  <c r="AT7" i="46" s="1"/>
  <c r="AU5" i="44"/>
  <c r="AU7" i="44" s="1"/>
  <c r="AW11" i="45"/>
  <c r="AU11" i="43"/>
  <c r="AW11" i="46"/>
  <c r="AB5" i="33"/>
  <c r="AB7" i="33" s="1"/>
  <c r="DB36" i="34"/>
  <c r="AB5" i="34"/>
  <c r="AB7" i="34" s="1"/>
  <c r="AB5" i="35"/>
  <c r="AB7" i="35" s="1"/>
  <c r="AD11" i="35"/>
  <c r="AC11" i="34"/>
  <c r="AD11" i="33"/>
  <c r="C36" i="33"/>
  <c r="C36" i="35"/>
  <c r="C36" i="34"/>
  <c r="AT7" i="45" l="1"/>
  <c r="AU5" i="45"/>
  <c r="AU5" i="43"/>
  <c r="AT7" i="43"/>
  <c r="AC5" i="33"/>
  <c r="AC7" i="33" s="1"/>
  <c r="AW11" i="44"/>
  <c r="AX11" i="45"/>
  <c r="AU5" i="46"/>
  <c r="AU7" i="46" s="1"/>
  <c r="AV5" i="44"/>
  <c r="AV7" i="44" s="1"/>
  <c r="AX11" i="46"/>
  <c r="AV11" i="43"/>
  <c r="DB37" i="34"/>
  <c r="AC5" i="34"/>
  <c r="AC7" i="34" s="1"/>
  <c r="AC5" i="35"/>
  <c r="AC7" i="35" s="1"/>
  <c r="AE11" i="35"/>
  <c r="AD11" i="34"/>
  <c r="AE11" i="33"/>
  <c r="C37" i="33"/>
  <c r="C37" i="34"/>
  <c r="C37" i="35"/>
  <c r="AU7" i="45" l="1"/>
  <c r="AV5" i="45"/>
  <c r="AV5" i="43"/>
  <c r="AU7" i="43"/>
  <c r="AD5" i="33"/>
  <c r="AD7" i="33" s="1"/>
  <c r="AW5" i="44"/>
  <c r="AW7" i="44" s="1"/>
  <c r="AY11" i="46"/>
  <c r="AY11" i="45"/>
  <c r="AX11" i="44"/>
  <c r="AW11" i="43"/>
  <c r="AV5" i="46"/>
  <c r="AV7" i="46" s="1"/>
  <c r="DB38" i="34"/>
  <c r="AD5" i="35"/>
  <c r="AD7" i="35" s="1"/>
  <c r="AD5" i="34"/>
  <c r="AD7" i="34" s="1"/>
  <c r="AF11" i="35"/>
  <c r="AE11" i="34"/>
  <c r="AF11" i="33"/>
  <c r="C38" i="33"/>
  <c r="C38" i="35"/>
  <c r="C38" i="34"/>
  <c r="AV7" i="45" l="1"/>
  <c r="AW5" i="45"/>
  <c r="AW5" i="43"/>
  <c r="AV7" i="43"/>
  <c r="AE5" i="33"/>
  <c r="AY11" i="44"/>
  <c r="AW5" i="46"/>
  <c r="AW7" i="46" s="1"/>
  <c r="AX11" i="43"/>
  <c r="AZ11" i="45"/>
  <c r="AX5" i="44"/>
  <c r="AX7" i="44" s="1"/>
  <c r="AZ11" i="46"/>
  <c r="DB39" i="34"/>
  <c r="AE5" i="34"/>
  <c r="AE7" i="34" s="1"/>
  <c r="AE5" i="35"/>
  <c r="AE7" i="35" s="1"/>
  <c r="AG11" i="35"/>
  <c r="AF11" i="34"/>
  <c r="AG11" i="33"/>
  <c r="C39" i="34"/>
  <c r="C39" i="33"/>
  <c r="C39" i="35"/>
  <c r="AW7" i="45" l="1"/>
  <c r="AX5" i="45"/>
  <c r="AF5" i="33"/>
  <c r="AG5" i="33" s="1"/>
  <c r="AG7" i="33" s="1"/>
  <c r="AE7" i="33"/>
  <c r="AX5" i="43"/>
  <c r="AW7" i="43"/>
  <c r="AY5" i="44"/>
  <c r="AY7" i="44" s="1"/>
  <c r="AX5" i="46"/>
  <c r="AX7" i="46" s="1"/>
  <c r="BA11" i="46"/>
  <c r="BA11" i="45"/>
  <c r="AZ11" i="44"/>
  <c r="AY11" i="43"/>
  <c r="DB40" i="34"/>
  <c r="AF5" i="34"/>
  <c r="AF7" i="34" s="1"/>
  <c r="AF5" i="35"/>
  <c r="AF7" i="35" s="1"/>
  <c r="AH11" i="35"/>
  <c r="AG11" i="34"/>
  <c r="AH11" i="33"/>
  <c r="C40" i="33"/>
  <c r="C41" i="33"/>
  <c r="C40" i="35"/>
  <c r="C40" i="34"/>
  <c r="AX7" i="45" l="1"/>
  <c r="AY5" i="45"/>
  <c r="AF7" i="33"/>
  <c r="AY5" i="43"/>
  <c r="AX7" i="43"/>
  <c r="BB11" i="46"/>
  <c r="AZ5" i="44"/>
  <c r="AZ7" i="44" s="1"/>
  <c r="BA11" i="44"/>
  <c r="BB11" i="45"/>
  <c r="AZ11" i="43"/>
  <c r="AY5" i="46"/>
  <c r="AY7" i="46" s="1"/>
  <c r="DB41" i="34"/>
  <c r="AG5" i="35"/>
  <c r="AG7" i="35" s="1"/>
  <c r="AH5" i="33"/>
  <c r="AH7" i="33" s="1"/>
  <c r="AG5" i="34"/>
  <c r="AG7" i="34" s="1"/>
  <c r="AI11" i="35"/>
  <c r="AH11" i="34"/>
  <c r="AI11" i="33"/>
  <c r="C41" i="34"/>
  <c r="C42" i="33"/>
  <c r="C41" i="35"/>
  <c r="AY7" i="45" l="1"/>
  <c r="AZ5" i="45"/>
  <c r="AZ5" i="43"/>
  <c r="AY7" i="43"/>
  <c r="BB11" i="44"/>
  <c r="BC11" i="46"/>
  <c r="BC11" i="45"/>
  <c r="BA5" i="44"/>
  <c r="BA7" i="44" s="1"/>
  <c r="BA11" i="43"/>
  <c r="AZ5" i="46"/>
  <c r="AZ7" i="46" s="1"/>
  <c r="DB42" i="34"/>
  <c r="AI5" i="33"/>
  <c r="AI7" i="33" s="1"/>
  <c r="AH5" i="34"/>
  <c r="AH7" i="34" s="1"/>
  <c r="AH5" i="35"/>
  <c r="AH7" i="35" s="1"/>
  <c r="AJ11" i="35"/>
  <c r="AI11" i="34"/>
  <c r="AJ11" i="33"/>
  <c r="C43" i="33"/>
  <c r="C42" i="34"/>
  <c r="C42" i="35"/>
  <c r="AZ7" i="45" l="1"/>
  <c r="BA5" i="45"/>
  <c r="BA5" i="43"/>
  <c r="AZ7" i="43"/>
  <c r="BB5" i="44"/>
  <c r="BB7" i="44" s="1"/>
  <c r="BC11" i="44"/>
  <c r="BD11" i="45"/>
  <c r="BA5" i="46"/>
  <c r="BA7" i="46" s="1"/>
  <c r="BD11" i="46"/>
  <c r="BB11" i="43"/>
  <c r="DB43" i="34"/>
  <c r="AI5" i="34"/>
  <c r="AI7" i="34" s="1"/>
  <c r="AI5" i="35"/>
  <c r="AI7" i="35" s="1"/>
  <c r="AJ5" i="33"/>
  <c r="AJ7" i="33" s="1"/>
  <c r="AK11" i="35"/>
  <c r="AJ11" i="34"/>
  <c r="AK11" i="33"/>
  <c r="C43" i="34"/>
  <c r="C43" i="35"/>
  <c r="C44" i="33"/>
  <c r="BA7" i="45" l="1"/>
  <c r="BB5" i="45"/>
  <c r="BB5" i="43"/>
  <c r="BA7" i="43"/>
  <c r="BE11" i="46"/>
  <c r="BB5" i="46"/>
  <c r="BB7" i="46" s="1"/>
  <c r="BC11" i="43"/>
  <c r="BD11" i="44"/>
  <c r="BE11" i="45"/>
  <c r="BC5" i="44"/>
  <c r="BC7" i="44" s="1"/>
  <c r="DB44" i="34"/>
  <c r="AJ5" i="35"/>
  <c r="AJ7" i="35" s="1"/>
  <c r="AK5" i="33"/>
  <c r="AK7" i="33" s="1"/>
  <c r="AJ5" i="34"/>
  <c r="AJ7" i="34" s="1"/>
  <c r="AL11" i="35"/>
  <c r="AK11" i="34"/>
  <c r="AL11" i="33"/>
  <c r="C45" i="33"/>
  <c r="C44" i="35"/>
  <c r="C44" i="34"/>
  <c r="BB7" i="45" l="1"/>
  <c r="BC5" i="45"/>
  <c r="BC5" i="43"/>
  <c r="BB7" i="43"/>
  <c r="BC5" i="46"/>
  <c r="BC7" i="46" s="1"/>
  <c r="BD11" i="43"/>
  <c r="BD5" i="44"/>
  <c r="BD7" i="44" s="1"/>
  <c r="BF11" i="45"/>
  <c r="BE11" i="44"/>
  <c r="BF11" i="46"/>
  <c r="DB45" i="34"/>
  <c r="AL5" i="33"/>
  <c r="AL7" i="33" s="1"/>
  <c r="AK5" i="34"/>
  <c r="AK7" i="34" s="1"/>
  <c r="AK5" i="35"/>
  <c r="AK7" i="35" s="1"/>
  <c r="AM11" i="35"/>
  <c r="AL11" i="34"/>
  <c r="AM11" i="33"/>
  <c r="C46" i="33"/>
  <c r="C45" i="34"/>
  <c r="C45" i="35"/>
  <c r="BC7" i="45" l="1"/>
  <c r="BD5" i="45"/>
  <c r="BD5" i="43"/>
  <c r="BC7" i="43"/>
  <c r="BE11" i="43"/>
  <c r="BE5" i="44"/>
  <c r="BE7" i="44" s="1"/>
  <c r="BG11" i="46"/>
  <c r="BG11" i="45"/>
  <c r="BF11" i="44"/>
  <c r="BD5" i="46"/>
  <c r="BD7" i="46" s="1"/>
  <c r="DB46" i="34"/>
  <c r="AL5" i="34"/>
  <c r="AL7" i="34" s="1"/>
  <c r="AL5" i="35"/>
  <c r="AL7" i="35" s="1"/>
  <c r="AM5" i="33"/>
  <c r="AM7" i="33" s="1"/>
  <c r="AN11" i="35"/>
  <c r="AM11" i="34"/>
  <c r="AN11" i="33"/>
  <c r="C47" i="33"/>
  <c r="C46" i="35"/>
  <c r="C46" i="34"/>
  <c r="BD7" i="45" l="1"/>
  <c r="BE5" i="45"/>
  <c r="BE5" i="43"/>
  <c r="BD7" i="43"/>
  <c r="BG11" i="44"/>
  <c r="BF11" i="43"/>
  <c r="BF5" i="44"/>
  <c r="BF7" i="44" s="1"/>
  <c r="BH11" i="46"/>
  <c r="BH11" i="45"/>
  <c r="BE5" i="46"/>
  <c r="BE7" i="46" s="1"/>
  <c r="DB47" i="34"/>
  <c r="AM5" i="35"/>
  <c r="AM7" i="35" s="1"/>
  <c r="AN5" i="33"/>
  <c r="AN7" i="33" s="1"/>
  <c r="AM5" i="34"/>
  <c r="AM7" i="34" s="1"/>
  <c r="AO11" i="35"/>
  <c r="AN11" i="34"/>
  <c r="AO11" i="33"/>
  <c r="C47" i="34"/>
  <c r="C47" i="35"/>
  <c r="C48" i="33"/>
  <c r="BE7" i="45" l="1"/>
  <c r="BF5" i="45"/>
  <c r="BF5" i="43"/>
  <c r="BE7" i="43"/>
  <c r="BG11" i="43"/>
  <c r="BI11" i="46"/>
  <c r="BG5" i="44"/>
  <c r="BG7" i="44" s="1"/>
  <c r="BF5" i="46"/>
  <c r="BF7" i="46" s="1"/>
  <c r="BH11" i="44"/>
  <c r="BI11" i="45"/>
  <c r="DB48" i="34"/>
  <c r="AO5" i="33"/>
  <c r="AO7" i="33" s="1"/>
  <c r="AN5" i="34"/>
  <c r="AN7" i="34" s="1"/>
  <c r="AN5" i="35"/>
  <c r="AN7" i="35" s="1"/>
  <c r="AP11" i="35"/>
  <c r="AO11" i="34"/>
  <c r="AP11" i="33"/>
  <c r="C49" i="33"/>
  <c r="C48" i="34"/>
  <c r="C48" i="35"/>
  <c r="BF7" i="45" l="1"/>
  <c r="BG5" i="45"/>
  <c r="BG5" i="43"/>
  <c r="BF7" i="43"/>
  <c r="BH5" i="44"/>
  <c r="BH7" i="44" s="1"/>
  <c r="BJ11" i="45"/>
  <c r="BG5" i="46"/>
  <c r="BG7" i="46" s="1"/>
  <c r="BJ11" i="46"/>
  <c r="BI11" i="44"/>
  <c r="BH11" i="43"/>
  <c r="DB49" i="34"/>
  <c r="AO5" i="34"/>
  <c r="AO7" i="34" s="1"/>
  <c r="AO5" i="35"/>
  <c r="AO7" i="35" s="1"/>
  <c r="AP5" i="33"/>
  <c r="AP7" i="33" s="1"/>
  <c r="AQ11" i="35"/>
  <c r="AP11" i="34"/>
  <c r="AQ11" i="33"/>
  <c r="C49" i="34"/>
  <c r="C50" i="33"/>
  <c r="C49" i="35"/>
  <c r="BG7" i="45" l="1"/>
  <c r="BH5" i="45"/>
  <c r="BH5" i="43"/>
  <c r="BG7" i="43"/>
  <c r="BK11" i="46"/>
  <c r="BI11" i="43"/>
  <c r="BH5" i="46"/>
  <c r="BH7" i="46" s="1"/>
  <c r="BK11" i="45"/>
  <c r="BI5" i="44"/>
  <c r="BI7" i="44" s="1"/>
  <c r="BJ11" i="44"/>
  <c r="DB50" i="34"/>
  <c r="DB51" i="34" s="1"/>
  <c r="AP5" i="35"/>
  <c r="AP7" i="35" s="1"/>
  <c r="AQ5" i="33"/>
  <c r="AQ7" i="33" s="1"/>
  <c r="AP5" i="34"/>
  <c r="AP7" i="34" s="1"/>
  <c r="AR11" i="35"/>
  <c r="AQ11" i="34"/>
  <c r="AR11" i="33"/>
  <c r="C50" i="35"/>
  <c r="C51" i="33"/>
  <c r="C50" i="34"/>
  <c r="BH7" i="45" l="1"/>
  <c r="BI5" i="45"/>
  <c r="BI5" i="43"/>
  <c r="BH7" i="43"/>
  <c r="BL11" i="46"/>
  <c r="BK11" i="44"/>
  <c r="BI5" i="46"/>
  <c r="BI7" i="46" s="1"/>
  <c r="BJ5" i="44"/>
  <c r="BJ7" i="44" s="1"/>
  <c r="BL11" i="45"/>
  <c r="BJ11" i="43"/>
  <c r="AR5" i="33"/>
  <c r="AR7" i="33" s="1"/>
  <c r="AQ5" i="34"/>
  <c r="AQ7" i="34" s="1"/>
  <c r="AQ5" i="35"/>
  <c r="AQ7" i="35" s="1"/>
  <c r="AS11" i="35"/>
  <c r="AR11" i="34"/>
  <c r="AS11" i="33"/>
  <c r="C51" i="35"/>
  <c r="C51" i="34"/>
  <c r="BI7" i="45" l="1"/>
  <c r="BJ5" i="45"/>
  <c r="BJ5" i="43"/>
  <c r="BI7" i="43"/>
  <c r="BJ5" i="46"/>
  <c r="BJ7" i="46" s="1"/>
  <c r="BK5" i="44"/>
  <c r="BK7" i="44" s="1"/>
  <c r="BK11" i="43"/>
  <c r="BM11" i="45"/>
  <c r="BL11" i="44"/>
  <c r="BM11" i="46"/>
  <c r="AR5" i="34"/>
  <c r="AR7" i="34" s="1"/>
  <c r="AR5" i="35"/>
  <c r="AR7" i="35" s="1"/>
  <c r="AS5" i="33"/>
  <c r="AS7" i="33" s="1"/>
  <c r="AT11" i="35"/>
  <c r="AS11" i="34"/>
  <c r="AT11" i="33"/>
  <c r="BJ7" i="45" l="1"/>
  <c r="BK5" i="45"/>
  <c r="BK5" i="43"/>
  <c r="BJ7" i="43"/>
  <c r="BN11" i="45"/>
  <c r="BL5" i="44"/>
  <c r="BL7" i="44" s="1"/>
  <c r="BN11" i="46"/>
  <c r="BL11" i="43"/>
  <c r="BM11" i="44"/>
  <c r="BK5" i="46"/>
  <c r="BK7" i="46" s="1"/>
  <c r="AS5" i="35"/>
  <c r="AS7" i="35" s="1"/>
  <c r="AT5" i="33"/>
  <c r="AT7" i="33" s="1"/>
  <c r="AS5" i="34"/>
  <c r="AS7" i="34" s="1"/>
  <c r="AU11" i="35"/>
  <c r="AT11" i="34"/>
  <c r="AU11" i="33"/>
  <c r="BK7" i="45" l="1"/>
  <c r="BL5" i="45"/>
  <c r="BL5" i="43"/>
  <c r="BK7" i="43"/>
  <c r="BO11" i="46"/>
  <c r="BM5" i="44"/>
  <c r="BM7" i="44" s="1"/>
  <c r="BO11" i="45"/>
  <c r="BM11" i="43"/>
  <c r="BL5" i="46"/>
  <c r="BL7" i="46" s="1"/>
  <c r="BN11" i="44"/>
  <c r="AU5" i="33"/>
  <c r="AU7" i="33" s="1"/>
  <c r="AT5" i="34"/>
  <c r="AT7" i="34" s="1"/>
  <c r="AT5" i="35"/>
  <c r="AT7" i="35" s="1"/>
  <c r="AV11" i="35"/>
  <c r="AU11" i="34"/>
  <c r="AV11" i="33"/>
  <c r="BL7" i="45" l="1"/>
  <c r="BM5" i="45"/>
  <c r="BM5" i="43"/>
  <c r="BL7" i="43"/>
  <c r="BN11" i="43"/>
  <c r="BN5" i="44"/>
  <c r="BN7" i="44" s="1"/>
  <c r="BP11" i="46"/>
  <c r="BO11" i="44"/>
  <c r="BM5" i="46"/>
  <c r="BM7" i="46" s="1"/>
  <c r="BP11" i="45"/>
  <c r="AU5" i="34"/>
  <c r="AU7" i="34" s="1"/>
  <c r="AU5" i="35"/>
  <c r="AU7" i="35" s="1"/>
  <c r="AV5" i="33"/>
  <c r="AV7" i="33" s="1"/>
  <c r="AW11" i="35"/>
  <c r="AV11" i="34"/>
  <c r="AW11" i="33"/>
  <c r="BM7" i="45" l="1"/>
  <c r="BN5" i="45"/>
  <c r="BN5" i="43"/>
  <c r="BM7" i="43"/>
  <c r="BP11" i="44"/>
  <c r="BQ11" i="46"/>
  <c r="BO5" i="44"/>
  <c r="BO7" i="44" s="1"/>
  <c r="BO11" i="43"/>
  <c r="BN5" i="46"/>
  <c r="BN7" i="46" s="1"/>
  <c r="BQ11" i="45"/>
  <c r="AV5" i="35"/>
  <c r="AV7" i="35" s="1"/>
  <c r="AW5" i="33"/>
  <c r="AW7" i="33" s="1"/>
  <c r="AV5" i="34"/>
  <c r="AV7" i="34" s="1"/>
  <c r="AX11" i="35"/>
  <c r="AW11" i="34"/>
  <c r="AX11" i="33"/>
  <c r="BN7" i="45" l="1"/>
  <c r="BO5" i="45"/>
  <c r="BO5" i="43"/>
  <c r="BN7" i="43"/>
  <c r="BR11" i="45"/>
  <c r="BO5" i="46"/>
  <c r="BO7" i="46" s="1"/>
  <c r="BR11" i="46"/>
  <c r="BP11" i="43"/>
  <c r="BP5" i="44"/>
  <c r="BP7" i="44" s="1"/>
  <c r="BQ11" i="44"/>
  <c r="AX5" i="33"/>
  <c r="AX7" i="33" s="1"/>
  <c r="AW5" i="34"/>
  <c r="AW7" i="34" s="1"/>
  <c r="AW5" i="35"/>
  <c r="AW7" i="35" s="1"/>
  <c r="AY11" i="35"/>
  <c r="AX11" i="34"/>
  <c r="AY11" i="33"/>
  <c r="BO7" i="45" l="1"/>
  <c r="BP5" i="45"/>
  <c r="BP5" i="43"/>
  <c r="BO7" i="43"/>
  <c r="BR11" i="44"/>
  <c r="BQ11" i="43"/>
  <c r="BS11" i="46"/>
  <c r="BS11" i="45"/>
  <c r="BQ5" i="44"/>
  <c r="BQ7" i="44" s="1"/>
  <c r="BP5" i="46"/>
  <c r="BP7" i="46" s="1"/>
  <c r="AX5" i="34"/>
  <c r="AX7" i="34" s="1"/>
  <c r="AX5" i="35"/>
  <c r="AX7" i="35" s="1"/>
  <c r="AY5" i="33"/>
  <c r="AY7" i="33" s="1"/>
  <c r="AZ11" i="35"/>
  <c r="AY11" i="34"/>
  <c r="AZ11" i="33"/>
  <c r="BP7" i="45" l="1"/>
  <c r="BQ5" i="45"/>
  <c r="BQ5" i="43"/>
  <c r="BP7" i="43"/>
  <c r="BR5" i="44"/>
  <c r="BR7" i="44" s="1"/>
  <c r="BS11" i="44"/>
  <c r="BR11" i="43"/>
  <c r="BQ5" i="46"/>
  <c r="BQ7" i="46" s="1"/>
  <c r="BT11" i="46"/>
  <c r="BT11" i="45"/>
  <c r="AY5" i="35"/>
  <c r="AY7" i="35" s="1"/>
  <c r="AZ5" i="33"/>
  <c r="AZ7" i="33" s="1"/>
  <c r="AY5" i="34"/>
  <c r="AY7" i="34" s="1"/>
  <c r="BA11" i="35"/>
  <c r="AZ11" i="34"/>
  <c r="BA11" i="33"/>
  <c r="BQ7" i="45" l="1"/>
  <c r="BR5" i="45"/>
  <c r="BR5" i="43"/>
  <c r="BQ7" i="43"/>
  <c r="BU11" i="45"/>
  <c r="BR5" i="46"/>
  <c r="BR7" i="46" s="1"/>
  <c r="BT11" i="44"/>
  <c r="BU11" i="46"/>
  <c r="BS11" i="43"/>
  <c r="BS5" i="44"/>
  <c r="BS7" i="44" s="1"/>
  <c r="BA5" i="33"/>
  <c r="BA7" i="33" s="1"/>
  <c r="AZ5" i="34"/>
  <c r="AZ7" i="34" s="1"/>
  <c r="AZ5" i="35"/>
  <c r="AZ7" i="35" s="1"/>
  <c r="BB11" i="35"/>
  <c r="BA11" i="34"/>
  <c r="BB11" i="33"/>
  <c r="BR7" i="45" l="1"/>
  <c r="BS5" i="45"/>
  <c r="BS5" i="43"/>
  <c r="BR7" i="43"/>
  <c r="BV11" i="46"/>
  <c r="BT5" i="44"/>
  <c r="BT7" i="44" s="1"/>
  <c r="BU11" i="44"/>
  <c r="BT11" i="43"/>
  <c r="BS5" i="46"/>
  <c r="BS7" i="46" s="1"/>
  <c r="BV11" i="45"/>
  <c r="BA5" i="34"/>
  <c r="BA7" i="34" s="1"/>
  <c r="BA5" i="35"/>
  <c r="BA7" i="35" s="1"/>
  <c r="BB5" i="33"/>
  <c r="BB7" i="33" s="1"/>
  <c r="BC11" i="35"/>
  <c r="BB11" i="34"/>
  <c r="BC11" i="33"/>
  <c r="BS7" i="45" l="1"/>
  <c r="BT5" i="45"/>
  <c r="BT5" i="43"/>
  <c r="BS7" i="43"/>
  <c r="BW11" i="45"/>
  <c r="BT5" i="46"/>
  <c r="BT7" i="46" s="1"/>
  <c r="BV11" i="44"/>
  <c r="BW11" i="46"/>
  <c r="BU5" i="44"/>
  <c r="BU7" i="44" s="1"/>
  <c r="BU11" i="43"/>
  <c r="BB5" i="35"/>
  <c r="BB7" i="35" s="1"/>
  <c r="BC5" i="33"/>
  <c r="BC7" i="33" s="1"/>
  <c r="BB5" i="34"/>
  <c r="BB7" i="34" s="1"/>
  <c r="BD11" i="35"/>
  <c r="BC11" i="34"/>
  <c r="BD11" i="33"/>
  <c r="BT7" i="45" l="1"/>
  <c r="BU5" i="45"/>
  <c r="BU5" i="43"/>
  <c r="BT7" i="43"/>
  <c r="BV11" i="43"/>
  <c r="BV5" i="44"/>
  <c r="BV7" i="44" s="1"/>
  <c r="BX11" i="46"/>
  <c r="BW11" i="44"/>
  <c r="BU5" i="46"/>
  <c r="BU7" i="46" s="1"/>
  <c r="BX11" i="45"/>
  <c r="BD5" i="33"/>
  <c r="BD7" i="33" s="1"/>
  <c r="BC5" i="34"/>
  <c r="BC7" i="34" s="1"/>
  <c r="BC5" i="35"/>
  <c r="BC7" i="35" s="1"/>
  <c r="BE11" i="35"/>
  <c r="BD11" i="34"/>
  <c r="BE11" i="33"/>
  <c r="BU7" i="45" l="1"/>
  <c r="BV5" i="45"/>
  <c r="BV5" i="43"/>
  <c r="BU7" i="43"/>
  <c r="BY11" i="45"/>
  <c r="BV5" i="46"/>
  <c r="BV7" i="46" s="1"/>
  <c r="BX11" i="44"/>
  <c r="BY11" i="46"/>
  <c r="BW5" i="44"/>
  <c r="BW7" i="44" s="1"/>
  <c r="BW11" i="43"/>
  <c r="BD5" i="34"/>
  <c r="BD7" i="34" s="1"/>
  <c r="BD5" i="35"/>
  <c r="BD7" i="35" s="1"/>
  <c r="BE5" i="33"/>
  <c r="BE7" i="33" s="1"/>
  <c r="BF11" i="35"/>
  <c r="BE11" i="34"/>
  <c r="BF11" i="33"/>
  <c r="BV7" i="45" l="1"/>
  <c r="BW5" i="45"/>
  <c r="BW5" i="43"/>
  <c r="BV7" i="43"/>
  <c r="BW5" i="46"/>
  <c r="BW7" i="46" s="1"/>
  <c r="BZ11" i="45"/>
  <c r="BX5" i="44"/>
  <c r="BX7" i="44" s="1"/>
  <c r="BX11" i="43"/>
  <c r="BY11" i="44"/>
  <c r="BZ11" i="46"/>
  <c r="BE5" i="35"/>
  <c r="BE7" i="35" s="1"/>
  <c r="BF5" i="33"/>
  <c r="BF7" i="33" s="1"/>
  <c r="BE5" i="34"/>
  <c r="BE7" i="34" s="1"/>
  <c r="BG11" i="35"/>
  <c r="BF11" i="34"/>
  <c r="BG11" i="33"/>
  <c r="BW7" i="45" l="1"/>
  <c r="BX5" i="45"/>
  <c r="BX5" i="43"/>
  <c r="BW7" i="43"/>
  <c r="BY11" i="43"/>
  <c r="BZ11" i="44"/>
  <c r="CA11" i="46"/>
  <c r="BY5" i="44"/>
  <c r="BY7" i="44" s="1"/>
  <c r="CA11" i="45"/>
  <c r="BX5" i="46"/>
  <c r="BX7" i="46" s="1"/>
  <c r="BG5" i="33"/>
  <c r="BG7" i="33" s="1"/>
  <c r="BF5" i="34"/>
  <c r="BF7" i="34" s="1"/>
  <c r="BF5" i="35"/>
  <c r="BF7" i="35" s="1"/>
  <c r="BH11" i="35"/>
  <c r="BG11" i="34"/>
  <c r="BH11" i="33"/>
  <c r="BX7" i="45" l="1"/>
  <c r="BY5" i="45"/>
  <c r="BY5" i="43"/>
  <c r="BX7" i="43"/>
  <c r="BZ5" i="44"/>
  <c r="BZ7" i="44" s="1"/>
  <c r="BZ11" i="43"/>
  <c r="CB11" i="46"/>
  <c r="BY5" i="46"/>
  <c r="BY7" i="46" s="1"/>
  <c r="CB11" i="45"/>
  <c r="CA11" i="44"/>
  <c r="BG5" i="34"/>
  <c r="BG7" i="34" s="1"/>
  <c r="BG5" i="35"/>
  <c r="BG7" i="35" s="1"/>
  <c r="BH5" i="33"/>
  <c r="BH7" i="33" s="1"/>
  <c r="BI11" i="35"/>
  <c r="BH11" i="34"/>
  <c r="BI11" i="33"/>
  <c r="BY7" i="45" l="1"/>
  <c r="BZ5" i="45"/>
  <c r="BZ5" i="43"/>
  <c r="BY7" i="43"/>
  <c r="CA11" i="43"/>
  <c r="CC11" i="45"/>
  <c r="CB11" i="44"/>
  <c r="BZ5" i="46"/>
  <c r="BZ7" i="46" s="1"/>
  <c r="CC11" i="46"/>
  <c r="CA5" i="44"/>
  <c r="CA7" i="44" s="1"/>
  <c r="BH5" i="35"/>
  <c r="BH7" i="35" s="1"/>
  <c r="BI5" i="33"/>
  <c r="BI7" i="33" s="1"/>
  <c r="BH5" i="34"/>
  <c r="BH7" i="34" s="1"/>
  <c r="BJ11" i="35"/>
  <c r="BI11" i="34"/>
  <c r="BJ11" i="33"/>
  <c r="BZ7" i="45" l="1"/>
  <c r="CA5" i="45"/>
  <c r="CA5" i="43"/>
  <c r="BZ7" i="43"/>
  <c r="CC11" i="44"/>
  <c r="CD11" i="45"/>
  <c r="CD11" i="46"/>
  <c r="CB11" i="43"/>
  <c r="CB5" i="44"/>
  <c r="CB7" i="44" s="1"/>
  <c r="CA5" i="46"/>
  <c r="CA7" i="46" s="1"/>
  <c r="BJ5" i="33"/>
  <c r="BJ7" i="33" s="1"/>
  <c r="BI5" i="34"/>
  <c r="BI7" i="34" s="1"/>
  <c r="BI5" i="35"/>
  <c r="BI7" i="35" s="1"/>
  <c r="BK11" i="35"/>
  <c r="BJ11" i="34"/>
  <c r="BK11" i="33"/>
  <c r="CA7" i="45" l="1"/>
  <c r="CB5" i="45"/>
  <c r="CB5" i="43"/>
  <c r="CA7" i="43"/>
  <c r="CC5" i="44"/>
  <c r="CC7" i="44" s="1"/>
  <c r="CC11" i="43"/>
  <c r="CE11" i="46"/>
  <c r="CE11" i="45"/>
  <c r="CB5" i="46"/>
  <c r="CB7" i="46" s="1"/>
  <c r="CD11" i="44"/>
  <c r="BJ5" i="34"/>
  <c r="BJ7" i="34" s="1"/>
  <c r="BJ5" i="35"/>
  <c r="BJ7" i="35" s="1"/>
  <c r="BK5" i="33"/>
  <c r="BK7" i="33" s="1"/>
  <c r="BL11" i="35"/>
  <c r="BK11" i="34"/>
  <c r="BL11" i="33"/>
  <c r="CB7" i="45" l="1"/>
  <c r="CC5" i="45"/>
  <c r="CC5" i="43"/>
  <c r="CB7" i="43"/>
  <c r="CD11" i="43"/>
  <c r="CF11" i="45"/>
  <c r="CD5" i="44"/>
  <c r="CD7" i="44" s="1"/>
  <c r="CE11" i="44"/>
  <c r="CC5" i="46"/>
  <c r="CC7" i="46" s="1"/>
  <c r="CF11" i="46"/>
  <c r="BK5" i="35"/>
  <c r="BK7" i="35" s="1"/>
  <c r="BL5" i="33"/>
  <c r="BL7" i="33" s="1"/>
  <c r="BK5" i="34"/>
  <c r="BK7" i="34" s="1"/>
  <c r="BM11" i="35"/>
  <c r="BL11" i="34"/>
  <c r="BM11" i="33"/>
  <c r="CC7" i="45" l="1"/>
  <c r="CD5" i="45"/>
  <c r="CD5" i="43"/>
  <c r="CC7" i="43"/>
  <c r="CG11" i="46"/>
  <c r="CD5" i="46"/>
  <c r="CD7" i="46" s="1"/>
  <c r="CE5" i="44"/>
  <c r="CE7" i="44" s="1"/>
  <c r="CF11" i="44"/>
  <c r="CG11" i="45"/>
  <c r="CE11" i="43"/>
  <c r="BM5" i="33"/>
  <c r="BM7" i="33" s="1"/>
  <c r="BL5" i="34"/>
  <c r="BL7" i="34" s="1"/>
  <c r="BL5" i="35"/>
  <c r="BL7" i="35" s="1"/>
  <c r="BN11" i="35"/>
  <c r="BM11" i="34"/>
  <c r="BN11" i="33"/>
  <c r="CD7" i="45" l="1"/>
  <c r="CE5" i="45"/>
  <c r="CE5" i="43"/>
  <c r="CD7" i="43"/>
  <c r="CE5" i="46"/>
  <c r="CE7" i="46" s="1"/>
  <c r="CH11" i="45"/>
  <c r="CG11" i="44"/>
  <c r="CH11" i="46"/>
  <c r="CF5" i="44"/>
  <c r="CF7" i="44" s="1"/>
  <c r="CF11" i="43"/>
  <c r="BM5" i="34"/>
  <c r="BM7" i="34" s="1"/>
  <c r="BM5" i="35"/>
  <c r="BM7" i="35" s="1"/>
  <c r="BN5" i="33"/>
  <c r="BN7" i="33" s="1"/>
  <c r="BO11" i="35"/>
  <c r="BN11" i="34"/>
  <c r="BO11" i="33"/>
  <c r="CE7" i="45" l="1"/>
  <c r="CF5" i="45"/>
  <c r="CF5" i="43"/>
  <c r="CE7" i="43"/>
  <c r="CG11" i="43"/>
  <c r="CH11" i="44"/>
  <c r="CI11" i="45"/>
  <c r="CI11" i="46"/>
  <c r="CG5" i="44"/>
  <c r="CG7" i="44" s="1"/>
  <c r="CF5" i="46"/>
  <c r="CF7" i="46" s="1"/>
  <c r="BN5" i="35"/>
  <c r="BN7" i="35" s="1"/>
  <c r="BO5" i="33"/>
  <c r="BO7" i="33" s="1"/>
  <c r="BN5" i="34"/>
  <c r="BN7" i="34" s="1"/>
  <c r="BP11" i="35"/>
  <c r="BO11" i="34"/>
  <c r="BP11" i="33"/>
  <c r="CF7" i="45" l="1"/>
  <c r="CG5" i="45"/>
  <c r="CG5" i="43"/>
  <c r="CF7" i="43"/>
  <c r="CI11" i="44"/>
  <c r="CH5" i="44"/>
  <c r="CH7" i="44" s="1"/>
  <c r="CJ11" i="45"/>
  <c r="CG5" i="46"/>
  <c r="CG7" i="46" s="1"/>
  <c r="CJ11" i="46"/>
  <c r="CH11" i="43"/>
  <c r="BP5" i="33"/>
  <c r="BP7" i="33" s="1"/>
  <c r="BO5" i="34"/>
  <c r="BO7" i="34" s="1"/>
  <c r="BO5" i="35"/>
  <c r="BO7" i="35" s="1"/>
  <c r="BQ11" i="35"/>
  <c r="BP11" i="34"/>
  <c r="BQ11" i="33"/>
  <c r="CG7" i="45" l="1"/>
  <c r="CH5" i="45"/>
  <c r="CH5" i="43"/>
  <c r="CG7" i="43"/>
  <c r="CH5" i="46"/>
  <c r="CH7" i="46" s="1"/>
  <c r="CI11" i="43"/>
  <c r="CK11" i="46"/>
  <c r="CI5" i="44"/>
  <c r="CI7" i="44" s="1"/>
  <c r="CJ11" i="44"/>
  <c r="CK11" i="45"/>
  <c r="BP5" i="34"/>
  <c r="BP7" i="34" s="1"/>
  <c r="BP5" i="35"/>
  <c r="BP7" i="35" s="1"/>
  <c r="BQ5" i="33"/>
  <c r="BQ7" i="33" s="1"/>
  <c r="BR11" i="35"/>
  <c r="BQ11" i="34"/>
  <c r="BR11" i="33"/>
  <c r="CH7" i="45" l="1"/>
  <c r="CI5" i="45"/>
  <c r="CI5" i="43"/>
  <c r="CH7" i="43"/>
  <c r="CL11" i="45"/>
  <c r="CK11" i="44"/>
  <c r="CJ5" i="44"/>
  <c r="CJ7" i="44" s="1"/>
  <c r="CJ11" i="43"/>
  <c r="CL11" i="46"/>
  <c r="CI5" i="46"/>
  <c r="CI7" i="46" s="1"/>
  <c r="BQ5" i="35"/>
  <c r="BQ7" i="35" s="1"/>
  <c r="BR5" i="33"/>
  <c r="BR7" i="33" s="1"/>
  <c r="BQ5" i="34"/>
  <c r="BQ7" i="34" s="1"/>
  <c r="BS11" i="35"/>
  <c r="BR11" i="34"/>
  <c r="BS11" i="33"/>
  <c r="CI7" i="45" l="1"/>
  <c r="CJ5" i="45"/>
  <c r="CJ5" i="43"/>
  <c r="CI7" i="43"/>
  <c r="CK11" i="43"/>
  <c r="CK5" i="44"/>
  <c r="CK7" i="44" s="1"/>
  <c r="CM11" i="45"/>
  <c r="CL11" i="44"/>
  <c r="CM11" i="46"/>
  <c r="CJ5" i="46"/>
  <c r="CJ7" i="46" s="1"/>
  <c r="BS5" i="33"/>
  <c r="BS7" i="33" s="1"/>
  <c r="BR5" i="34"/>
  <c r="BR7" i="34" s="1"/>
  <c r="BR5" i="35"/>
  <c r="BR7" i="35" s="1"/>
  <c r="BT11" i="35"/>
  <c r="BS11" i="34"/>
  <c r="BT11" i="33"/>
  <c r="CJ7" i="45" l="1"/>
  <c r="CK5" i="45"/>
  <c r="CK5" i="43"/>
  <c r="CJ7" i="43"/>
  <c r="CN11" i="46"/>
  <c r="CL5" i="44"/>
  <c r="CL7" i="44" s="1"/>
  <c r="CK5" i="46"/>
  <c r="CK7" i="46" s="1"/>
  <c r="CL11" i="43"/>
  <c r="CM11" i="44"/>
  <c r="CN11" i="45"/>
  <c r="BS5" i="34"/>
  <c r="BS7" i="34" s="1"/>
  <c r="BS5" i="35"/>
  <c r="BS7" i="35" s="1"/>
  <c r="BT5" i="33"/>
  <c r="BT7" i="33" s="1"/>
  <c r="BU11" i="35"/>
  <c r="BT11" i="34"/>
  <c r="BU11" i="33"/>
  <c r="CK7" i="45" l="1"/>
  <c r="CL5" i="45"/>
  <c r="CL5" i="43"/>
  <c r="CK7" i="43"/>
  <c r="CN11" i="44"/>
  <c r="CO11" i="46"/>
  <c r="CM11" i="43"/>
  <c r="CM5" i="44"/>
  <c r="CM7" i="44" s="1"/>
  <c r="CO11" i="45"/>
  <c r="CL5" i="46"/>
  <c r="CL7" i="46" s="1"/>
  <c r="BT5" i="35"/>
  <c r="BT7" i="35" s="1"/>
  <c r="BU5" i="33"/>
  <c r="BU7" i="33" s="1"/>
  <c r="BT5" i="34"/>
  <c r="BT7" i="34" s="1"/>
  <c r="BV11" i="35"/>
  <c r="BU11" i="34"/>
  <c r="BV11" i="33"/>
  <c r="CL7" i="45" l="1"/>
  <c r="CM5" i="45"/>
  <c r="CM5" i="43"/>
  <c r="CL7" i="43"/>
  <c r="CN5" i="44"/>
  <c r="CN7" i="44" s="1"/>
  <c r="CN11" i="43"/>
  <c r="CM5" i="46"/>
  <c r="CM7" i="46" s="1"/>
  <c r="CP11" i="45"/>
  <c r="CP11" i="46"/>
  <c r="CO11" i="44"/>
  <c r="BV5" i="33"/>
  <c r="BV7" i="33" s="1"/>
  <c r="BU5" i="34"/>
  <c r="BU7" i="34" s="1"/>
  <c r="BU5" i="35"/>
  <c r="BU7" i="35" s="1"/>
  <c r="BW11" i="35"/>
  <c r="BV11" i="34"/>
  <c r="BW11" i="33"/>
  <c r="CM7" i="45" l="1"/>
  <c r="CN5" i="45"/>
  <c r="CN5" i="43"/>
  <c r="CM7" i="43"/>
  <c r="CN5" i="46"/>
  <c r="CN7" i="46" s="1"/>
  <c r="CO11" i="43"/>
  <c r="CQ11" i="46"/>
  <c r="CP11" i="44"/>
  <c r="CO5" i="44"/>
  <c r="CO7" i="44" s="1"/>
  <c r="CQ11" i="45"/>
  <c r="BV5" i="34"/>
  <c r="BV7" i="34" s="1"/>
  <c r="BV5" i="35"/>
  <c r="BV7" i="35" s="1"/>
  <c r="BW5" i="33"/>
  <c r="BW7" i="33" s="1"/>
  <c r="BX11" i="35"/>
  <c r="BW11" i="34"/>
  <c r="BX11" i="33"/>
  <c r="CN7" i="45" l="1"/>
  <c r="CO5" i="45"/>
  <c r="CO5" i="43"/>
  <c r="CN7" i="43"/>
  <c r="CP5" i="44"/>
  <c r="CP7" i="44" s="1"/>
  <c r="CR11" i="45"/>
  <c r="CP11" i="43"/>
  <c r="CO5" i="46"/>
  <c r="CO7" i="46" s="1"/>
  <c r="CQ11" i="44"/>
  <c r="CR11" i="46"/>
  <c r="BW5" i="35"/>
  <c r="BW7" i="35" s="1"/>
  <c r="BX5" i="33"/>
  <c r="BX7" i="33" s="1"/>
  <c r="BW5" i="34"/>
  <c r="BW7" i="34" s="1"/>
  <c r="BY11" i="35"/>
  <c r="BX11" i="34"/>
  <c r="BY11" i="33"/>
  <c r="CO7" i="45" l="1"/>
  <c r="CP5" i="45"/>
  <c r="CP5" i="43"/>
  <c r="CO7" i="43"/>
  <c r="CP5" i="46"/>
  <c r="CP7" i="46" s="1"/>
  <c r="CS11" i="45"/>
  <c r="CQ11" i="43"/>
  <c r="CS11" i="46"/>
  <c r="CR11" i="44"/>
  <c r="CQ5" i="44"/>
  <c r="CQ7" i="44" s="1"/>
  <c r="BY5" i="33"/>
  <c r="BY7" i="33" s="1"/>
  <c r="BX5" i="34"/>
  <c r="BX7" i="34" s="1"/>
  <c r="BX5" i="35"/>
  <c r="BX7" i="35" s="1"/>
  <c r="BZ11" i="35"/>
  <c r="BY11" i="34"/>
  <c r="BZ11" i="33"/>
  <c r="CP7" i="45" l="1"/>
  <c r="CQ5" i="45"/>
  <c r="CQ5" i="43"/>
  <c r="CP7" i="43"/>
  <c r="CS11" i="44"/>
  <c r="CT11" i="45"/>
  <c r="CT11" i="46"/>
  <c r="CR11" i="43"/>
  <c r="CR5" i="44"/>
  <c r="CR7" i="44" s="1"/>
  <c r="CQ5" i="46"/>
  <c r="CQ7" i="46" s="1"/>
  <c r="BY5" i="34"/>
  <c r="BY7" i="34" s="1"/>
  <c r="BY5" i="35"/>
  <c r="BY7" i="35" s="1"/>
  <c r="BZ5" i="33"/>
  <c r="BZ7" i="33" s="1"/>
  <c r="CA11" i="35"/>
  <c r="BZ11" i="34"/>
  <c r="CA11" i="33"/>
  <c r="CQ7" i="45" l="1"/>
  <c r="CR5" i="45"/>
  <c r="CR5" i="43"/>
  <c r="CQ7" i="43"/>
  <c r="CR5" i="46"/>
  <c r="CR7" i="46" s="1"/>
  <c r="CS11" i="43"/>
  <c r="CS5" i="44"/>
  <c r="CS7" i="44" s="1"/>
  <c r="CU11" i="45"/>
  <c r="CU11" i="46"/>
  <c r="CT11" i="44"/>
  <c r="BZ5" i="35"/>
  <c r="BZ7" i="35" s="1"/>
  <c r="CA5" i="33"/>
  <c r="CA7" i="33" s="1"/>
  <c r="BZ5" i="34"/>
  <c r="BZ7" i="34" s="1"/>
  <c r="CB11" i="35"/>
  <c r="CA11" i="34"/>
  <c r="CB11" i="33"/>
  <c r="CR7" i="45" l="1"/>
  <c r="CS5" i="45"/>
  <c r="CS5" i="43"/>
  <c r="CR7" i="43"/>
  <c r="CV11" i="45"/>
  <c r="CT5" i="44"/>
  <c r="CT7" i="44" s="1"/>
  <c r="CU11" i="44"/>
  <c r="CV11" i="46"/>
  <c r="CT11" i="43"/>
  <c r="CS5" i="46"/>
  <c r="CS7" i="46" s="1"/>
  <c r="CB5" i="33"/>
  <c r="CB7" i="33" s="1"/>
  <c r="CA5" i="34"/>
  <c r="CA7" i="34" s="1"/>
  <c r="CA5" i="35"/>
  <c r="CA7" i="35" s="1"/>
  <c r="CC11" i="35"/>
  <c r="CB11" i="34"/>
  <c r="CC11" i="33"/>
  <c r="CS7" i="45" l="1"/>
  <c r="CT5" i="45"/>
  <c r="CT5" i="43"/>
  <c r="CS7" i="43"/>
  <c r="CW11" i="45"/>
  <c r="CU11" i="43"/>
  <c r="CU5" i="44"/>
  <c r="CU7" i="44" s="1"/>
  <c r="CT5" i="46"/>
  <c r="CT7" i="46" s="1"/>
  <c r="CW11" i="46"/>
  <c r="CV11" i="44"/>
  <c r="CB5" i="34"/>
  <c r="CB7" i="34" s="1"/>
  <c r="CB5" i="35"/>
  <c r="CB7" i="35" s="1"/>
  <c r="CC5" i="33"/>
  <c r="CC7" i="33" s="1"/>
  <c r="CD11" i="35"/>
  <c r="CC11" i="34"/>
  <c r="CD11" i="33"/>
  <c r="CT7" i="45" l="1"/>
  <c r="CU5" i="45"/>
  <c r="CU5" i="43"/>
  <c r="CT7" i="43"/>
  <c r="CW11" i="44"/>
  <c r="CU5" i="46"/>
  <c r="CU7" i="46" s="1"/>
  <c r="CV11" i="43"/>
  <c r="CX11" i="45"/>
  <c r="CV5" i="44"/>
  <c r="CV7" i="44" s="1"/>
  <c r="CX11" i="46"/>
  <c r="CC5" i="35"/>
  <c r="CC7" i="35" s="1"/>
  <c r="CD5" i="33"/>
  <c r="CD7" i="33" s="1"/>
  <c r="CC5" i="34"/>
  <c r="CC7" i="34" s="1"/>
  <c r="CE11" i="35"/>
  <c r="CD11" i="34"/>
  <c r="CE11" i="33"/>
  <c r="CU7" i="45" l="1"/>
  <c r="CV5" i="45"/>
  <c r="CV5" i="43"/>
  <c r="CU7" i="43"/>
  <c r="CW5" i="44"/>
  <c r="CW7" i="44" s="1"/>
  <c r="CY11" i="45"/>
  <c r="CY11" i="46"/>
  <c r="CW11" i="43"/>
  <c r="CV5" i="46"/>
  <c r="CV7" i="46" s="1"/>
  <c r="CX11" i="44"/>
  <c r="CE5" i="33"/>
  <c r="CE7" i="33" s="1"/>
  <c r="CD5" i="34"/>
  <c r="CD7" i="34" s="1"/>
  <c r="CD5" i="35"/>
  <c r="CD7" i="35" s="1"/>
  <c r="CF11" i="35"/>
  <c r="CE11" i="34"/>
  <c r="CF11" i="33"/>
  <c r="CV7" i="45" l="1"/>
  <c r="CW5" i="45"/>
  <c r="CW5" i="43"/>
  <c r="CV7" i="43"/>
  <c r="CY11" i="44"/>
  <c r="CX5" i="44"/>
  <c r="CX7" i="44" s="1"/>
  <c r="CX11" i="43"/>
  <c r="CW5" i="46"/>
  <c r="CW7" i="46" s="1"/>
  <c r="CE5" i="34"/>
  <c r="CE7" i="34" s="1"/>
  <c r="CE5" i="35"/>
  <c r="CE7" i="35" s="1"/>
  <c r="CF5" i="33"/>
  <c r="CF7" i="33" s="1"/>
  <c r="CG11" i="35"/>
  <c r="CF11" i="34"/>
  <c r="CG11" i="33"/>
  <c r="CW7" i="45" l="1"/>
  <c r="CX5" i="45"/>
  <c r="CX5" i="43"/>
  <c r="CW7" i="43"/>
  <c r="CY11" i="43"/>
  <c r="CY5" i="44"/>
  <c r="CY7" i="44" s="1"/>
  <c r="CX5" i="46"/>
  <c r="CX7" i="46" s="1"/>
  <c r="CF5" i="35"/>
  <c r="CF7" i="35" s="1"/>
  <c r="CG5" i="33"/>
  <c r="CG7" i="33" s="1"/>
  <c r="CF5" i="34"/>
  <c r="CF7" i="34" s="1"/>
  <c r="CH11" i="35"/>
  <c r="CG11" i="34"/>
  <c r="CH11" i="33"/>
  <c r="CX7" i="45" l="1"/>
  <c r="CY5" i="45"/>
  <c r="CY7" i="45" s="1"/>
  <c r="CY5" i="43"/>
  <c r="CY7" i="43" s="1"/>
  <c r="CX7" i="43"/>
  <c r="CY5" i="46"/>
  <c r="CY7" i="46" s="1"/>
  <c r="CH5" i="33"/>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40" i="12" l="1"/>
  <c r="N41" i="12" s="1"/>
  <c r="M40" i="12"/>
  <c r="M41" i="12" s="1"/>
  <c r="L40" i="12"/>
  <c r="L41" i="12" s="1"/>
  <c r="K40" i="12"/>
  <c r="K41" i="12" s="1"/>
  <c r="J40" i="12"/>
  <c r="J41" i="12" s="1"/>
  <c r="I40" i="12"/>
  <c r="I41" i="12" s="1"/>
  <c r="H40" i="12"/>
  <c r="H41" i="12" s="1"/>
  <c r="G40" i="12"/>
  <c r="G41" i="12" s="1"/>
  <c r="F40" i="12"/>
  <c r="F41" i="12" s="1"/>
  <c r="E40" i="12"/>
  <c r="E41" i="12" s="1"/>
  <c r="E35" i="12"/>
  <c r="E36" i="12" s="1"/>
  <c r="N35" i="12"/>
  <c r="N36" i="12" s="1"/>
  <c r="M35" i="12"/>
  <c r="M36" i="12" s="1"/>
  <c r="L35" i="12"/>
  <c r="L36" i="12" s="1"/>
  <c r="K35" i="12"/>
  <c r="K36" i="12" s="1"/>
  <c r="J35" i="12"/>
  <c r="J36" i="12" s="1"/>
  <c r="I35" i="12"/>
  <c r="I36" i="12" s="1"/>
  <c r="H35" i="12"/>
  <c r="H36" i="12" s="1"/>
  <c r="G35" i="12"/>
  <c r="G36" i="12" s="1"/>
  <c r="F35" i="12"/>
  <c r="F36" i="12" s="1"/>
  <c r="E51" i="12" l="1"/>
  <c r="F51" i="12" s="1"/>
  <c r="G51" i="12" s="1"/>
  <c r="H51" i="12" s="1"/>
  <c r="I51" i="12" s="1"/>
  <c r="J51" i="12" s="1"/>
  <c r="K51" i="12" s="1"/>
  <c r="L51" i="12" s="1"/>
  <c r="M51" i="12" s="1"/>
  <c r="N51" i="12" s="1"/>
  <c r="O51" i="12" s="1"/>
  <c r="P51" i="12" s="1"/>
  <c r="Q51" i="12" s="1"/>
  <c r="AS51" i="12" l="1"/>
  <c r="A133" i="2"/>
  <c r="A132" i="2"/>
  <c r="A131" i="2"/>
  <c r="A130" i="2"/>
  <c r="Q66" i="12" l="1"/>
  <c r="Q61" i="12"/>
  <c r="P66" i="12"/>
  <c r="O62" i="12"/>
  <c r="O56" i="12"/>
  <c r="Q60" i="12"/>
  <c r="Q56" i="12"/>
  <c r="Q53" i="12"/>
  <c r="P61" i="12"/>
  <c r="O66" i="12"/>
  <c r="O60" i="12"/>
  <c r="P60" i="12"/>
  <c r="P53" i="12"/>
  <c r="O53" i="12"/>
  <c r="O61" i="12"/>
  <c r="P56" i="12"/>
  <c r="O57" i="12"/>
  <c r="O63" i="12"/>
  <c r="P62" i="12"/>
  <c r="P57" i="12"/>
  <c r="Q58" i="12"/>
  <c r="O58" i="12"/>
  <c r="Q62" i="12"/>
  <c r="Q57" i="12"/>
  <c r="P58" i="12"/>
  <c r="O68" i="12"/>
  <c r="P63" i="12"/>
  <c r="Q63" i="12"/>
  <c r="P68" i="12"/>
  <c r="Q68" i="12"/>
  <c r="N66" i="12"/>
  <c r="J66" i="12"/>
  <c r="F66" i="12"/>
  <c r="N61" i="12"/>
  <c r="J61" i="12"/>
  <c r="F61" i="12"/>
  <c r="M60" i="12"/>
  <c r="I60" i="12"/>
  <c r="E60" i="12"/>
  <c r="M56" i="12"/>
  <c r="I56" i="12"/>
  <c r="E56" i="12"/>
  <c r="N53" i="12"/>
  <c r="J53" i="12"/>
  <c r="F53" i="12"/>
  <c r="M66" i="12"/>
  <c r="I66" i="12"/>
  <c r="E66" i="12"/>
  <c r="M61" i="12"/>
  <c r="I61" i="12"/>
  <c r="E61" i="12"/>
  <c r="L60" i="12"/>
  <c r="H60" i="12"/>
  <c r="L56" i="12"/>
  <c r="H56" i="12"/>
  <c r="M53" i="12"/>
  <c r="I53" i="12"/>
  <c r="E53" i="12"/>
  <c r="L66" i="12"/>
  <c r="H66" i="12"/>
  <c r="L61" i="12"/>
  <c r="H61" i="12"/>
  <c r="K60" i="12"/>
  <c r="G60" i="12"/>
  <c r="K56" i="12"/>
  <c r="G56" i="12"/>
  <c r="L53" i="12"/>
  <c r="H53" i="12"/>
  <c r="J60" i="12"/>
  <c r="K61" i="12"/>
  <c r="F60" i="12"/>
  <c r="K66" i="12"/>
  <c r="G61" i="12"/>
  <c r="N56" i="12"/>
  <c r="G66" i="12"/>
  <c r="N60" i="12"/>
  <c r="J56" i="12"/>
  <c r="K53" i="12"/>
  <c r="F56" i="12"/>
  <c r="G53" i="12"/>
  <c r="A49" i="2" l="1"/>
  <c r="E49" i="2" l="1"/>
  <c r="B49" i="2"/>
  <c r="C49" i="2"/>
  <c r="D49" i="2"/>
  <c r="D2" i="35" l="1"/>
  <c r="D2" i="46"/>
  <c r="D2" i="45"/>
  <c r="D2" i="44"/>
  <c r="D2" i="43"/>
  <c r="D1" i="46"/>
  <c r="D1" i="44"/>
  <c r="D1" i="45"/>
  <c r="D1" i="43"/>
  <c r="D1" i="34"/>
  <c r="D1" i="35"/>
  <c r="D2" i="33"/>
  <c r="D2" i="34"/>
  <c r="D1" i="14"/>
  <c r="D1" i="33"/>
  <c r="N62" i="12"/>
  <c r="M62" i="12"/>
  <c r="L62" i="12"/>
  <c r="K62" i="12"/>
  <c r="J62" i="12"/>
  <c r="I62" i="12"/>
  <c r="H62" i="12"/>
  <c r="G62" i="12"/>
  <c r="F62" i="12"/>
  <c r="N57" i="12"/>
  <c r="M57" i="12"/>
  <c r="L57" i="12"/>
  <c r="K57" i="12"/>
  <c r="J57" i="12"/>
  <c r="I57" i="12"/>
  <c r="H57" i="12"/>
  <c r="G57" i="12"/>
  <c r="F57" i="12"/>
  <c r="E147" i="2" l="1"/>
  <c r="E149" i="2" s="1"/>
  <c r="D147" i="2"/>
  <c r="D149" i="2" s="1"/>
  <c r="C147" i="2"/>
  <c r="C149" i="2" s="1"/>
  <c r="B147" i="2"/>
  <c r="B149" i="2" s="1"/>
  <c r="CY51" i="46"/>
  <c r="CU51" i="46"/>
  <c r="CQ51" i="46"/>
  <c r="CM51" i="46"/>
  <c r="CI51" i="46"/>
  <c r="CE51" i="46"/>
  <c r="CA51" i="46"/>
  <c r="BW51" i="46"/>
  <c r="BS51" i="46"/>
  <c r="BO51" i="46"/>
  <c r="BK51" i="46"/>
  <c r="BG51" i="46"/>
  <c r="BC51" i="46"/>
  <c r="AY51" i="46"/>
  <c r="AU51" i="46"/>
  <c r="CV50" i="46"/>
  <c r="CR50" i="46"/>
  <c r="CN50" i="46"/>
  <c r="CJ50" i="46"/>
  <c r="CF50" i="46"/>
  <c r="CB50" i="46"/>
  <c r="BX50" i="46"/>
  <c r="BT50" i="46"/>
  <c r="BP50" i="46"/>
  <c r="BL50" i="46"/>
  <c r="BH50" i="46"/>
  <c r="BD50" i="46"/>
  <c r="AZ50" i="46"/>
  <c r="AV50" i="46"/>
  <c r="AR50" i="46"/>
  <c r="CX49" i="46"/>
  <c r="CT49" i="46"/>
  <c r="CP49" i="46"/>
  <c r="CL49" i="46"/>
  <c r="CH49" i="46"/>
  <c r="CD49" i="46"/>
  <c r="BZ49" i="46"/>
  <c r="BV49" i="46"/>
  <c r="BR49" i="46"/>
  <c r="BN49" i="46"/>
  <c r="BJ49" i="46"/>
  <c r="BF49" i="46"/>
  <c r="BB49" i="46"/>
  <c r="AX49" i="46"/>
  <c r="AT49" i="46"/>
  <c r="AP49" i="46"/>
  <c r="CW48" i="46"/>
  <c r="CS48" i="46"/>
  <c r="CO48" i="46"/>
  <c r="CK48" i="46"/>
  <c r="CG48" i="46"/>
  <c r="CC48" i="46"/>
  <c r="BY48" i="46"/>
  <c r="BU48" i="46"/>
  <c r="BQ48" i="46"/>
  <c r="BM48" i="46"/>
  <c r="BI48" i="46"/>
  <c r="BE48" i="46"/>
  <c r="BA48" i="46"/>
  <c r="AW48" i="46"/>
  <c r="AS48" i="46"/>
  <c r="AO48" i="46"/>
  <c r="CW47" i="46"/>
  <c r="CS47" i="46"/>
  <c r="CO47" i="46"/>
  <c r="CK47" i="46"/>
  <c r="CG47" i="46"/>
  <c r="CC47" i="46"/>
  <c r="BY47" i="46"/>
  <c r="BU47" i="46"/>
  <c r="BQ47" i="46"/>
  <c r="BM47" i="46"/>
  <c r="BI47" i="46"/>
  <c r="BE47" i="46"/>
  <c r="BA47" i="46"/>
  <c r="AW47" i="46"/>
  <c r="AS47" i="46"/>
  <c r="AO47" i="46"/>
  <c r="CX46" i="46"/>
  <c r="CT46" i="46"/>
  <c r="CP46" i="46"/>
  <c r="CV51" i="46"/>
  <c r="CR51" i="46"/>
  <c r="CN51" i="46"/>
  <c r="CJ51" i="46"/>
  <c r="CF51" i="46"/>
  <c r="CB51" i="46"/>
  <c r="BX51" i="46"/>
  <c r="BT51" i="46"/>
  <c r="BP51" i="46"/>
  <c r="BL51" i="46"/>
  <c r="BH51" i="46"/>
  <c r="BD51" i="46"/>
  <c r="AZ51" i="46"/>
  <c r="AV51" i="46"/>
  <c r="AR51" i="46"/>
  <c r="CW50" i="46"/>
  <c r="CS50" i="46"/>
  <c r="CO50" i="46"/>
  <c r="CK50" i="46"/>
  <c r="CG50" i="46"/>
  <c r="CC50" i="46"/>
  <c r="BY50" i="46"/>
  <c r="BU50" i="46"/>
  <c r="BQ50" i="46"/>
  <c r="BM50" i="46"/>
  <c r="BI50" i="46"/>
  <c r="BE50" i="46"/>
  <c r="BA50" i="46"/>
  <c r="AW50" i="46"/>
  <c r="AS50" i="46"/>
  <c r="CY49" i="46"/>
  <c r="CU49" i="46"/>
  <c r="CQ49" i="46"/>
  <c r="CM49" i="46"/>
  <c r="CI49" i="46"/>
  <c r="CE49" i="46"/>
  <c r="CA49" i="46"/>
  <c r="BW49" i="46"/>
  <c r="BS49" i="46"/>
  <c r="BO49" i="46"/>
  <c r="BK49" i="46"/>
  <c r="BG49" i="46"/>
  <c r="BC49" i="46"/>
  <c r="AY49" i="46"/>
  <c r="AU49" i="46"/>
  <c r="AQ49" i="46"/>
  <c r="CX48" i="46"/>
  <c r="CT48" i="46"/>
  <c r="CP48" i="46"/>
  <c r="CL48" i="46"/>
  <c r="CH48" i="46"/>
  <c r="CD48" i="46"/>
  <c r="BZ48" i="46"/>
  <c r="BV48" i="46"/>
  <c r="BR48" i="46"/>
  <c r="BN48" i="46"/>
  <c r="BJ48" i="46"/>
  <c r="BF48" i="46"/>
  <c r="BB48" i="46"/>
  <c r="AX48" i="46"/>
  <c r="AT48" i="46"/>
  <c r="AP48" i="46"/>
  <c r="CX47" i="46"/>
  <c r="CT47" i="46"/>
  <c r="CP47" i="46"/>
  <c r="CL47" i="46"/>
  <c r="CH47" i="46"/>
  <c r="CD47" i="46"/>
  <c r="BZ47" i="46"/>
  <c r="BV47" i="46"/>
  <c r="BR47" i="46"/>
  <c r="BN47" i="46"/>
  <c r="BJ47" i="46"/>
  <c r="BF47" i="46"/>
  <c r="BB47" i="46"/>
  <c r="AX47" i="46"/>
  <c r="AT47" i="46"/>
  <c r="AP47" i="46"/>
  <c r="CY46" i="46"/>
  <c r="CU46" i="46"/>
  <c r="CQ46" i="46"/>
  <c r="CM46" i="46"/>
  <c r="CI46" i="46"/>
  <c r="CE46" i="46"/>
  <c r="CA46" i="46"/>
  <c r="CX51" i="46"/>
  <c r="CP51" i="46"/>
  <c r="CH51" i="46"/>
  <c r="BZ51" i="46"/>
  <c r="BR51" i="46"/>
  <c r="BJ51" i="46"/>
  <c r="BB51" i="46"/>
  <c r="AT51" i="46"/>
  <c r="CU50" i="46"/>
  <c r="CM50" i="46"/>
  <c r="CE50" i="46"/>
  <c r="BW50" i="46"/>
  <c r="BO50" i="46"/>
  <c r="BG50" i="46"/>
  <c r="AY50" i="46"/>
  <c r="AQ50" i="46"/>
  <c r="CS49" i="46"/>
  <c r="CK49" i="46"/>
  <c r="CC49" i="46"/>
  <c r="BU49" i="46"/>
  <c r="BM49" i="46"/>
  <c r="BE49" i="46"/>
  <c r="AW49" i="46"/>
  <c r="CR48" i="46"/>
  <c r="CJ48" i="46"/>
  <c r="CB48" i="46"/>
  <c r="BT48" i="46"/>
  <c r="BL48" i="46"/>
  <c r="BD48" i="46"/>
  <c r="AV48" i="46"/>
  <c r="CR47" i="46"/>
  <c r="CJ47" i="46"/>
  <c r="CB47" i="46"/>
  <c r="BT47" i="46"/>
  <c r="BL47" i="46"/>
  <c r="BD47" i="46"/>
  <c r="AV47" i="46"/>
  <c r="AN47" i="46"/>
  <c r="CS46" i="46"/>
  <c r="CL46" i="46"/>
  <c r="CG46" i="46"/>
  <c r="CB46" i="46"/>
  <c r="BW46" i="46"/>
  <c r="BS46" i="46"/>
  <c r="BO46" i="46"/>
  <c r="BK46" i="46"/>
  <c r="BG46" i="46"/>
  <c r="BC46" i="46"/>
  <c r="AY46" i="46"/>
  <c r="AU46" i="46"/>
  <c r="AQ46" i="46"/>
  <c r="AM46" i="46"/>
  <c r="CW45" i="46"/>
  <c r="CS45" i="46"/>
  <c r="CO45" i="46"/>
  <c r="CK45" i="46"/>
  <c r="CG45" i="46"/>
  <c r="CC45" i="46"/>
  <c r="BY45" i="46"/>
  <c r="BU45" i="46"/>
  <c r="BQ45" i="46"/>
  <c r="BM45" i="46"/>
  <c r="BI45" i="46"/>
  <c r="BE45" i="46"/>
  <c r="BA45" i="46"/>
  <c r="AW45" i="46"/>
  <c r="AS45" i="46"/>
  <c r="AO45" i="46"/>
  <c r="CV44" i="46"/>
  <c r="CR44" i="46"/>
  <c r="CN44" i="46"/>
  <c r="CJ44" i="46"/>
  <c r="CF44" i="46"/>
  <c r="CB44" i="46"/>
  <c r="BX44" i="46"/>
  <c r="BT44" i="46"/>
  <c r="BP44" i="46"/>
  <c r="BL44" i="46"/>
  <c r="BH44" i="46"/>
  <c r="BD44" i="46"/>
  <c r="AZ44" i="46"/>
  <c r="AV44" i="46"/>
  <c r="CW51" i="46"/>
  <c r="CO51" i="46"/>
  <c r="CG51" i="46"/>
  <c r="BY51" i="46"/>
  <c r="BQ51" i="46"/>
  <c r="BI51" i="46"/>
  <c r="BA51" i="46"/>
  <c r="AS51" i="46"/>
  <c r="CT50" i="46"/>
  <c r="CL50" i="46"/>
  <c r="CD50" i="46"/>
  <c r="BV50" i="46"/>
  <c r="BN50" i="46"/>
  <c r="BF50" i="46"/>
  <c r="AX50" i="46"/>
  <c r="CR49" i="46"/>
  <c r="CJ49" i="46"/>
  <c r="CB49" i="46"/>
  <c r="BT49" i="46"/>
  <c r="BL49" i="46"/>
  <c r="BD49" i="46"/>
  <c r="AV49" i="46"/>
  <c r="CY48" i="46"/>
  <c r="CQ48" i="46"/>
  <c r="CI48" i="46"/>
  <c r="CA48" i="46"/>
  <c r="BS48" i="46"/>
  <c r="BK48" i="46"/>
  <c r="BC48" i="46"/>
  <c r="AU48" i="46"/>
  <c r="CY47" i="46"/>
  <c r="CQ47" i="46"/>
  <c r="CI47" i="46"/>
  <c r="CA47" i="46"/>
  <c r="BS47" i="46"/>
  <c r="BK47" i="46"/>
  <c r="BC47" i="46"/>
  <c r="AU47" i="46"/>
  <c r="CR46" i="46"/>
  <c r="CK46" i="46"/>
  <c r="CF46" i="46"/>
  <c r="BZ46" i="46"/>
  <c r="BV46" i="46"/>
  <c r="BR46" i="46"/>
  <c r="BN46" i="46"/>
  <c r="BJ46" i="46"/>
  <c r="BF46" i="46"/>
  <c r="BB46" i="46"/>
  <c r="AX46" i="46"/>
  <c r="AT46" i="46"/>
  <c r="AP46" i="46"/>
  <c r="CV45" i="46"/>
  <c r="CR45" i="46"/>
  <c r="CN45" i="46"/>
  <c r="CJ45" i="46"/>
  <c r="CF45" i="46"/>
  <c r="CB45" i="46"/>
  <c r="BX45" i="46"/>
  <c r="BT45" i="46"/>
  <c r="BP45" i="46"/>
  <c r="BL45" i="46"/>
  <c r="BH45" i="46"/>
  <c r="BD45" i="46"/>
  <c r="AZ45" i="46"/>
  <c r="AV45" i="46"/>
  <c r="AR45" i="46"/>
  <c r="AN45" i="46"/>
  <c r="CY44" i="46"/>
  <c r="CU44" i="46"/>
  <c r="CQ44" i="46"/>
  <c r="CM44" i="46"/>
  <c r="CI44" i="46"/>
  <c r="CE44" i="46"/>
  <c r="CA44" i="46"/>
  <c r="BW44" i="46"/>
  <c r="BS44" i="46"/>
  <c r="BO44" i="46"/>
  <c r="BK44" i="46"/>
  <c r="BG44" i="46"/>
  <c r="BC44" i="46"/>
  <c r="AY44" i="46"/>
  <c r="AU44" i="46"/>
  <c r="CT51" i="46"/>
  <c r="CD51" i="46"/>
  <c r="BN51" i="46"/>
  <c r="AX51" i="46"/>
  <c r="CQ50" i="46"/>
  <c r="CA50" i="46"/>
  <c r="BK50" i="46"/>
  <c r="AU50" i="46"/>
  <c r="CO49" i="46"/>
  <c r="BY49" i="46"/>
  <c r="BI49" i="46"/>
  <c r="AS49" i="46"/>
  <c r="CN48" i="46"/>
  <c r="BX48" i="46"/>
  <c r="BH48" i="46"/>
  <c r="AR48" i="46"/>
  <c r="CN47" i="46"/>
  <c r="BX47" i="46"/>
  <c r="BH47" i="46"/>
  <c r="AR47" i="46"/>
  <c r="CO46" i="46"/>
  <c r="CD46" i="46"/>
  <c r="BU46" i="46"/>
  <c r="BM46" i="46"/>
  <c r="BE46" i="46"/>
  <c r="AW46" i="46"/>
  <c r="AO46" i="46"/>
  <c r="CU45" i="46"/>
  <c r="CM45" i="46"/>
  <c r="CE45" i="46"/>
  <c r="BW45" i="46"/>
  <c r="BO45" i="46"/>
  <c r="BG45" i="46"/>
  <c r="AY45" i="46"/>
  <c r="AQ45" i="46"/>
  <c r="CX44" i="46"/>
  <c r="CP44" i="46"/>
  <c r="CH44" i="46"/>
  <c r="BZ44" i="46"/>
  <c r="BR44" i="46"/>
  <c r="BJ44" i="46"/>
  <c r="BB44" i="46"/>
  <c r="AT44" i="46"/>
  <c r="AP44" i="46"/>
  <c r="AL44" i="46"/>
  <c r="CX43" i="46"/>
  <c r="CT43" i="46"/>
  <c r="CP43" i="46"/>
  <c r="CL43" i="46"/>
  <c r="CH43" i="46"/>
  <c r="CD43" i="46"/>
  <c r="BZ43" i="46"/>
  <c r="BV43" i="46"/>
  <c r="BR43" i="46"/>
  <c r="BN43" i="46"/>
  <c r="BJ43" i="46"/>
  <c r="BF43" i="46"/>
  <c r="BB43" i="46"/>
  <c r="AX43" i="46"/>
  <c r="AT43" i="46"/>
  <c r="AP43" i="46"/>
  <c r="AL43" i="46"/>
  <c r="CY42" i="46"/>
  <c r="CU42" i="46"/>
  <c r="CQ42" i="46"/>
  <c r="CM42" i="46"/>
  <c r="CI42" i="46"/>
  <c r="CE42" i="46"/>
  <c r="CA42" i="46"/>
  <c r="BW42" i="46"/>
  <c r="BS42" i="46"/>
  <c r="BO42" i="46"/>
  <c r="BK42" i="46"/>
  <c r="BG42" i="46"/>
  <c r="BC42" i="46"/>
  <c r="AY42" i="46"/>
  <c r="AU42" i="46"/>
  <c r="AQ42" i="46"/>
  <c r="AM42" i="46"/>
  <c r="AI42" i="46"/>
  <c r="CW41" i="46"/>
  <c r="CS41" i="46"/>
  <c r="CO41" i="46"/>
  <c r="CK41" i="46"/>
  <c r="CG41" i="46"/>
  <c r="CC41" i="46"/>
  <c r="BY41" i="46"/>
  <c r="BU41" i="46"/>
  <c r="BQ41" i="46"/>
  <c r="BM41" i="46"/>
  <c r="BI41" i="46"/>
  <c r="BE41" i="46"/>
  <c r="BA41" i="46"/>
  <c r="AW41" i="46"/>
  <c r="AS41" i="46"/>
  <c r="AO41" i="46"/>
  <c r="AK41" i="46"/>
  <c r="CV40" i="46"/>
  <c r="CR40" i="46"/>
  <c r="CN40" i="46"/>
  <c r="CJ40" i="46"/>
  <c r="CF40" i="46"/>
  <c r="CB40" i="46"/>
  <c r="BX40" i="46"/>
  <c r="BT40" i="46"/>
  <c r="BP40" i="46"/>
  <c r="BL40" i="46"/>
  <c r="BH40" i="46"/>
  <c r="BD40" i="46"/>
  <c r="AZ40" i="46"/>
  <c r="AV40" i="46"/>
  <c r="AR40" i="46"/>
  <c r="AN40" i="46"/>
  <c r="AJ40" i="46"/>
  <c r="CV39" i="46"/>
  <c r="CR39" i="46"/>
  <c r="CN39" i="46"/>
  <c r="CJ39" i="46"/>
  <c r="CF39" i="46"/>
  <c r="CB39" i="46"/>
  <c r="BX39" i="46"/>
  <c r="BT39" i="46"/>
  <c r="BP39" i="46"/>
  <c r="BL39" i="46"/>
  <c r="BH39" i="46"/>
  <c r="BD39" i="46"/>
  <c r="AZ39" i="46"/>
  <c r="AV39" i="46"/>
  <c r="AR39" i="46"/>
  <c r="AN39" i="46"/>
  <c r="AJ39" i="46"/>
  <c r="AF39" i="46"/>
  <c r="CW38" i="46"/>
  <c r="CS38" i="46"/>
  <c r="CO38" i="46"/>
  <c r="CK38" i="46"/>
  <c r="CG38" i="46"/>
  <c r="CC38" i="46"/>
  <c r="BY38" i="46"/>
  <c r="BU38" i="46"/>
  <c r="BQ38" i="46"/>
  <c r="BM38" i="46"/>
  <c r="BI38" i="46"/>
  <c r="BE38" i="46"/>
  <c r="BA38" i="46"/>
  <c r="AW38" i="46"/>
  <c r="AS38" i="46"/>
  <c r="AO38" i="46"/>
  <c r="AK38" i="46"/>
  <c r="AG38" i="46"/>
  <c r="CY37" i="46"/>
  <c r="CU37" i="46"/>
  <c r="CQ37" i="46"/>
  <c r="CM37" i="46"/>
  <c r="CI37" i="46"/>
  <c r="CE37" i="46"/>
  <c r="CA37" i="46"/>
  <c r="BW37" i="46"/>
  <c r="BS37" i="46"/>
  <c r="BO37" i="46"/>
  <c r="BK37" i="46"/>
  <c r="BG37" i="46"/>
  <c r="BC37" i="46"/>
  <c r="AY37" i="46"/>
  <c r="AU37" i="46"/>
  <c r="AQ37" i="46"/>
  <c r="AM37" i="46"/>
  <c r="AI37" i="46"/>
  <c r="CS51" i="46"/>
  <c r="CC51" i="46"/>
  <c r="BM51" i="46"/>
  <c r="AW51" i="46"/>
  <c r="CP50" i="46"/>
  <c r="BZ50" i="46"/>
  <c r="BJ50" i="46"/>
  <c r="AT50" i="46"/>
  <c r="CN49" i="46"/>
  <c r="BX49" i="46"/>
  <c r="BH49" i="46"/>
  <c r="AR49" i="46"/>
  <c r="CM48" i="46"/>
  <c r="BW48" i="46"/>
  <c r="BG48" i="46"/>
  <c r="AQ48" i="46"/>
  <c r="CM47" i="46"/>
  <c r="BW47" i="46"/>
  <c r="BG47" i="46"/>
  <c r="AQ47" i="46"/>
  <c r="CN46" i="46"/>
  <c r="CC46" i="46"/>
  <c r="BT46" i="46"/>
  <c r="BL46" i="46"/>
  <c r="BD46" i="46"/>
  <c r="AV46" i="46"/>
  <c r="AN46" i="46"/>
  <c r="CT45" i="46"/>
  <c r="CL45" i="46"/>
  <c r="CD45" i="46"/>
  <c r="BV45" i="46"/>
  <c r="BN45" i="46"/>
  <c r="BF45" i="46"/>
  <c r="AX45" i="46"/>
  <c r="AP45" i="46"/>
  <c r="CW44" i="46"/>
  <c r="CO44" i="46"/>
  <c r="CG44" i="46"/>
  <c r="BY44" i="46"/>
  <c r="BQ44" i="46"/>
  <c r="BI44" i="46"/>
  <c r="BA44" i="46"/>
  <c r="AS44" i="46"/>
  <c r="AO44" i="46"/>
  <c r="AK44" i="46"/>
  <c r="CW43" i="46"/>
  <c r="CS43" i="46"/>
  <c r="CO43" i="46"/>
  <c r="CK43" i="46"/>
  <c r="CG43" i="46"/>
  <c r="CC43" i="46"/>
  <c r="BY43" i="46"/>
  <c r="BU43" i="46"/>
  <c r="BQ43" i="46"/>
  <c r="BM43" i="46"/>
  <c r="BI43" i="46"/>
  <c r="BE43" i="46"/>
  <c r="BA43" i="46"/>
  <c r="AW43" i="46"/>
  <c r="AS43" i="46"/>
  <c r="AO43" i="46"/>
  <c r="AK43" i="46"/>
  <c r="CX42" i="46"/>
  <c r="CT42" i="46"/>
  <c r="CP42" i="46"/>
  <c r="CL42" i="46"/>
  <c r="CH42" i="46"/>
  <c r="CD42" i="46"/>
  <c r="BZ42" i="46"/>
  <c r="BV42" i="46"/>
  <c r="BR42" i="46"/>
  <c r="BN42" i="46"/>
  <c r="BJ42" i="46"/>
  <c r="BF42" i="46"/>
  <c r="BB42" i="46"/>
  <c r="AX42" i="46"/>
  <c r="AT42" i="46"/>
  <c r="AP42" i="46"/>
  <c r="AL42" i="46"/>
  <c r="CV41" i="46"/>
  <c r="CR41" i="46"/>
  <c r="CN41" i="46"/>
  <c r="CJ41" i="46"/>
  <c r="CF41" i="46"/>
  <c r="CB41" i="46"/>
  <c r="BX41" i="46"/>
  <c r="BT41" i="46"/>
  <c r="BP41" i="46"/>
  <c r="BL41" i="46"/>
  <c r="BH41" i="46"/>
  <c r="BD41" i="46"/>
  <c r="AZ41" i="46"/>
  <c r="AV41" i="46"/>
  <c r="AR41" i="46"/>
  <c r="AN41" i="46"/>
  <c r="AJ41" i="46"/>
  <c r="CY40" i="46"/>
  <c r="CU40" i="46"/>
  <c r="CQ40" i="46"/>
  <c r="CM40" i="46"/>
  <c r="CI40" i="46"/>
  <c r="CE40" i="46"/>
  <c r="CA40" i="46"/>
  <c r="BW40" i="46"/>
  <c r="BS40" i="46"/>
  <c r="BO40" i="46"/>
  <c r="BK40" i="46"/>
  <c r="BG40" i="46"/>
  <c r="BC40" i="46"/>
  <c r="AY40" i="46"/>
  <c r="AU40" i="46"/>
  <c r="AQ40" i="46"/>
  <c r="AM40" i="46"/>
  <c r="AI40" i="46"/>
  <c r="CY39" i="46"/>
  <c r="CU39" i="46"/>
  <c r="CQ39" i="46"/>
  <c r="CM39" i="46"/>
  <c r="CI39" i="46"/>
  <c r="CE39" i="46"/>
  <c r="CA39" i="46"/>
  <c r="BW39" i="46"/>
  <c r="BS39" i="46"/>
  <c r="BO39" i="46"/>
  <c r="BK39" i="46"/>
  <c r="BG39" i="46"/>
  <c r="BC39" i="46"/>
  <c r="AY39" i="46"/>
  <c r="AU39" i="46"/>
  <c r="AQ39" i="46"/>
  <c r="AM39" i="46"/>
  <c r="AI39" i="46"/>
  <c r="CV38" i="46"/>
  <c r="CR38" i="46"/>
  <c r="CN38" i="46"/>
  <c r="CJ38" i="46"/>
  <c r="CF38" i="46"/>
  <c r="CB38" i="46"/>
  <c r="BX38" i="46"/>
  <c r="BT38" i="46"/>
  <c r="BP38" i="46"/>
  <c r="BL38" i="46"/>
  <c r="BH38" i="46"/>
  <c r="BD38" i="46"/>
  <c r="AZ38" i="46"/>
  <c r="AV38" i="46"/>
  <c r="AR38" i="46"/>
  <c r="AN38" i="46"/>
  <c r="AJ38" i="46"/>
  <c r="AF38" i="46"/>
  <c r="CX37" i="46"/>
  <c r="CT37" i="46"/>
  <c r="CP37" i="46"/>
  <c r="CL37" i="46"/>
  <c r="CH37" i="46"/>
  <c r="CD37" i="46"/>
  <c r="BZ37" i="46"/>
  <c r="BV37" i="46"/>
  <c r="BR37" i="46"/>
  <c r="BN37" i="46"/>
  <c r="BJ37" i="46"/>
  <c r="BF37" i="46"/>
  <c r="BB37" i="46"/>
  <c r="AX37" i="46"/>
  <c r="AT37" i="46"/>
  <c r="AP37" i="46"/>
  <c r="AL37" i="46"/>
  <c r="AH37" i="46"/>
  <c r="CL51" i="46"/>
  <c r="BF51" i="46"/>
  <c r="CI50" i="46"/>
  <c r="BC50" i="46"/>
  <c r="CG49" i="46"/>
  <c r="BA49" i="46"/>
  <c r="CF48" i="46"/>
  <c r="AZ48" i="46"/>
  <c r="CF47" i="46"/>
  <c r="AZ47" i="46"/>
  <c r="CJ46" i="46"/>
  <c r="BQ46" i="46"/>
  <c r="BA46" i="46"/>
  <c r="CY45" i="46"/>
  <c r="CI45" i="46"/>
  <c r="BS45" i="46"/>
  <c r="BC45" i="46"/>
  <c r="AM45" i="46"/>
  <c r="CL44" i="46"/>
  <c r="BV44" i="46"/>
  <c r="BF44" i="46"/>
  <c r="AR44" i="46"/>
  <c r="CR43" i="46"/>
  <c r="CJ43" i="46"/>
  <c r="CB43" i="46"/>
  <c r="BT43" i="46"/>
  <c r="BL43" i="46"/>
  <c r="BD43" i="46"/>
  <c r="AV43" i="46"/>
  <c r="AN43" i="46"/>
  <c r="CW42" i="46"/>
  <c r="CO42" i="46"/>
  <c r="CG42" i="46"/>
  <c r="BY42" i="46"/>
  <c r="BQ42" i="46"/>
  <c r="BI42" i="46"/>
  <c r="BA42" i="46"/>
  <c r="AS42" i="46"/>
  <c r="AK42" i="46"/>
  <c r="CU41" i="46"/>
  <c r="CM41" i="46"/>
  <c r="CE41" i="46"/>
  <c r="BW41" i="46"/>
  <c r="BO41" i="46"/>
  <c r="BG41" i="46"/>
  <c r="AY41" i="46"/>
  <c r="AQ41" i="46"/>
  <c r="AI41" i="46"/>
  <c r="CT40" i="46"/>
  <c r="CL40" i="46"/>
  <c r="CD40" i="46"/>
  <c r="BV40" i="46"/>
  <c r="BN40" i="46"/>
  <c r="BF40" i="46"/>
  <c r="AX40" i="46"/>
  <c r="AP40" i="46"/>
  <c r="AH40" i="46"/>
  <c r="CT39" i="46"/>
  <c r="CL39" i="46"/>
  <c r="CD39" i="46"/>
  <c r="BV39" i="46"/>
  <c r="BN39" i="46"/>
  <c r="BF39" i="46"/>
  <c r="AX39" i="46"/>
  <c r="AP39" i="46"/>
  <c r="AH39" i="46"/>
  <c r="CU38" i="46"/>
  <c r="CM38" i="46"/>
  <c r="CE38" i="46"/>
  <c r="BW38" i="46"/>
  <c r="BO38" i="46"/>
  <c r="BG38" i="46"/>
  <c r="AY38" i="46"/>
  <c r="AQ38" i="46"/>
  <c r="AI38" i="46"/>
  <c r="CW37" i="46"/>
  <c r="CO37" i="46"/>
  <c r="CG37" i="46"/>
  <c r="BY37" i="46"/>
  <c r="BQ37" i="46"/>
  <c r="BI37" i="46"/>
  <c r="BA37" i="46"/>
  <c r="AS37" i="46"/>
  <c r="AK37" i="46"/>
  <c r="AE37" i="46"/>
  <c r="CX36" i="46"/>
  <c r="CT36" i="46"/>
  <c r="CP36" i="46"/>
  <c r="CL36" i="46"/>
  <c r="CH36" i="46"/>
  <c r="CD36" i="46"/>
  <c r="BZ36" i="46"/>
  <c r="BV36" i="46"/>
  <c r="BR36" i="46"/>
  <c r="BN36" i="46"/>
  <c r="BJ36" i="46"/>
  <c r="BF36" i="46"/>
  <c r="BB36" i="46"/>
  <c r="AX36" i="46"/>
  <c r="AT36" i="46"/>
  <c r="AP36" i="46"/>
  <c r="AL36" i="46"/>
  <c r="AH36" i="46"/>
  <c r="AD36" i="46"/>
  <c r="CX35" i="46"/>
  <c r="CT35" i="46"/>
  <c r="CP35" i="46"/>
  <c r="CL35" i="46"/>
  <c r="CH35" i="46"/>
  <c r="CD35" i="46"/>
  <c r="BZ35" i="46"/>
  <c r="BV35" i="46"/>
  <c r="BR35" i="46"/>
  <c r="BN35" i="46"/>
  <c r="BJ35" i="46"/>
  <c r="BF35" i="46"/>
  <c r="BB35" i="46"/>
  <c r="AX35" i="46"/>
  <c r="AT35" i="46"/>
  <c r="AP35" i="46"/>
  <c r="AL35" i="46"/>
  <c r="AH35" i="46"/>
  <c r="AD35" i="46"/>
  <c r="CY34" i="46"/>
  <c r="CU34" i="46"/>
  <c r="CQ34" i="46"/>
  <c r="CM34" i="46"/>
  <c r="CI34" i="46"/>
  <c r="CE34" i="46"/>
  <c r="CA34" i="46"/>
  <c r="BW34" i="46"/>
  <c r="BS34" i="46"/>
  <c r="BO34" i="46"/>
  <c r="BK34" i="46"/>
  <c r="BG34" i="46"/>
  <c r="BC34" i="46"/>
  <c r="AY34" i="46"/>
  <c r="AU34" i="46"/>
  <c r="AQ34" i="46"/>
  <c r="AM34" i="46"/>
  <c r="AI34" i="46"/>
  <c r="AE34" i="46"/>
  <c r="AA34" i="46"/>
  <c r="CW33" i="46"/>
  <c r="CS33" i="46"/>
  <c r="CO33" i="46"/>
  <c r="CK33" i="46"/>
  <c r="CG33" i="46"/>
  <c r="CC33" i="46"/>
  <c r="BY33" i="46"/>
  <c r="BU33" i="46"/>
  <c r="BQ33" i="46"/>
  <c r="BM33" i="46"/>
  <c r="BI33" i="46"/>
  <c r="BE33" i="46"/>
  <c r="BA33" i="46"/>
  <c r="AW33" i="46"/>
  <c r="AS33" i="46"/>
  <c r="AO33" i="46"/>
  <c r="AK33" i="46"/>
  <c r="AG33" i="46"/>
  <c r="AC33" i="46"/>
  <c r="CV32" i="46"/>
  <c r="CR32" i="46"/>
  <c r="CN32" i="46"/>
  <c r="CJ32" i="46"/>
  <c r="CF32" i="46"/>
  <c r="CB32" i="46"/>
  <c r="CK51" i="46"/>
  <c r="BE51" i="46"/>
  <c r="CH50" i="46"/>
  <c r="BB50" i="46"/>
  <c r="CF49" i="46"/>
  <c r="AZ49" i="46"/>
  <c r="CE48" i="46"/>
  <c r="AY48" i="46"/>
  <c r="CE47" i="46"/>
  <c r="AY47" i="46"/>
  <c r="CH46" i="46"/>
  <c r="BP46" i="46"/>
  <c r="AZ46" i="46"/>
  <c r="CX45" i="46"/>
  <c r="CH45" i="46"/>
  <c r="BR45" i="46"/>
  <c r="BB45" i="46"/>
  <c r="AL45" i="46"/>
  <c r="CK44" i="46"/>
  <c r="BU44" i="46"/>
  <c r="BE44" i="46"/>
  <c r="AQ44" i="46"/>
  <c r="CY43" i="46"/>
  <c r="CQ43" i="46"/>
  <c r="CI43" i="46"/>
  <c r="CA43" i="46"/>
  <c r="BS43" i="46"/>
  <c r="BK43" i="46"/>
  <c r="BC43" i="46"/>
  <c r="AU43" i="46"/>
  <c r="AM43" i="46"/>
  <c r="CV42" i="46"/>
  <c r="CN42" i="46"/>
  <c r="CF42" i="46"/>
  <c r="BX42" i="46"/>
  <c r="BP42" i="46"/>
  <c r="BH42" i="46"/>
  <c r="AZ42" i="46"/>
  <c r="AR42" i="46"/>
  <c r="AJ42" i="46"/>
  <c r="CT41" i="46"/>
  <c r="CL41" i="46"/>
  <c r="CD41" i="46"/>
  <c r="BV41" i="46"/>
  <c r="BN41" i="46"/>
  <c r="BF41" i="46"/>
  <c r="AX41" i="46"/>
  <c r="AP41" i="46"/>
  <c r="AH41" i="46"/>
  <c r="CS40" i="46"/>
  <c r="CK40" i="46"/>
  <c r="CC40" i="46"/>
  <c r="BU40" i="46"/>
  <c r="BM40" i="46"/>
  <c r="BE40" i="46"/>
  <c r="AW40" i="46"/>
  <c r="AO40" i="46"/>
  <c r="AG40" i="46"/>
  <c r="CS39" i="46"/>
  <c r="CK39" i="46"/>
  <c r="CC39" i="46"/>
  <c r="BU39" i="46"/>
  <c r="BM39" i="46"/>
  <c r="BE39" i="46"/>
  <c r="AW39" i="46"/>
  <c r="AO39" i="46"/>
  <c r="AG39" i="46"/>
  <c r="CT38" i="46"/>
  <c r="CL38" i="46"/>
  <c r="CD38" i="46"/>
  <c r="BV38" i="46"/>
  <c r="BN38" i="46"/>
  <c r="BF38" i="46"/>
  <c r="AX38" i="46"/>
  <c r="AP38" i="46"/>
  <c r="AH38" i="46"/>
  <c r="CV37" i="46"/>
  <c r="CN37" i="46"/>
  <c r="CF37" i="46"/>
  <c r="BX37" i="46"/>
  <c r="BP37" i="46"/>
  <c r="BH37" i="46"/>
  <c r="AZ37" i="46"/>
  <c r="AR37" i="46"/>
  <c r="AJ37" i="46"/>
  <c r="AD37" i="46"/>
  <c r="CW36" i="46"/>
  <c r="CS36" i="46"/>
  <c r="CO36" i="46"/>
  <c r="CK36" i="46"/>
  <c r="CG36" i="46"/>
  <c r="CC36" i="46"/>
  <c r="BY36" i="46"/>
  <c r="BU36" i="46"/>
  <c r="BQ36" i="46"/>
  <c r="BM36" i="46"/>
  <c r="BI36" i="46"/>
  <c r="BE36" i="46"/>
  <c r="BA36" i="46"/>
  <c r="AW36" i="46"/>
  <c r="AS36" i="46"/>
  <c r="AO36" i="46"/>
  <c r="AK36" i="46"/>
  <c r="AG36" i="46"/>
  <c r="AC36" i="46"/>
  <c r="CW35" i="46"/>
  <c r="CS35" i="46"/>
  <c r="CO35" i="46"/>
  <c r="CK35" i="46"/>
  <c r="CG35" i="46"/>
  <c r="CC35" i="46"/>
  <c r="BY35" i="46"/>
  <c r="BU35" i="46"/>
  <c r="BQ35" i="46"/>
  <c r="BM35" i="46"/>
  <c r="BI35" i="46"/>
  <c r="BE35" i="46"/>
  <c r="BA35" i="46"/>
  <c r="AW35" i="46"/>
  <c r="AS35" i="46"/>
  <c r="AO35" i="46"/>
  <c r="AK35" i="46"/>
  <c r="AG35" i="46"/>
  <c r="AC35" i="46"/>
  <c r="CX34" i="46"/>
  <c r="CT34" i="46"/>
  <c r="CP34" i="46"/>
  <c r="CL34" i="46"/>
  <c r="CH34" i="46"/>
  <c r="CD34" i="46"/>
  <c r="BZ34" i="46"/>
  <c r="BV34" i="46"/>
  <c r="BR34" i="46"/>
  <c r="BN34" i="46"/>
  <c r="BJ34" i="46"/>
  <c r="BF34" i="46"/>
  <c r="BB34" i="46"/>
  <c r="AX34" i="46"/>
  <c r="AT34" i="46"/>
  <c r="AP34" i="46"/>
  <c r="AL34" i="46"/>
  <c r="AH34" i="46"/>
  <c r="AD34" i="46"/>
  <c r="CV33" i="46"/>
  <c r="CR33" i="46"/>
  <c r="CN33" i="46"/>
  <c r="CJ33" i="46"/>
  <c r="CF33" i="46"/>
  <c r="CB33" i="46"/>
  <c r="BX33" i="46"/>
  <c r="BT33" i="46"/>
  <c r="BP33" i="46"/>
  <c r="BL33" i="46"/>
  <c r="BH33" i="46"/>
  <c r="BD33" i="46"/>
  <c r="AZ33" i="46"/>
  <c r="AV33" i="46"/>
  <c r="AR33" i="46"/>
  <c r="AN33" i="46"/>
  <c r="AJ33" i="46"/>
  <c r="AF33" i="46"/>
  <c r="AB33" i="46"/>
  <c r="CY32" i="46"/>
  <c r="CU32" i="46"/>
  <c r="CQ32" i="46"/>
  <c r="CM32" i="46"/>
  <c r="CI32" i="46"/>
  <c r="CE32" i="46"/>
  <c r="CA32" i="46"/>
  <c r="BW32" i="46"/>
  <c r="BV51" i="46"/>
  <c r="BS50" i="46"/>
  <c r="BQ49" i="46"/>
  <c r="BP48" i="46"/>
  <c r="BP47" i="46"/>
  <c r="BY46" i="46"/>
  <c r="AS46" i="46"/>
  <c r="CA45" i="46"/>
  <c r="AU45" i="46"/>
  <c r="CD44" i="46"/>
  <c r="AX44" i="46"/>
  <c r="CV43" i="46"/>
  <c r="CF43" i="46"/>
  <c r="BP43" i="46"/>
  <c r="AZ43" i="46"/>
  <c r="AJ43" i="46"/>
  <c r="CK42" i="46"/>
  <c r="BU42" i="46"/>
  <c r="BE42" i="46"/>
  <c r="AO42" i="46"/>
  <c r="CQ41" i="46"/>
  <c r="CA41" i="46"/>
  <c r="BK41" i="46"/>
  <c r="AU41" i="46"/>
  <c r="CX40" i="46"/>
  <c r="CH40" i="46"/>
  <c r="BR40" i="46"/>
  <c r="BB40" i="46"/>
  <c r="AL40" i="46"/>
  <c r="CP39" i="46"/>
  <c r="BZ39" i="46"/>
  <c r="BJ39" i="46"/>
  <c r="AT39" i="46"/>
  <c r="CY38" i="46"/>
  <c r="CI38" i="46"/>
  <c r="BS38" i="46"/>
  <c r="BC38" i="46"/>
  <c r="AM38" i="46"/>
  <c r="CS37" i="46"/>
  <c r="CC37" i="46"/>
  <c r="BM37" i="46"/>
  <c r="AW37" i="46"/>
  <c r="AG37" i="46"/>
  <c r="CV36" i="46"/>
  <c r="CN36" i="46"/>
  <c r="CF36" i="46"/>
  <c r="BX36" i="46"/>
  <c r="BP36" i="46"/>
  <c r="BH36" i="46"/>
  <c r="AZ36" i="46"/>
  <c r="AR36" i="46"/>
  <c r="AJ36" i="46"/>
  <c r="CR35" i="46"/>
  <c r="CJ35" i="46"/>
  <c r="CB35" i="46"/>
  <c r="BT35" i="46"/>
  <c r="BL35" i="46"/>
  <c r="BD35" i="46"/>
  <c r="AV35" i="46"/>
  <c r="AN35" i="46"/>
  <c r="AF35" i="46"/>
  <c r="CW34" i="46"/>
  <c r="CO34" i="46"/>
  <c r="CG34" i="46"/>
  <c r="BY34" i="46"/>
  <c r="BQ34" i="46"/>
  <c r="BI34" i="46"/>
  <c r="BA34" i="46"/>
  <c r="AS34" i="46"/>
  <c r="AK34" i="46"/>
  <c r="AC34" i="46"/>
  <c r="CU33" i="46"/>
  <c r="CM33" i="46"/>
  <c r="CE33" i="46"/>
  <c r="BW33" i="46"/>
  <c r="BO33" i="46"/>
  <c r="BG33" i="46"/>
  <c r="AY33" i="46"/>
  <c r="AQ33" i="46"/>
  <c r="AI33" i="46"/>
  <c r="AA33" i="46"/>
  <c r="CT32" i="46"/>
  <c r="CL32" i="46"/>
  <c r="CD32" i="46"/>
  <c r="BX32" i="46"/>
  <c r="BS32" i="46"/>
  <c r="BO32" i="46"/>
  <c r="BK32" i="46"/>
  <c r="BG32" i="46"/>
  <c r="BC32" i="46"/>
  <c r="AY32" i="46"/>
  <c r="AU32" i="46"/>
  <c r="AQ32" i="46"/>
  <c r="AM32" i="46"/>
  <c r="AI32" i="46"/>
  <c r="AE32" i="46"/>
  <c r="AA32" i="46"/>
  <c r="CY31" i="46"/>
  <c r="CU31" i="46"/>
  <c r="CQ31" i="46"/>
  <c r="CM31" i="46"/>
  <c r="CI31" i="46"/>
  <c r="CE31" i="46"/>
  <c r="CA31" i="46"/>
  <c r="BW31" i="46"/>
  <c r="BS31" i="46"/>
  <c r="BO31" i="46"/>
  <c r="BK31" i="46"/>
  <c r="BG31" i="46"/>
  <c r="BC31" i="46"/>
  <c r="AY31" i="46"/>
  <c r="AU31" i="46"/>
  <c r="AQ31" i="46"/>
  <c r="AM31" i="46"/>
  <c r="AI31" i="46"/>
  <c r="AE31" i="46"/>
  <c r="AA31" i="46"/>
  <c r="CV30" i="46"/>
  <c r="CR30" i="46"/>
  <c r="CN30" i="46"/>
  <c r="CJ30" i="46"/>
  <c r="CF30" i="46"/>
  <c r="CB30" i="46"/>
  <c r="BX30" i="46"/>
  <c r="BT30" i="46"/>
  <c r="BP30" i="46"/>
  <c r="BL30" i="46"/>
  <c r="BH30" i="46"/>
  <c r="BD30" i="46"/>
  <c r="AZ30" i="46"/>
  <c r="AV30" i="46"/>
  <c r="AR30" i="46"/>
  <c r="AN30" i="46"/>
  <c r="AJ30" i="46"/>
  <c r="AF30" i="46"/>
  <c r="AB30" i="46"/>
  <c r="X30" i="46"/>
  <c r="CX29" i="46"/>
  <c r="CT29" i="46"/>
  <c r="CP29" i="46"/>
  <c r="CL29" i="46"/>
  <c r="CH29" i="46"/>
  <c r="CD29" i="46"/>
  <c r="BZ29" i="46"/>
  <c r="BV29" i="46"/>
  <c r="BR29" i="46"/>
  <c r="BN29" i="46"/>
  <c r="BJ29" i="46"/>
  <c r="BF29" i="46"/>
  <c r="BB29" i="46"/>
  <c r="AX29" i="46"/>
  <c r="AT29" i="46"/>
  <c r="AP29" i="46"/>
  <c r="AL29" i="46"/>
  <c r="AH29" i="46"/>
  <c r="AD29" i="46"/>
  <c r="Z29" i="46"/>
  <c r="V29" i="46"/>
  <c r="CW28" i="46"/>
  <c r="CS28" i="46"/>
  <c r="CO28" i="46"/>
  <c r="CK28" i="46"/>
  <c r="CG28" i="46"/>
  <c r="CC28" i="46"/>
  <c r="BY28" i="46"/>
  <c r="BU28" i="46"/>
  <c r="BQ28" i="46"/>
  <c r="BM28" i="46"/>
  <c r="BI28" i="46"/>
  <c r="BE28" i="46"/>
  <c r="BA28" i="46"/>
  <c r="AW28" i="46"/>
  <c r="AS28" i="46"/>
  <c r="AO28" i="46"/>
  <c r="AK28" i="46"/>
  <c r="AG28" i="46"/>
  <c r="AC28" i="46"/>
  <c r="Y28" i="46"/>
  <c r="U28" i="46"/>
  <c r="CW27" i="46"/>
  <c r="CS27" i="46"/>
  <c r="CO27" i="46"/>
  <c r="CK27" i="46"/>
  <c r="CG27" i="46"/>
  <c r="CC27" i="46"/>
  <c r="BY27" i="46"/>
  <c r="BU27" i="46"/>
  <c r="BQ27" i="46"/>
  <c r="BM27" i="46"/>
  <c r="BI27" i="46"/>
  <c r="BE27" i="46"/>
  <c r="BA27" i="46"/>
  <c r="AW27" i="46"/>
  <c r="AS27" i="46"/>
  <c r="AO27" i="46"/>
  <c r="AK27" i="46"/>
  <c r="AG27" i="46"/>
  <c r="AC27" i="46"/>
  <c r="Y27" i="46"/>
  <c r="U27" i="46"/>
  <c r="CX26" i="46"/>
  <c r="CT26" i="46"/>
  <c r="CP26" i="46"/>
  <c r="CL26" i="46"/>
  <c r="CH26" i="46"/>
  <c r="CD26" i="46"/>
  <c r="BZ26" i="46"/>
  <c r="BV26" i="46"/>
  <c r="BR26" i="46"/>
  <c r="BN26" i="46"/>
  <c r="BJ26" i="46"/>
  <c r="BF26" i="46"/>
  <c r="BB26" i="46"/>
  <c r="AX26" i="46"/>
  <c r="AT26" i="46"/>
  <c r="AP26" i="46"/>
  <c r="AL26" i="46"/>
  <c r="AH26" i="46"/>
  <c r="AD26" i="46"/>
  <c r="Z26" i="46"/>
  <c r="V26" i="46"/>
  <c r="CV25" i="46"/>
  <c r="CR25" i="46"/>
  <c r="CN25" i="46"/>
  <c r="CJ25" i="46"/>
  <c r="CF25" i="46"/>
  <c r="CB25" i="46"/>
  <c r="BX25" i="46"/>
  <c r="BT25" i="46"/>
  <c r="BP25" i="46"/>
  <c r="BL25" i="46"/>
  <c r="BH25" i="46"/>
  <c r="BD25" i="46"/>
  <c r="AZ25" i="46"/>
  <c r="AV25" i="46"/>
  <c r="AR25" i="46"/>
  <c r="AN25" i="46"/>
  <c r="AJ25" i="46"/>
  <c r="AF25" i="46"/>
  <c r="AB25" i="46"/>
  <c r="X25" i="46"/>
  <c r="T25" i="46"/>
  <c r="CY24" i="46"/>
  <c r="CU24" i="46"/>
  <c r="CQ24" i="46"/>
  <c r="CM24" i="46"/>
  <c r="CI24" i="46"/>
  <c r="CE24" i="46"/>
  <c r="CA24" i="46"/>
  <c r="BW24" i="46"/>
  <c r="BS24" i="46"/>
  <c r="BO24" i="46"/>
  <c r="BK24" i="46"/>
  <c r="BG24" i="46"/>
  <c r="BC24" i="46"/>
  <c r="AY24" i="46"/>
  <c r="AU24" i="46"/>
  <c r="AQ24" i="46"/>
  <c r="AM24" i="46"/>
  <c r="AI24" i="46"/>
  <c r="AE24" i="46"/>
  <c r="AA24" i="46"/>
  <c r="W24" i="46"/>
  <c r="S24" i="46"/>
  <c r="CY23" i="46"/>
  <c r="CU23" i="46"/>
  <c r="CQ23" i="46"/>
  <c r="CM23" i="46"/>
  <c r="CI23" i="46"/>
  <c r="CE23" i="46"/>
  <c r="CA23" i="46"/>
  <c r="BW23" i="46"/>
  <c r="BS23" i="46"/>
  <c r="BO23" i="46"/>
  <c r="BK23" i="46"/>
  <c r="BG23" i="46"/>
  <c r="BC23" i="46"/>
  <c r="AY23" i="46"/>
  <c r="AU23" i="46"/>
  <c r="AQ23" i="46"/>
  <c r="AM23" i="46"/>
  <c r="AI23" i="46"/>
  <c r="AE23" i="46"/>
  <c r="AA23" i="46"/>
  <c r="W23" i="46"/>
  <c r="S23" i="46"/>
  <c r="CV22" i="46"/>
  <c r="CR22" i="46"/>
  <c r="CN22" i="46"/>
  <c r="CJ22" i="46"/>
  <c r="CF22" i="46"/>
  <c r="CB22" i="46"/>
  <c r="BX22" i="46"/>
  <c r="BT22" i="46"/>
  <c r="BP22" i="46"/>
  <c r="BL22" i="46"/>
  <c r="BH22" i="46"/>
  <c r="BD22" i="46"/>
  <c r="AZ22" i="46"/>
  <c r="AV22" i="46"/>
  <c r="AR22" i="46"/>
  <c r="AN22" i="46"/>
  <c r="AJ22" i="46"/>
  <c r="AF22" i="46"/>
  <c r="AB22" i="46"/>
  <c r="X22" i="46"/>
  <c r="T22" i="46"/>
  <c r="P22" i="46"/>
  <c r="CX21" i="46"/>
  <c r="CT21" i="46"/>
  <c r="CP21" i="46"/>
  <c r="CL21" i="46"/>
  <c r="CH21" i="46"/>
  <c r="CD21" i="46"/>
  <c r="BZ21" i="46"/>
  <c r="BV21" i="46"/>
  <c r="BR21" i="46"/>
  <c r="BN21" i="46"/>
  <c r="BJ21" i="46"/>
  <c r="BF21" i="46"/>
  <c r="BB21" i="46"/>
  <c r="AX21" i="46"/>
  <c r="AT21" i="46"/>
  <c r="AP21" i="46"/>
  <c r="AL21" i="46"/>
  <c r="AH21" i="46"/>
  <c r="AD21" i="46"/>
  <c r="Z21" i="46"/>
  <c r="V21" i="46"/>
  <c r="R21" i="46"/>
  <c r="N21" i="46"/>
  <c r="CW20" i="46"/>
  <c r="CS20" i="46"/>
  <c r="CO20" i="46"/>
  <c r="CK20" i="46"/>
  <c r="CG20" i="46"/>
  <c r="CC20" i="46"/>
  <c r="BU51" i="46"/>
  <c r="BR50" i="46"/>
  <c r="BP49" i="46"/>
  <c r="BO48" i="46"/>
  <c r="BO47" i="46"/>
  <c r="BX46" i="46"/>
  <c r="AR46" i="46"/>
  <c r="BZ45" i="46"/>
  <c r="AT45" i="46"/>
  <c r="CC44" i="46"/>
  <c r="AW44" i="46"/>
  <c r="CU43" i="46"/>
  <c r="CE43" i="46"/>
  <c r="BO43" i="46"/>
  <c r="AY43" i="46"/>
  <c r="CJ42" i="46"/>
  <c r="BT42" i="46"/>
  <c r="BD42" i="46"/>
  <c r="AN42" i="46"/>
  <c r="CP41" i="46"/>
  <c r="BZ41" i="46"/>
  <c r="BJ41" i="46"/>
  <c r="AT41" i="46"/>
  <c r="CW40" i="46"/>
  <c r="CG40" i="46"/>
  <c r="BQ40" i="46"/>
  <c r="BA40" i="46"/>
  <c r="AK40" i="46"/>
  <c r="CO39" i="46"/>
  <c r="BY39" i="46"/>
  <c r="BI39" i="46"/>
  <c r="AS39" i="46"/>
  <c r="CX38" i="46"/>
  <c r="CH38" i="46"/>
  <c r="BR38" i="46"/>
  <c r="BB38" i="46"/>
  <c r="AL38" i="46"/>
  <c r="CR37" i="46"/>
  <c r="CB37" i="46"/>
  <c r="BL37" i="46"/>
  <c r="AV37" i="46"/>
  <c r="AF37" i="46"/>
  <c r="CU36" i="46"/>
  <c r="CM36" i="46"/>
  <c r="CE36" i="46"/>
  <c r="BW36" i="46"/>
  <c r="BO36" i="46"/>
  <c r="BG36" i="46"/>
  <c r="AY36" i="46"/>
  <c r="AQ36" i="46"/>
  <c r="AI36" i="46"/>
  <c r="CY35" i="46"/>
  <c r="CQ35" i="46"/>
  <c r="CI35" i="46"/>
  <c r="CA35" i="46"/>
  <c r="BS35" i="46"/>
  <c r="BK35" i="46"/>
  <c r="BC35" i="46"/>
  <c r="AU35" i="46"/>
  <c r="AM35" i="46"/>
  <c r="AE35" i="46"/>
  <c r="CV34" i="46"/>
  <c r="CN34" i="46"/>
  <c r="CF34" i="46"/>
  <c r="BX34" i="46"/>
  <c r="BP34" i="46"/>
  <c r="BH34" i="46"/>
  <c r="AZ34" i="46"/>
  <c r="AR34" i="46"/>
  <c r="AJ34" i="46"/>
  <c r="AB34" i="46"/>
  <c r="CT33" i="46"/>
  <c r="CL33" i="46"/>
  <c r="CD33" i="46"/>
  <c r="BV33" i="46"/>
  <c r="BN33" i="46"/>
  <c r="BF33" i="46"/>
  <c r="AX33" i="46"/>
  <c r="AP33" i="46"/>
  <c r="AH33" i="46"/>
  <c r="Z33" i="46"/>
  <c r="CS32" i="46"/>
  <c r="CK32" i="46"/>
  <c r="CC32" i="46"/>
  <c r="BV32" i="46"/>
  <c r="BR32" i="46"/>
  <c r="BN32" i="46"/>
  <c r="BJ32" i="46"/>
  <c r="BF32" i="46"/>
  <c r="BB32" i="46"/>
  <c r="AX32" i="46"/>
  <c r="AT32" i="46"/>
  <c r="AP32" i="46"/>
  <c r="AL32" i="46"/>
  <c r="AH32" i="46"/>
  <c r="AD32" i="46"/>
  <c r="Z32" i="46"/>
  <c r="CX31" i="46"/>
  <c r="CT31" i="46"/>
  <c r="CP31" i="46"/>
  <c r="CL31" i="46"/>
  <c r="CH31" i="46"/>
  <c r="CD31" i="46"/>
  <c r="BZ31" i="46"/>
  <c r="BV31" i="46"/>
  <c r="BR31" i="46"/>
  <c r="BN31" i="46"/>
  <c r="BJ31" i="46"/>
  <c r="BF31" i="46"/>
  <c r="BB31" i="46"/>
  <c r="AX31" i="46"/>
  <c r="AT31" i="46"/>
  <c r="AP31" i="46"/>
  <c r="AL31" i="46"/>
  <c r="AH31" i="46"/>
  <c r="AD31" i="46"/>
  <c r="Z31" i="46"/>
  <c r="CY30" i="46"/>
  <c r="CU30" i="46"/>
  <c r="CQ30" i="46"/>
  <c r="CM30" i="46"/>
  <c r="CI30" i="46"/>
  <c r="CE30" i="46"/>
  <c r="CA30" i="46"/>
  <c r="BW30" i="46"/>
  <c r="BS30" i="46"/>
  <c r="BO30" i="46"/>
  <c r="BK30" i="46"/>
  <c r="BG30" i="46"/>
  <c r="BC30" i="46"/>
  <c r="AY30" i="46"/>
  <c r="AU30" i="46"/>
  <c r="AQ30" i="46"/>
  <c r="AM30" i="46"/>
  <c r="AI30" i="46"/>
  <c r="AE30" i="46"/>
  <c r="AA30" i="46"/>
  <c r="W30" i="46"/>
  <c r="CW29" i="46"/>
  <c r="CS29" i="46"/>
  <c r="CO29" i="46"/>
  <c r="CK29" i="46"/>
  <c r="CG29" i="46"/>
  <c r="CC29" i="46"/>
  <c r="BY29" i="46"/>
  <c r="BU29" i="46"/>
  <c r="BQ29" i="46"/>
  <c r="BM29" i="46"/>
  <c r="BI29" i="46"/>
  <c r="BE29" i="46"/>
  <c r="BA29" i="46"/>
  <c r="AW29" i="46"/>
  <c r="AS29" i="46"/>
  <c r="AO29" i="46"/>
  <c r="AK29" i="46"/>
  <c r="AG29" i="46"/>
  <c r="AC29" i="46"/>
  <c r="Y29" i="46"/>
  <c r="CV28" i="46"/>
  <c r="CR28" i="46"/>
  <c r="CN28" i="46"/>
  <c r="CJ28" i="46"/>
  <c r="CF28" i="46"/>
  <c r="CB28" i="46"/>
  <c r="BX28" i="46"/>
  <c r="BT28" i="46"/>
  <c r="BP28" i="46"/>
  <c r="BL28" i="46"/>
  <c r="BH28" i="46"/>
  <c r="BD28" i="46"/>
  <c r="AZ28" i="46"/>
  <c r="AV28" i="46"/>
  <c r="AR28" i="46"/>
  <c r="AN28" i="46"/>
  <c r="AJ28" i="46"/>
  <c r="AF28" i="46"/>
  <c r="AB28" i="46"/>
  <c r="X28" i="46"/>
  <c r="CV27" i="46"/>
  <c r="CR27" i="46"/>
  <c r="CN27" i="46"/>
  <c r="CJ27" i="46"/>
  <c r="CF27" i="46"/>
  <c r="CB27" i="46"/>
  <c r="BX27" i="46"/>
  <c r="BT27" i="46"/>
  <c r="BP27" i="46"/>
  <c r="BL27" i="46"/>
  <c r="BH27" i="46"/>
  <c r="BD27" i="46"/>
  <c r="AZ27" i="46"/>
  <c r="AV27" i="46"/>
  <c r="AR27" i="46"/>
  <c r="AN27" i="46"/>
  <c r="AJ27" i="46"/>
  <c r="AF27" i="46"/>
  <c r="AB27" i="46"/>
  <c r="X27" i="46"/>
  <c r="T27" i="46"/>
  <c r="CW26" i="46"/>
  <c r="CS26" i="46"/>
  <c r="CO26" i="46"/>
  <c r="CK26" i="46"/>
  <c r="CG26" i="46"/>
  <c r="CC26" i="46"/>
  <c r="BY26" i="46"/>
  <c r="BU26" i="46"/>
  <c r="BQ26" i="46"/>
  <c r="BM26" i="46"/>
  <c r="BI26" i="46"/>
  <c r="BE26" i="46"/>
  <c r="BA26" i="46"/>
  <c r="AW26" i="46"/>
  <c r="AS26" i="46"/>
  <c r="AO26" i="46"/>
  <c r="AK26" i="46"/>
  <c r="AG26" i="46"/>
  <c r="AC26" i="46"/>
  <c r="Y26" i="46"/>
  <c r="U26" i="46"/>
  <c r="CY25" i="46"/>
  <c r="CU25" i="46"/>
  <c r="CQ25" i="46"/>
  <c r="CM25" i="46"/>
  <c r="CI25" i="46"/>
  <c r="CE25" i="46"/>
  <c r="CA25" i="46"/>
  <c r="BW25" i="46"/>
  <c r="BS25" i="46"/>
  <c r="BO25" i="46"/>
  <c r="BK25" i="46"/>
  <c r="BG25" i="46"/>
  <c r="BC25" i="46"/>
  <c r="AY25" i="46"/>
  <c r="AU25" i="46"/>
  <c r="AQ25" i="46"/>
  <c r="AM25" i="46"/>
  <c r="AI25" i="46"/>
  <c r="AE25" i="46"/>
  <c r="AA25" i="46"/>
  <c r="W25" i="46"/>
  <c r="S25" i="46"/>
  <c r="CX24" i="46"/>
  <c r="CT24" i="46"/>
  <c r="CP24" i="46"/>
  <c r="CL24" i="46"/>
  <c r="CH24" i="46"/>
  <c r="CD24" i="46"/>
  <c r="BZ24" i="46"/>
  <c r="BV24" i="46"/>
  <c r="BR24" i="46"/>
  <c r="BN24" i="46"/>
  <c r="BJ24" i="46"/>
  <c r="BF24" i="46"/>
  <c r="BB24" i="46"/>
  <c r="AX24" i="46"/>
  <c r="AT24" i="46"/>
  <c r="AP24" i="46"/>
  <c r="AL24" i="46"/>
  <c r="AH24" i="46"/>
  <c r="AD24" i="46"/>
  <c r="Z24" i="46"/>
  <c r="V24" i="46"/>
  <c r="R24" i="46"/>
  <c r="CX23" i="46"/>
  <c r="CT23" i="46"/>
  <c r="CP23" i="46"/>
  <c r="CL23" i="46"/>
  <c r="CH23" i="46"/>
  <c r="CD23" i="46"/>
  <c r="BZ23" i="46"/>
  <c r="BV23" i="46"/>
  <c r="BR23" i="46"/>
  <c r="BN23" i="46"/>
  <c r="BJ23" i="46"/>
  <c r="BF23" i="46"/>
  <c r="BB23" i="46"/>
  <c r="AX23" i="46"/>
  <c r="AT23" i="46"/>
  <c r="AP23" i="46"/>
  <c r="AL23" i="46"/>
  <c r="AH23" i="46"/>
  <c r="AD23" i="46"/>
  <c r="Z23" i="46"/>
  <c r="V23" i="46"/>
  <c r="R23" i="46"/>
  <c r="CY22" i="46"/>
  <c r="CU22" i="46"/>
  <c r="CQ22" i="46"/>
  <c r="CM22" i="46"/>
  <c r="CI22" i="46"/>
  <c r="CE22" i="46"/>
  <c r="CA22" i="46"/>
  <c r="BW22" i="46"/>
  <c r="BS22" i="46"/>
  <c r="BO22" i="46"/>
  <c r="BK22" i="46"/>
  <c r="BG22" i="46"/>
  <c r="BC22" i="46"/>
  <c r="AY22" i="46"/>
  <c r="AU22" i="46"/>
  <c r="AQ22" i="46"/>
  <c r="AM22" i="46"/>
  <c r="AI22" i="46"/>
  <c r="AE22" i="46"/>
  <c r="AA22" i="46"/>
  <c r="W22" i="46"/>
  <c r="S22" i="46"/>
  <c r="O22" i="46"/>
  <c r="CW21" i="46"/>
  <c r="CS21" i="46"/>
  <c r="CO21" i="46"/>
  <c r="CK21" i="46"/>
  <c r="CG21" i="46"/>
  <c r="CC21" i="46"/>
  <c r="BY21" i="46"/>
  <c r="BU21" i="46"/>
  <c r="BQ21" i="46"/>
  <c r="BM21" i="46"/>
  <c r="BI21" i="46"/>
  <c r="BE21" i="46"/>
  <c r="BA21" i="46"/>
  <c r="AW21" i="46"/>
  <c r="AS21" i="46"/>
  <c r="AO21" i="46"/>
  <c r="AK21" i="46"/>
  <c r="AG21" i="46"/>
  <c r="AC21" i="46"/>
  <c r="Y21" i="46"/>
  <c r="U21" i="46"/>
  <c r="Q21" i="46"/>
  <c r="CV20" i="46"/>
  <c r="CR20" i="46"/>
  <c r="CN20" i="46"/>
  <c r="CJ20" i="46"/>
  <c r="CF20" i="46"/>
  <c r="CY50" i="46"/>
  <c r="CV48" i="46"/>
  <c r="CW46" i="46"/>
  <c r="CQ45" i="46"/>
  <c r="CT44" i="46"/>
  <c r="AN44" i="46"/>
  <c r="BX43" i="46"/>
  <c r="AR43" i="46"/>
  <c r="CC42" i="46"/>
  <c r="AW42" i="46"/>
  <c r="CI41" i="46"/>
  <c r="BC41" i="46"/>
  <c r="CP40" i="46"/>
  <c r="BJ40" i="46"/>
  <c r="CX39" i="46"/>
  <c r="BR39" i="46"/>
  <c r="AL39" i="46"/>
  <c r="CA38" i="46"/>
  <c r="AU38" i="46"/>
  <c r="CK37" i="46"/>
  <c r="BE37" i="46"/>
  <c r="CJ36" i="46"/>
  <c r="BT36" i="46"/>
  <c r="BD36" i="46"/>
  <c r="AN36" i="46"/>
  <c r="CV35" i="46"/>
  <c r="CF35" i="46"/>
  <c r="BP35" i="46"/>
  <c r="AZ35" i="46"/>
  <c r="AJ35" i="46"/>
  <c r="CS34" i="46"/>
  <c r="CC34" i="46"/>
  <c r="BM34" i="46"/>
  <c r="AW34" i="46"/>
  <c r="AG34" i="46"/>
  <c r="CQ33" i="46"/>
  <c r="CA33" i="46"/>
  <c r="BK33" i="46"/>
  <c r="AU33" i="46"/>
  <c r="AE33" i="46"/>
  <c r="CP32" i="46"/>
  <c r="BZ32" i="46"/>
  <c r="BQ32" i="46"/>
  <c r="BI32" i="46"/>
  <c r="BA32" i="46"/>
  <c r="AS32" i="46"/>
  <c r="AK32" i="46"/>
  <c r="AC32" i="46"/>
  <c r="CW31" i="46"/>
  <c r="CO31" i="46"/>
  <c r="CG31" i="46"/>
  <c r="BY31" i="46"/>
  <c r="BQ31" i="46"/>
  <c r="BI31" i="46"/>
  <c r="BA31" i="46"/>
  <c r="AS31" i="46"/>
  <c r="AK31" i="46"/>
  <c r="AC31" i="46"/>
  <c r="CX30" i="46"/>
  <c r="CP30" i="46"/>
  <c r="CH30" i="46"/>
  <c r="BZ30" i="46"/>
  <c r="BR30" i="46"/>
  <c r="BJ30" i="46"/>
  <c r="BB30" i="46"/>
  <c r="AT30" i="46"/>
  <c r="AL30" i="46"/>
  <c r="AD30" i="46"/>
  <c r="CR29" i="46"/>
  <c r="CJ29" i="46"/>
  <c r="CB29" i="46"/>
  <c r="BT29" i="46"/>
  <c r="BL29" i="46"/>
  <c r="BD29" i="46"/>
  <c r="AV29" i="46"/>
  <c r="AN29" i="46"/>
  <c r="AF29" i="46"/>
  <c r="X29" i="46"/>
  <c r="CU28" i="46"/>
  <c r="CM28" i="46"/>
  <c r="CE28" i="46"/>
  <c r="BW28" i="46"/>
  <c r="BO28" i="46"/>
  <c r="BG28" i="46"/>
  <c r="AY28" i="46"/>
  <c r="AQ28" i="46"/>
  <c r="AI28" i="46"/>
  <c r="AA28" i="46"/>
  <c r="CY27" i="46"/>
  <c r="CQ27" i="46"/>
  <c r="CI27" i="46"/>
  <c r="CA27" i="46"/>
  <c r="BS27" i="46"/>
  <c r="BK27" i="46"/>
  <c r="BC27" i="46"/>
  <c r="AU27" i="46"/>
  <c r="AM27" i="46"/>
  <c r="AE27" i="46"/>
  <c r="W27" i="46"/>
  <c r="CV26" i="46"/>
  <c r="CN26" i="46"/>
  <c r="CF26" i="46"/>
  <c r="BX26" i="46"/>
  <c r="BP26" i="46"/>
  <c r="BH26" i="46"/>
  <c r="AZ26" i="46"/>
  <c r="AR26" i="46"/>
  <c r="AJ26" i="46"/>
  <c r="AB26" i="46"/>
  <c r="T26" i="46"/>
  <c r="CT25" i="46"/>
  <c r="CL25" i="46"/>
  <c r="CD25" i="46"/>
  <c r="BV25" i="46"/>
  <c r="BN25" i="46"/>
  <c r="BF25" i="46"/>
  <c r="AX25" i="46"/>
  <c r="AP25" i="46"/>
  <c r="AH25" i="46"/>
  <c r="Z25" i="46"/>
  <c r="R25" i="46"/>
  <c r="CS24" i="46"/>
  <c r="CK24" i="46"/>
  <c r="CC24" i="46"/>
  <c r="BU24" i="46"/>
  <c r="BM24" i="46"/>
  <c r="BE24" i="46"/>
  <c r="AW24" i="46"/>
  <c r="AO24" i="46"/>
  <c r="AG24" i="46"/>
  <c r="Y24" i="46"/>
  <c r="Q24" i="46"/>
  <c r="CS23" i="46"/>
  <c r="CK23" i="46"/>
  <c r="CC23" i="46"/>
  <c r="BU23" i="46"/>
  <c r="BM23" i="46"/>
  <c r="BE23" i="46"/>
  <c r="AW23" i="46"/>
  <c r="AO23" i="46"/>
  <c r="AG23" i="46"/>
  <c r="Y23" i="46"/>
  <c r="Q23" i="46"/>
  <c r="CT22" i="46"/>
  <c r="CL22" i="46"/>
  <c r="CD22" i="46"/>
  <c r="BV22" i="46"/>
  <c r="BN22" i="46"/>
  <c r="BF22" i="46"/>
  <c r="AX22" i="46"/>
  <c r="AP22" i="46"/>
  <c r="AH22" i="46"/>
  <c r="Z22" i="46"/>
  <c r="R22" i="46"/>
  <c r="CV21" i="46"/>
  <c r="CN21" i="46"/>
  <c r="CF21" i="46"/>
  <c r="BX21" i="46"/>
  <c r="BP21" i="46"/>
  <c r="BH21" i="46"/>
  <c r="AZ21" i="46"/>
  <c r="AR21" i="46"/>
  <c r="AJ21" i="46"/>
  <c r="AB21" i="46"/>
  <c r="T21" i="46"/>
  <c r="CY20" i="46"/>
  <c r="CQ20" i="46"/>
  <c r="CI20" i="46"/>
  <c r="CB20" i="46"/>
  <c r="BX20" i="46"/>
  <c r="BT20" i="46"/>
  <c r="BP20" i="46"/>
  <c r="BL20" i="46"/>
  <c r="BH20" i="46"/>
  <c r="BD20" i="46"/>
  <c r="AZ20" i="46"/>
  <c r="AV20" i="46"/>
  <c r="AR20" i="46"/>
  <c r="AN20" i="46"/>
  <c r="AJ20" i="46"/>
  <c r="AF20" i="46"/>
  <c r="AB20" i="46"/>
  <c r="X20" i="46"/>
  <c r="T20" i="46"/>
  <c r="P20" i="46"/>
  <c r="CV19" i="46"/>
  <c r="CR19" i="46"/>
  <c r="CN19" i="46"/>
  <c r="CJ19" i="46"/>
  <c r="CF19" i="46"/>
  <c r="CB19" i="46"/>
  <c r="BX19" i="46"/>
  <c r="BT19" i="46"/>
  <c r="BP19" i="46"/>
  <c r="BL19" i="46"/>
  <c r="BH19" i="46"/>
  <c r="BD19" i="46"/>
  <c r="AZ19" i="46"/>
  <c r="AV19" i="46"/>
  <c r="AR19" i="46"/>
  <c r="AN19" i="46"/>
  <c r="AJ19" i="46"/>
  <c r="AF19" i="46"/>
  <c r="AB19" i="46"/>
  <c r="X19" i="46"/>
  <c r="T19" i="46"/>
  <c r="P19" i="46"/>
  <c r="L19" i="46"/>
  <c r="CW18" i="46"/>
  <c r="CS18" i="46"/>
  <c r="CO18" i="46"/>
  <c r="CK18" i="46"/>
  <c r="CG18" i="46"/>
  <c r="CC18" i="46"/>
  <c r="BY18" i="46"/>
  <c r="BU18" i="46"/>
  <c r="BQ18" i="46"/>
  <c r="BM18" i="46"/>
  <c r="BI18" i="46"/>
  <c r="BE18" i="46"/>
  <c r="BA18" i="46"/>
  <c r="AW18" i="46"/>
  <c r="AS18" i="46"/>
  <c r="AO18" i="46"/>
  <c r="AK18" i="46"/>
  <c r="AG18" i="46"/>
  <c r="AC18" i="46"/>
  <c r="Y18" i="46"/>
  <c r="U18" i="46"/>
  <c r="Q18" i="46"/>
  <c r="M18" i="46"/>
  <c r="CY17" i="46"/>
  <c r="CU17" i="46"/>
  <c r="CQ17" i="46"/>
  <c r="CM17" i="46"/>
  <c r="CI17" i="46"/>
  <c r="CE17" i="46"/>
  <c r="CA17" i="46"/>
  <c r="BW17" i="46"/>
  <c r="BS17" i="46"/>
  <c r="BO17" i="46"/>
  <c r="BK17" i="46"/>
  <c r="BG17" i="46"/>
  <c r="BC17" i="46"/>
  <c r="AY17" i="46"/>
  <c r="AU17" i="46"/>
  <c r="AQ17" i="46"/>
  <c r="AM17" i="46"/>
  <c r="AI17" i="46"/>
  <c r="AE17" i="46"/>
  <c r="AA17" i="46"/>
  <c r="W17" i="46"/>
  <c r="S17" i="46"/>
  <c r="O17" i="46"/>
  <c r="K17" i="46"/>
  <c r="CX16" i="46"/>
  <c r="CT16" i="46"/>
  <c r="CP16" i="46"/>
  <c r="CL16" i="46"/>
  <c r="CH16" i="46"/>
  <c r="CD16" i="46"/>
  <c r="BZ16" i="46"/>
  <c r="BV16" i="46"/>
  <c r="BR16" i="46"/>
  <c r="BN16" i="46"/>
  <c r="BJ16" i="46"/>
  <c r="BF16" i="46"/>
  <c r="BB16" i="46"/>
  <c r="AX16" i="46"/>
  <c r="AT16" i="46"/>
  <c r="AP16" i="46"/>
  <c r="AL16" i="46"/>
  <c r="AH16" i="46"/>
  <c r="AD16" i="46"/>
  <c r="Z16" i="46"/>
  <c r="V16" i="46"/>
  <c r="R16" i="46"/>
  <c r="N16" i="46"/>
  <c r="J16" i="46"/>
  <c r="CX15" i="46"/>
  <c r="CT15" i="46"/>
  <c r="CP15" i="46"/>
  <c r="CL15" i="46"/>
  <c r="CH15" i="46"/>
  <c r="CD15" i="46"/>
  <c r="BZ15" i="46"/>
  <c r="BV15" i="46"/>
  <c r="BR15" i="46"/>
  <c r="BN15" i="46"/>
  <c r="BJ15" i="46"/>
  <c r="BF15" i="46"/>
  <c r="BB15" i="46"/>
  <c r="AX15" i="46"/>
  <c r="AT15" i="46"/>
  <c r="AP15" i="46"/>
  <c r="AL15" i="46"/>
  <c r="AH15" i="46"/>
  <c r="AD15" i="46"/>
  <c r="Z15" i="46"/>
  <c r="V15" i="46"/>
  <c r="R15" i="46"/>
  <c r="N15" i="46"/>
  <c r="J15" i="46"/>
  <c r="CY14" i="46"/>
  <c r="CU14" i="46"/>
  <c r="CQ14" i="46"/>
  <c r="CM14" i="46"/>
  <c r="CI14" i="46"/>
  <c r="CE14" i="46"/>
  <c r="CA14" i="46"/>
  <c r="BW14" i="46"/>
  <c r="BS14" i="46"/>
  <c r="BO14" i="46"/>
  <c r="BK14" i="46"/>
  <c r="BG14" i="46"/>
  <c r="BC14" i="46"/>
  <c r="AY14" i="46"/>
  <c r="AU14" i="46"/>
  <c r="AQ14" i="46"/>
  <c r="AM14" i="46"/>
  <c r="AI14" i="46"/>
  <c r="AE14" i="46"/>
  <c r="AA14" i="46"/>
  <c r="W14" i="46"/>
  <c r="S14" i="46"/>
  <c r="O14" i="46"/>
  <c r="K14" i="46"/>
  <c r="G14" i="46"/>
  <c r="CW13" i="46"/>
  <c r="CS13" i="46"/>
  <c r="CO13" i="46"/>
  <c r="CK13" i="46"/>
  <c r="CG13" i="46"/>
  <c r="CC13" i="46"/>
  <c r="BY13" i="46"/>
  <c r="BU13" i="46"/>
  <c r="BQ13" i="46"/>
  <c r="BM13" i="46"/>
  <c r="BI13" i="46"/>
  <c r="BE13" i="46"/>
  <c r="BA13" i="46"/>
  <c r="AW13" i="46"/>
  <c r="AS13" i="46"/>
  <c r="AO13" i="46"/>
  <c r="AK13" i="46"/>
  <c r="CX50" i="46"/>
  <c r="CU48" i="46"/>
  <c r="CV46" i="46"/>
  <c r="CP45" i="46"/>
  <c r="CS44" i="46"/>
  <c r="AM44" i="46"/>
  <c r="BW43" i="46"/>
  <c r="AQ43" i="46"/>
  <c r="CB42" i="46"/>
  <c r="AV42" i="46"/>
  <c r="CH41" i="46"/>
  <c r="BB41" i="46"/>
  <c r="CO40" i="46"/>
  <c r="BI40" i="46"/>
  <c r="CW39" i="46"/>
  <c r="BQ39" i="46"/>
  <c r="AK39" i="46"/>
  <c r="BZ38" i="46"/>
  <c r="AT38" i="46"/>
  <c r="CJ37" i="46"/>
  <c r="BD37" i="46"/>
  <c r="CY36" i="46"/>
  <c r="CI36" i="46"/>
  <c r="BS36" i="46"/>
  <c r="BC36" i="46"/>
  <c r="AM36" i="46"/>
  <c r="CU35" i="46"/>
  <c r="CE35" i="46"/>
  <c r="BO35" i="46"/>
  <c r="AY35" i="46"/>
  <c r="AI35" i="46"/>
  <c r="CR34" i="46"/>
  <c r="CB34" i="46"/>
  <c r="BL34" i="46"/>
  <c r="AV34" i="46"/>
  <c r="AF34" i="46"/>
  <c r="CP33" i="46"/>
  <c r="BZ33" i="46"/>
  <c r="BJ33" i="46"/>
  <c r="AT33" i="46"/>
  <c r="AD33" i="46"/>
  <c r="CO32" i="46"/>
  <c r="BY32" i="46"/>
  <c r="BP32" i="46"/>
  <c r="BH32" i="46"/>
  <c r="AZ32" i="46"/>
  <c r="AR32" i="46"/>
  <c r="AJ32" i="46"/>
  <c r="AB32" i="46"/>
  <c r="CV31" i="46"/>
  <c r="CN31" i="46"/>
  <c r="CF31" i="46"/>
  <c r="BX31" i="46"/>
  <c r="BP31" i="46"/>
  <c r="BH31" i="46"/>
  <c r="AZ31" i="46"/>
  <c r="AR31" i="46"/>
  <c r="AJ31" i="46"/>
  <c r="AB31" i="46"/>
  <c r="CW30" i="46"/>
  <c r="CO30" i="46"/>
  <c r="CG30" i="46"/>
  <c r="BY30" i="46"/>
  <c r="BQ30" i="46"/>
  <c r="BI30" i="46"/>
  <c r="BA30" i="46"/>
  <c r="AS30" i="46"/>
  <c r="AK30" i="46"/>
  <c r="AC30" i="46"/>
  <c r="CY29" i="46"/>
  <c r="CQ29" i="46"/>
  <c r="CI29" i="46"/>
  <c r="CA29" i="46"/>
  <c r="BS29" i="46"/>
  <c r="BK29" i="46"/>
  <c r="BC29" i="46"/>
  <c r="AU29" i="46"/>
  <c r="AM29" i="46"/>
  <c r="AE29" i="46"/>
  <c r="W29" i="46"/>
  <c r="CT28" i="46"/>
  <c r="CL28" i="46"/>
  <c r="CD28" i="46"/>
  <c r="BV28" i="46"/>
  <c r="BN28" i="46"/>
  <c r="BF28" i="46"/>
  <c r="AX28" i="46"/>
  <c r="AP28" i="46"/>
  <c r="AH28" i="46"/>
  <c r="Z28" i="46"/>
  <c r="CX27" i="46"/>
  <c r="CP27" i="46"/>
  <c r="CH27" i="46"/>
  <c r="BZ27" i="46"/>
  <c r="BR27" i="46"/>
  <c r="BJ27" i="46"/>
  <c r="BB27" i="46"/>
  <c r="AT27" i="46"/>
  <c r="AL27" i="46"/>
  <c r="AD27" i="46"/>
  <c r="V27" i="46"/>
  <c r="CU26" i="46"/>
  <c r="CM26" i="46"/>
  <c r="CE26" i="46"/>
  <c r="BW26" i="46"/>
  <c r="BO26" i="46"/>
  <c r="BG26" i="46"/>
  <c r="AY26" i="46"/>
  <c r="AQ26" i="46"/>
  <c r="AI26" i="46"/>
  <c r="AA26" i="46"/>
  <c r="S26" i="46"/>
  <c r="CS25" i="46"/>
  <c r="CK25" i="46"/>
  <c r="CC25" i="46"/>
  <c r="BU25" i="46"/>
  <c r="BM25" i="46"/>
  <c r="BE25" i="46"/>
  <c r="AW25" i="46"/>
  <c r="AO25" i="46"/>
  <c r="AG25" i="46"/>
  <c r="Y25" i="46"/>
  <c r="CR24" i="46"/>
  <c r="CJ24" i="46"/>
  <c r="CB24" i="46"/>
  <c r="BT24" i="46"/>
  <c r="BL24" i="46"/>
  <c r="BD24" i="46"/>
  <c r="AV24" i="46"/>
  <c r="AN24" i="46"/>
  <c r="AF24" i="46"/>
  <c r="X24" i="46"/>
  <c r="CR23" i="46"/>
  <c r="CJ23" i="46"/>
  <c r="CB23" i="46"/>
  <c r="BT23" i="46"/>
  <c r="BL23" i="46"/>
  <c r="BD23" i="46"/>
  <c r="AV23" i="46"/>
  <c r="AN23" i="46"/>
  <c r="AF23" i="46"/>
  <c r="X23" i="46"/>
  <c r="P23" i="46"/>
  <c r="CS22" i="46"/>
  <c r="CK22" i="46"/>
  <c r="CC22" i="46"/>
  <c r="BU22" i="46"/>
  <c r="BM22" i="46"/>
  <c r="BE22" i="46"/>
  <c r="AW22" i="46"/>
  <c r="AO22" i="46"/>
  <c r="AG22" i="46"/>
  <c r="Y22" i="46"/>
  <c r="Q22" i="46"/>
  <c r="CU21" i="46"/>
  <c r="CM21" i="46"/>
  <c r="CE21" i="46"/>
  <c r="BW21" i="46"/>
  <c r="BO21" i="46"/>
  <c r="BG21" i="46"/>
  <c r="AY21" i="46"/>
  <c r="AQ21" i="46"/>
  <c r="AI21" i="46"/>
  <c r="AA21" i="46"/>
  <c r="S21" i="46"/>
  <c r="CX20" i="46"/>
  <c r="CP20" i="46"/>
  <c r="CH20" i="46"/>
  <c r="CA20" i="46"/>
  <c r="BW20" i="46"/>
  <c r="BS20" i="46"/>
  <c r="BO20" i="46"/>
  <c r="BK20" i="46"/>
  <c r="BG20" i="46"/>
  <c r="BC20" i="46"/>
  <c r="AY20" i="46"/>
  <c r="AU20" i="46"/>
  <c r="AQ20" i="46"/>
  <c r="AM20" i="46"/>
  <c r="AI20" i="46"/>
  <c r="AE20" i="46"/>
  <c r="AA20" i="46"/>
  <c r="W20" i="46"/>
  <c r="S20" i="46"/>
  <c r="O20" i="46"/>
  <c r="CY19" i="46"/>
  <c r="CU19" i="46"/>
  <c r="CQ19" i="46"/>
  <c r="CM19" i="46"/>
  <c r="CI19" i="46"/>
  <c r="CE19" i="46"/>
  <c r="CA19" i="46"/>
  <c r="BW19" i="46"/>
  <c r="BS19" i="46"/>
  <c r="BO19" i="46"/>
  <c r="BK19" i="46"/>
  <c r="BG19" i="46"/>
  <c r="BC19" i="46"/>
  <c r="AY19" i="46"/>
  <c r="AU19" i="46"/>
  <c r="AQ19" i="46"/>
  <c r="AM19" i="46"/>
  <c r="AI19" i="46"/>
  <c r="AE19" i="46"/>
  <c r="AA19" i="46"/>
  <c r="W19" i="46"/>
  <c r="S19" i="46"/>
  <c r="O19" i="46"/>
  <c r="CV18" i="46"/>
  <c r="CR18" i="46"/>
  <c r="CN18" i="46"/>
  <c r="CJ18" i="46"/>
  <c r="CF18" i="46"/>
  <c r="CB18" i="46"/>
  <c r="BX18" i="46"/>
  <c r="BT18" i="46"/>
  <c r="BP18" i="46"/>
  <c r="BL18" i="46"/>
  <c r="BH18" i="46"/>
  <c r="BD18" i="46"/>
  <c r="AZ18" i="46"/>
  <c r="AV18" i="46"/>
  <c r="AR18" i="46"/>
  <c r="AN18" i="46"/>
  <c r="AJ18" i="46"/>
  <c r="AF18" i="46"/>
  <c r="AB18" i="46"/>
  <c r="X18" i="46"/>
  <c r="T18" i="46"/>
  <c r="P18" i="46"/>
  <c r="L18" i="46"/>
  <c r="CX17" i="46"/>
  <c r="CT17" i="46"/>
  <c r="CP17" i="46"/>
  <c r="CL17" i="46"/>
  <c r="CH17" i="46"/>
  <c r="CD17" i="46"/>
  <c r="BZ17" i="46"/>
  <c r="BV17" i="46"/>
  <c r="BR17" i="46"/>
  <c r="BN17" i="46"/>
  <c r="BJ17" i="46"/>
  <c r="BF17" i="46"/>
  <c r="BB17" i="46"/>
  <c r="AX17" i="46"/>
  <c r="AT17" i="46"/>
  <c r="AP17" i="46"/>
  <c r="AL17" i="46"/>
  <c r="AH17" i="46"/>
  <c r="AD17" i="46"/>
  <c r="Z17" i="46"/>
  <c r="V17" i="46"/>
  <c r="R17" i="46"/>
  <c r="N17" i="46"/>
  <c r="J17" i="46"/>
  <c r="CW16" i="46"/>
  <c r="CS16" i="46"/>
  <c r="CO16" i="46"/>
  <c r="CK16" i="46"/>
  <c r="CG16" i="46"/>
  <c r="CC16" i="46"/>
  <c r="BY16" i="46"/>
  <c r="BU16" i="46"/>
  <c r="BQ16" i="46"/>
  <c r="BM16" i="46"/>
  <c r="BI16" i="46"/>
  <c r="BE16" i="46"/>
  <c r="BA16" i="46"/>
  <c r="AW16" i="46"/>
  <c r="AS16" i="46"/>
  <c r="AO16" i="46"/>
  <c r="AK16" i="46"/>
  <c r="AG16" i="46"/>
  <c r="AC16" i="46"/>
  <c r="Y16" i="46"/>
  <c r="U16" i="46"/>
  <c r="Q16" i="46"/>
  <c r="M16" i="46"/>
  <c r="I16" i="46"/>
  <c r="CW15" i="46"/>
  <c r="CS15" i="46"/>
  <c r="CO15" i="46"/>
  <c r="CK15" i="46"/>
  <c r="CG15" i="46"/>
  <c r="CC15" i="46"/>
  <c r="BY15" i="46"/>
  <c r="BU15" i="46"/>
  <c r="BQ15" i="46"/>
  <c r="BM15" i="46"/>
  <c r="BI15" i="46"/>
  <c r="BE15" i="46"/>
  <c r="BA15" i="46"/>
  <c r="AW15" i="46"/>
  <c r="AS15" i="46"/>
  <c r="AO15" i="46"/>
  <c r="AK15" i="46"/>
  <c r="AG15" i="46"/>
  <c r="AC15" i="46"/>
  <c r="Y15" i="46"/>
  <c r="U15" i="46"/>
  <c r="Q15" i="46"/>
  <c r="M15" i="46"/>
  <c r="I15" i="46"/>
  <c r="CX14" i="46"/>
  <c r="CT14" i="46"/>
  <c r="CP14" i="46"/>
  <c r="CL14" i="46"/>
  <c r="CH14" i="46"/>
  <c r="CD14" i="46"/>
  <c r="BZ14" i="46"/>
  <c r="BV14" i="46"/>
  <c r="BR14" i="46"/>
  <c r="BN14" i="46"/>
  <c r="BJ14" i="46"/>
  <c r="BF14" i="46"/>
  <c r="BB14" i="46"/>
  <c r="AX14" i="46"/>
  <c r="AT14" i="46"/>
  <c r="AP14" i="46"/>
  <c r="AL14" i="46"/>
  <c r="AH14" i="46"/>
  <c r="AD14" i="46"/>
  <c r="Z14" i="46"/>
  <c r="V14" i="46"/>
  <c r="R14" i="46"/>
  <c r="N14" i="46"/>
  <c r="J14" i="46"/>
  <c r="F14" i="46"/>
  <c r="CV13" i="46"/>
  <c r="CR13" i="46"/>
  <c r="CN13" i="46"/>
  <c r="CJ13" i="46"/>
  <c r="CF13" i="46"/>
  <c r="CB13" i="46"/>
  <c r="BX13" i="46"/>
  <c r="BT13" i="46"/>
  <c r="BP13" i="46"/>
  <c r="BL13" i="46"/>
  <c r="CW49" i="46"/>
  <c r="BI46" i="46"/>
  <c r="BN44" i="46"/>
  <c r="BH43" i="46"/>
  <c r="BM42" i="46"/>
  <c r="BS41" i="46"/>
  <c r="BZ40" i="46"/>
  <c r="CH39" i="46"/>
  <c r="CQ38" i="46"/>
  <c r="AE38" i="46"/>
  <c r="AO37" i="46"/>
  <c r="CB36" i="46"/>
  <c r="AV36" i="46"/>
  <c r="CN35" i="46"/>
  <c r="BH35" i="46"/>
  <c r="AB35" i="46"/>
  <c r="BU34" i="46"/>
  <c r="AO34" i="46"/>
  <c r="CI33" i="46"/>
  <c r="BC33" i="46"/>
  <c r="CX32" i="46"/>
  <c r="BU32" i="46"/>
  <c r="BE32" i="46"/>
  <c r="AO32" i="46"/>
  <c r="Y32" i="46"/>
  <c r="CK31" i="46"/>
  <c r="BU31" i="46"/>
  <c r="BE31" i="46"/>
  <c r="AO31" i="46"/>
  <c r="Y31" i="46"/>
  <c r="CL30" i="46"/>
  <c r="BV30" i="46"/>
  <c r="BF30" i="46"/>
  <c r="AP30" i="46"/>
  <c r="Z30" i="46"/>
  <c r="CN29" i="46"/>
  <c r="BX29" i="46"/>
  <c r="BH29" i="46"/>
  <c r="AR29" i="46"/>
  <c r="AB29" i="46"/>
  <c r="CQ28" i="46"/>
  <c r="CA28" i="46"/>
  <c r="BK28" i="46"/>
  <c r="AU28" i="46"/>
  <c r="AE28" i="46"/>
  <c r="CU27" i="46"/>
  <c r="CE27" i="46"/>
  <c r="BO27" i="46"/>
  <c r="AY27" i="46"/>
  <c r="AI27" i="46"/>
  <c r="CJ26" i="46"/>
  <c r="BT26" i="46"/>
  <c r="BD26" i="46"/>
  <c r="AN26" i="46"/>
  <c r="X26" i="46"/>
  <c r="CP25" i="46"/>
  <c r="BZ25" i="46"/>
  <c r="BJ25" i="46"/>
  <c r="AT25" i="46"/>
  <c r="AD25" i="46"/>
  <c r="CW24" i="46"/>
  <c r="CG24" i="46"/>
  <c r="BQ24" i="46"/>
  <c r="BA24" i="46"/>
  <c r="AK24" i="46"/>
  <c r="U24" i="46"/>
  <c r="CO23" i="46"/>
  <c r="BY23" i="46"/>
  <c r="BI23" i="46"/>
  <c r="AS23" i="46"/>
  <c r="AC23" i="46"/>
  <c r="CX22" i="46"/>
  <c r="CH22" i="46"/>
  <c r="BR22" i="46"/>
  <c r="BB22" i="46"/>
  <c r="AL22" i="46"/>
  <c r="V22" i="46"/>
  <c r="CR21" i="46"/>
  <c r="CB21" i="46"/>
  <c r="BL21" i="46"/>
  <c r="AV21" i="46"/>
  <c r="AF21" i="46"/>
  <c r="P21" i="46"/>
  <c r="CM20" i="46"/>
  <c r="BZ20" i="46"/>
  <c r="BR20" i="46"/>
  <c r="BJ20" i="46"/>
  <c r="BB20" i="46"/>
  <c r="AT20" i="46"/>
  <c r="AL20" i="46"/>
  <c r="AD20" i="46"/>
  <c r="V20" i="46"/>
  <c r="N20" i="46"/>
  <c r="CT19" i="46"/>
  <c r="CL19" i="46"/>
  <c r="CD19" i="46"/>
  <c r="BV19" i="46"/>
  <c r="BN19" i="46"/>
  <c r="BF19" i="46"/>
  <c r="AX19" i="46"/>
  <c r="AP19" i="46"/>
  <c r="AH19" i="46"/>
  <c r="Z19" i="46"/>
  <c r="R19" i="46"/>
  <c r="CY18" i="46"/>
  <c r="CQ18" i="46"/>
  <c r="CI18" i="46"/>
  <c r="CA18" i="46"/>
  <c r="BS18" i="46"/>
  <c r="BK18" i="46"/>
  <c r="BC18" i="46"/>
  <c r="AU18" i="46"/>
  <c r="AM18" i="46"/>
  <c r="AE18" i="46"/>
  <c r="W18" i="46"/>
  <c r="O18" i="46"/>
  <c r="CW17" i="46"/>
  <c r="CO17" i="46"/>
  <c r="CG17" i="46"/>
  <c r="BY17" i="46"/>
  <c r="BQ17" i="46"/>
  <c r="BI17" i="46"/>
  <c r="BA17" i="46"/>
  <c r="AS17" i="46"/>
  <c r="AK17" i="46"/>
  <c r="AC17" i="46"/>
  <c r="U17" i="46"/>
  <c r="M17" i="46"/>
  <c r="CV16" i="46"/>
  <c r="CN16" i="46"/>
  <c r="CF16" i="46"/>
  <c r="BX16" i="46"/>
  <c r="BP16" i="46"/>
  <c r="BH16" i="46"/>
  <c r="AZ16" i="46"/>
  <c r="AR16" i="46"/>
  <c r="AJ16" i="46"/>
  <c r="AB16" i="46"/>
  <c r="T16" i="46"/>
  <c r="L16" i="46"/>
  <c r="CV15" i="46"/>
  <c r="CN15" i="46"/>
  <c r="CF15" i="46"/>
  <c r="BX15" i="46"/>
  <c r="BP15" i="46"/>
  <c r="BH15" i="46"/>
  <c r="AZ15" i="46"/>
  <c r="AR15" i="46"/>
  <c r="AJ15" i="46"/>
  <c r="AB15" i="46"/>
  <c r="T15" i="46"/>
  <c r="L15" i="46"/>
  <c r="CW14" i="46"/>
  <c r="CO14" i="46"/>
  <c r="CG14" i="46"/>
  <c r="BY14" i="46"/>
  <c r="BQ14" i="46"/>
  <c r="BI14" i="46"/>
  <c r="BA14" i="46"/>
  <c r="AS14" i="46"/>
  <c r="AK14" i="46"/>
  <c r="AC14" i="46"/>
  <c r="U14" i="46"/>
  <c r="M14" i="46"/>
  <c r="CY13" i="46"/>
  <c r="CQ13" i="46"/>
  <c r="CI13" i="46"/>
  <c r="CA13" i="46"/>
  <c r="BS13" i="46"/>
  <c r="BK13" i="46"/>
  <c r="BF13" i="46"/>
  <c r="AZ13" i="46"/>
  <c r="AU13" i="46"/>
  <c r="AP13" i="46"/>
  <c r="AJ13" i="46"/>
  <c r="AF13" i="46"/>
  <c r="AB13" i="46"/>
  <c r="X13" i="46"/>
  <c r="T13" i="46"/>
  <c r="P13" i="46"/>
  <c r="L13" i="46"/>
  <c r="H13" i="46"/>
  <c r="CY12" i="46"/>
  <c r="CU12" i="46"/>
  <c r="CQ12" i="46"/>
  <c r="CM12" i="46"/>
  <c r="CI12" i="46"/>
  <c r="CE12" i="46"/>
  <c r="CA12" i="46"/>
  <c r="BW12" i="46"/>
  <c r="BS12" i="46"/>
  <c r="BO12" i="46"/>
  <c r="BK12" i="46"/>
  <c r="BG12" i="46"/>
  <c r="BC12" i="46"/>
  <c r="AY12" i="46"/>
  <c r="AU12" i="46"/>
  <c r="AQ12" i="46"/>
  <c r="AM12" i="46"/>
  <c r="AI12" i="46"/>
  <c r="AE12" i="46"/>
  <c r="AA12" i="46"/>
  <c r="W12" i="46"/>
  <c r="S12" i="46"/>
  <c r="O12" i="46"/>
  <c r="K12" i="46"/>
  <c r="G12" i="46"/>
  <c r="BK45" i="46"/>
  <c r="CN43" i="46"/>
  <c r="CY41" i="46"/>
  <c r="AT40" i="46"/>
  <c r="BK38" i="46"/>
  <c r="CR36" i="46"/>
  <c r="AF36" i="46"/>
  <c r="AR35" i="46"/>
  <c r="BE34" i="46"/>
  <c r="BS33" i="46"/>
  <c r="CH32" i="46"/>
  <c r="AW32" i="46"/>
  <c r="CS31" i="46"/>
  <c r="BM31" i="46"/>
  <c r="AG31" i="46"/>
  <c r="CD30" i="46"/>
  <c r="AX30" i="46"/>
  <c r="CV29" i="46"/>
  <c r="BP29" i="46"/>
  <c r="AJ29" i="46"/>
  <c r="CI28" i="46"/>
  <c r="BC28" i="46"/>
  <c r="W28" i="46"/>
  <c r="BW27" i="46"/>
  <c r="AQ27" i="46"/>
  <c r="CR26" i="46"/>
  <c r="BL26" i="46"/>
  <c r="AF26" i="46"/>
  <c r="CH25" i="46"/>
  <c r="BB25" i="46"/>
  <c r="V25" i="46"/>
  <c r="BY24" i="46"/>
  <c r="AS24" i="46"/>
  <c r="CW23" i="46"/>
  <c r="BQ23" i="46"/>
  <c r="AK23" i="46"/>
  <c r="CP22" i="46"/>
  <c r="BJ22" i="46"/>
  <c r="AD22" i="46"/>
  <c r="CJ21" i="46"/>
  <c r="BT21" i="46"/>
  <c r="BD21" i="46"/>
  <c r="X21" i="46"/>
  <c r="CE20" i="46"/>
  <c r="BN20" i="46"/>
  <c r="AX20" i="46"/>
  <c r="AH20" i="46"/>
  <c r="R20" i="46"/>
  <c r="CP19" i="46"/>
  <c r="BZ19" i="46"/>
  <c r="BJ19" i="46"/>
  <c r="AT19" i="46"/>
  <c r="AD19" i="46"/>
  <c r="N19" i="46"/>
  <c r="CM18" i="46"/>
  <c r="BW18" i="46"/>
  <c r="BG18" i="46"/>
  <c r="AQ18" i="46"/>
  <c r="AA18" i="46"/>
  <c r="K18" i="46"/>
  <c r="CK17" i="46"/>
  <c r="BU17" i="46"/>
  <c r="BE17" i="46"/>
  <c r="AO17" i="46"/>
  <c r="Y17" i="46"/>
  <c r="CB16" i="46"/>
  <c r="BL16" i="46"/>
  <c r="AV16" i="46"/>
  <c r="AF16" i="46"/>
  <c r="P16" i="46"/>
  <c r="CR15" i="46"/>
  <c r="CJ15" i="46"/>
  <c r="BT15" i="46"/>
  <c r="BD15" i="46"/>
  <c r="AN15" i="46"/>
  <c r="X15" i="46"/>
  <c r="H15" i="46"/>
  <c r="CK14" i="46"/>
  <c r="BU14" i="46"/>
  <c r="BE14" i="46"/>
  <c r="AO14" i="46"/>
  <c r="Y14" i="46"/>
  <c r="I14" i="46"/>
  <c r="CM13" i="46"/>
  <c r="BW13" i="46"/>
  <c r="BH13" i="46"/>
  <c r="AX13" i="46"/>
  <c r="AM13" i="46"/>
  <c r="AD13" i="46"/>
  <c r="V13" i="46"/>
  <c r="N13" i="46"/>
  <c r="F13" i="46"/>
  <c r="CS12" i="46"/>
  <c r="CK12" i="46"/>
  <c r="CC12" i="46"/>
  <c r="BU12" i="46"/>
  <c r="BM12" i="46"/>
  <c r="BE12" i="46"/>
  <c r="AW12" i="46"/>
  <c r="AO12" i="46"/>
  <c r="AG12" i="46"/>
  <c r="Y12" i="46"/>
  <c r="Q12" i="46"/>
  <c r="I12" i="46"/>
  <c r="CU47" i="46"/>
  <c r="CR42" i="46"/>
  <c r="AL41" i="46"/>
  <c r="BA39" i="46"/>
  <c r="BT37" i="46"/>
  <c r="BK36" i="46"/>
  <c r="BW35" i="46"/>
  <c r="CJ34" i="46"/>
  <c r="CX33" i="46"/>
  <c r="AL33" i="46"/>
  <c r="BL32" i="46"/>
  <c r="AF32" i="46"/>
  <c r="CB31" i="46"/>
  <c r="AV31" i="46"/>
  <c r="CS30" i="46"/>
  <c r="BM30" i="46"/>
  <c r="AG30" i="46"/>
  <c r="CE29" i="46"/>
  <c r="AY29" i="46"/>
  <c r="CX28" i="46"/>
  <c r="BR28" i="46"/>
  <c r="AL28" i="46"/>
  <c r="CL27" i="46"/>
  <c r="BF27" i="46"/>
  <c r="Z27" i="46"/>
  <c r="CA26" i="46"/>
  <c r="AU26" i="46"/>
  <c r="CW25" i="46"/>
  <c r="BQ25" i="46"/>
  <c r="AK25" i="46"/>
  <c r="CN24" i="46"/>
  <c r="BH24" i="46"/>
  <c r="AB24" i="46"/>
  <c r="CF23" i="46"/>
  <c r="AZ23" i="46"/>
  <c r="T23" i="46"/>
  <c r="BY22" i="46"/>
  <c r="AS22" i="46"/>
  <c r="CY21" i="46"/>
  <c r="BS21" i="46"/>
  <c r="AM21" i="46"/>
  <c r="CT20" i="46"/>
  <c r="BU20" i="46"/>
  <c r="BE20" i="46"/>
  <c r="AO20" i="46"/>
  <c r="Y20" i="46"/>
  <c r="CW19" i="46"/>
  <c r="CG19" i="46"/>
  <c r="BQ19" i="46"/>
  <c r="BA19" i="46"/>
  <c r="AK19" i="46"/>
  <c r="U19" i="46"/>
  <c r="CT18" i="46"/>
  <c r="CD18" i="46"/>
  <c r="BN18" i="46"/>
  <c r="AX18" i="46"/>
  <c r="AH18" i="46"/>
  <c r="R18" i="46"/>
  <c r="CR17" i="46"/>
  <c r="CJ17" i="46"/>
  <c r="BT17" i="46"/>
  <c r="BD17" i="46"/>
  <c r="AN17" i="46"/>
  <c r="X17" i="46"/>
  <c r="CY16" i="46"/>
  <c r="CI16" i="46"/>
  <c r="BS16" i="46"/>
  <c r="BC16" i="46"/>
  <c r="AM16" i="46"/>
  <c r="W16" i="46"/>
  <c r="CY15" i="46"/>
  <c r="CI15" i="46"/>
  <c r="BS15" i="46"/>
  <c r="BC15" i="46"/>
  <c r="AM15" i="46"/>
  <c r="W15" i="46"/>
  <c r="G15" i="46"/>
  <c r="CB14" i="46"/>
  <c r="BL14" i="46"/>
  <c r="AV14" i="46"/>
  <c r="AF14" i="46"/>
  <c r="P14" i="46"/>
  <c r="CT13" i="46"/>
  <c r="CD13" i="46"/>
  <c r="BN13" i="46"/>
  <c r="BB13" i="46"/>
  <c r="AQ13" i="46"/>
  <c r="AG13" i="46"/>
  <c r="Y13" i="46"/>
  <c r="Q13" i="46"/>
  <c r="I13" i="46"/>
  <c r="CV12" i="46"/>
  <c r="CR12" i="46"/>
  <c r="CJ12" i="46"/>
  <c r="CB12" i="46"/>
  <c r="BT12" i="46"/>
  <c r="BL12" i="46"/>
  <c r="BD12" i="46"/>
  <c r="AV12" i="46"/>
  <c r="AN12" i="46"/>
  <c r="AF12" i="46"/>
  <c r="X12" i="46"/>
  <c r="P12" i="46"/>
  <c r="H12" i="46"/>
  <c r="CV49" i="46"/>
  <c r="BH46" i="46"/>
  <c r="BM44" i="46"/>
  <c r="BG43" i="46"/>
  <c r="BL42" i="46"/>
  <c r="BR41" i="46"/>
  <c r="BY40" i="46"/>
  <c r="CG39" i="46"/>
  <c r="CP38" i="46"/>
  <c r="AN37" i="46"/>
  <c r="CA36" i="46"/>
  <c r="AU36" i="46"/>
  <c r="CM35" i="46"/>
  <c r="BG35" i="46"/>
  <c r="BT34" i="46"/>
  <c r="AN34" i="46"/>
  <c r="CH33" i="46"/>
  <c r="BB33" i="46"/>
  <c r="CW32" i="46"/>
  <c r="BT32" i="46"/>
  <c r="BD32" i="46"/>
  <c r="AN32" i="46"/>
  <c r="CJ31" i="46"/>
  <c r="BT31" i="46"/>
  <c r="BD31" i="46"/>
  <c r="AN31" i="46"/>
  <c r="X31" i="46"/>
  <c r="CK30" i="46"/>
  <c r="BU30" i="46"/>
  <c r="BE30" i="46"/>
  <c r="AO30" i="46"/>
  <c r="Y30" i="46"/>
  <c r="CM29" i="46"/>
  <c r="BW29" i="46"/>
  <c r="BG29" i="46"/>
  <c r="AQ29" i="46"/>
  <c r="AA29" i="46"/>
  <c r="CP28" i="46"/>
  <c r="BZ28" i="46"/>
  <c r="BJ28" i="46"/>
  <c r="AT28" i="46"/>
  <c r="AD28" i="46"/>
  <c r="CT27" i="46"/>
  <c r="CD27" i="46"/>
  <c r="BN27" i="46"/>
  <c r="AX27" i="46"/>
  <c r="AH27" i="46"/>
  <c r="CY26" i="46"/>
  <c r="CI26" i="46"/>
  <c r="BS26" i="46"/>
  <c r="BC26" i="46"/>
  <c r="AM26" i="46"/>
  <c r="W26" i="46"/>
  <c r="CO25" i="46"/>
  <c r="BY25" i="46"/>
  <c r="BI25" i="46"/>
  <c r="AS25" i="46"/>
  <c r="AC25" i="46"/>
  <c r="CV24" i="46"/>
  <c r="CF24" i="46"/>
  <c r="BP24" i="46"/>
  <c r="AZ24" i="46"/>
  <c r="AJ24" i="46"/>
  <c r="T24" i="46"/>
  <c r="CN23" i="46"/>
  <c r="BX23" i="46"/>
  <c r="BH23" i="46"/>
  <c r="AR23" i="46"/>
  <c r="AB23" i="46"/>
  <c r="CW22" i="46"/>
  <c r="CG22" i="46"/>
  <c r="BQ22" i="46"/>
  <c r="BA22" i="46"/>
  <c r="AK22" i="46"/>
  <c r="U22" i="46"/>
  <c r="CQ21" i="46"/>
  <c r="CA21" i="46"/>
  <c r="BK21" i="46"/>
  <c r="AU21" i="46"/>
  <c r="AE21" i="46"/>
  <c r="O21" i="46"/>
  <c r="CL20" i="46"/>
  <c r="BY20" i="46"/>
  <c r="BQ20" i="46"/>
  <c r="BI20" i="46"/>
  <c r="BA20" i="46"/>
  <c r="AS20" i="46"/>
  <c r="AK20" i="46"/>
  <c r="AC20" i="46"/>
  <c r="U20" i="46"/>
  <c r="M20" i="46"/>
  <c r="CS19" i="46"/>
  <c r="CK19" i="46"/>
  <c r="CC19" i="46"/>
  <c r="BU19" i="46"/>
  <c r="BM19" i="46"/>
  <c r="BE19" i="46"/>
  <c r="AW19" i="46"/>
  <c r="AO19" i="46"/>
  <c r="AG19" i="46"/>
  <c r="Y19" i="46"/>
  <c r="Q19" i="46"/>
  <c r="CX18" i="46"/>
  <c r="CP18" i="46"/>
  <c r="CH18" i="46"/>
  <c r="BZ18" i="46"/>
  <c r="BR18" i="46"/>
  <c r="BJ18" i="46"/>
  <c r="BB18" i="46"/>
  <c r="AT18" i="46"/>
  <c r="AL18" i="46"/>
  <c r="AD18" i="46"/>
  <c r="V18" i="46"/>
  <c r="N18" i="46"/>
  <c r="CV17" i="46"/>
  <c r="CN17" i="46"/>
  <c r="CF17" i="46"/>
  <c r="BX17" i="46"/>
  <c r="BP17" i="46"/>
  <c r="BH17" i="46"/>
  <c r="AZ17" i="46"/>
  <c r="AR17" i="46"/>
  <c r="AJ17" i="46"/>
  <c r="AB17" i="46"/>
  <c r="T17" i="46"/>
  <c r="L17" i="46"/>
  <c r="CU16" i="46"/>
  <c r="CM16" i="46"/>
  <c r="CE16" i="46"/>
  <c r="BW16" i="46"/>
  <c r="BO16" i="46"/>
  <c r="BG16" i="46"/>
  <c r="AY16" i="46"/>
  <c r="AQ16" i="46"/>
  <c r="AI16" i="46"/>
  <c r="AA16" i="46"/>
  <c r="S16" i="46"/>
  <c r="K16" i="46"/>
  <c r="CU15" i="46"/>
  <c r="CM15" i="46"/>
  <c r="CE15" i="46"/>
  <c r="BW15" i="46"/>
  <c r="BO15" i="46"/>
  <c r="BG15" i="46"/>
  <c r="AY15" i="46"/>
  <c r="AQ15" i="46"/>
  <c r="AI15" i="46"/>
  <c r="AA15" i="46"/>
  <c r="S15" i="46"/>
  <c r="K15" i="46"/>
  <c r="CV14" i="46"/>
  <c r="CN14" i="46"/>
  <c r="CF14" i="46"/>
  <c r="BX14" i="46"/>
  <c r="BP14" i="46"/>
  <c r="BH14" i="46"/>
  <c r="AZ14" i="46"/>
  <c r="AR14" i="46"/>
  <c r="AJ14" i="46"/>
  <c r="AB14" i="46"/>
  <c r="T14" i="46"/>
  <c r="L14" i="46"/>
  <c r="CX13" i="46"/>
  <c r="CP13" i="46"/>
  <c r="CH13" i="46"/>
  <c r="BZ13" i="46"/>
  <c r="BR13" i="46"/>
  <c r="BJ13" i="46"/>
  <c r="BD13" i="46"/>
  <c r="AY13" i="46"/>
  <c r="AT13" i="46"/>
  <c r="AN13" i="46"/>
  <c r="AI13" i="46"/>
  <c r="AE13" i="46"/>
  <c r="AA13" i="46"/>
  <c r="W13" i="46"/>
  <c r="S13" i="46"/>
  <c r="O13" i="46"/>
  <c r="K13" i="46"/>
  <c r="G13" i="46"/>
  <c r="CX12" i="46"/>
  <c r="CT12" i="46"/>
  <c r="CP12" i="46"/>
  <c r="CL12" i="46"/>
  <c r="CH12" i="46"/>
  <c r="CD12" i="46"/>
  <c r="BZ12" i="46"/>
  <c r="BV12" i="46"/>
  <c r="BR12" i="46"/>
  <c r="BN12" i="46"/>
  <c r="BJ12" i="46"/>
  <c r="BF12" i="46"/>
  <c r="BB12" i="46"/>
  <c r="AX12" i="46"/>
  <c r="AT12" i="46"/>
  <c r="AP12" i="46"/>
  <c r="AL12" i="46"/>
  <c r="AH12" i="46"/>
  <c r="AD12" i="46"/>
  <c r="Z12" i="46"/>
  <c r="V12" i="46"/>
  <c r="R12" i="46"/>
  <c r="N12" i="46"/>
  <c r="J12" i="46"/>
  <c r="F12" i="46"/>
  <c r="CV47" i="46"/>
  <c r="CS42" i="46"/>
  <c r="AM41" i="46"/>
  <c r="BB39" i="46"/>
  <c r="BU37" i="46"/>
  <c r="BL36" i="46"/>
  <c r="BX35" i="46"/>
  <c r="CK34" i="46"/>
  <c r="CY33" i="46"/>
  <c r="AM33" i="46"/>
  <c r="BM32" i="46"/>
  <c r="AG32" i="46"/>
  <c r="CC31" i="46"/>
  <c r="AW31" i="46"/>
  <c r="CT30" i="46"/>
  <c r="BN30" i="46"/>
  <c r="AH30" i="46"/>
  <c r="CF29" i="46"/>
  <c r="AZ29" i="46"/>
  <c r="CY28" i="46"/>
  <c r="BS28" i="46"/>
  <c r="AM28" i="46"/>
  <c r="CM27" i="46"/>
  <c r="BG27" i="46"/>
  <c r="AA27" i="46"/>
  <c r="CB26" i="46"/>
  <c r="AV26" i="46"/>
  <c r="CX25" i="46"/>
  <c r="BR25" i="46"/>
  <c r="AL25" i="46"/>
  <c r="CO24" i="46"/>
  <c r="BI24" i="46"/>
  <c r="AC24" i="46"/>
  <c r="CG23" i="46"/>
  <c r="BA23" i="46"/>
  <c r="U23" i="46"/>
  <c r="BZ22" i="46"/>
  <c r="AT22" i="46"/>
  <c r="AN21" i="46"/>
  <c r="CU20" i="46"/>
  <c r="BV20" i="46"/>
  <c r="BF20" i="46"/>
  <c r="AP20" i="46"/>
  <c r="Z20" i="46"/>
  <c r="CX19" i="46"/>
  <c r="CH19" i="46"/>
  <c r="BR19" i="46"/>
  <c r="BB19" i="46"/>
  <c r="AL19" i="46"/>
  <c r="V19" i="46"/>
  <c r="CU18" i="46"/>
  <c r="CE18" i="46"/>
  <c r="BO18" i="46"/>
  <c r="AY18" i="46"/>
  <c r="AI18" i="46"/>
  <c r="S18" i="46"/>
  <c r="CS17" i="46"/>
  <c r="CC17" i="46"/>
  <c r="BM17" i="46"/>
  <c r="AW17" i="46"/>
  <c r="AG17" i="46"/>
  <c r="Q17" i="46"/>
  <c r="CR16" i="46"/>
  <c r="CJ16" i="46"/>
  <c r="BT16" i="46"/>
  <c r="BD16" i="46"/>
  <c r="AN16" i="46"/>
  <c r="X16" i="46"/>
  <c r="H16" i="46"/>
  <c r="CB15" i="46"/>
  <c r="BL15" i="46"/>
  <c r="AV15" i="46"/>
  <c r="AF15" i="46"/>
  <c r="P15" i="46"/>
  <c r="CS14" i="46"/>
  <c r="CC14" i="46"/>
  <c r="BM14" i="46"/>
  <c r="AW14" i="46"/>
  <c r="AG14" i="46"/>
  <c r="Q14" i="46"/>
  <c r="CU13" i="46"/>
  <c r="CE13" i="46"/>
  <c r="BO13" i="46"/>
  <c r="BC13" i="46"/>
  <c r="AR13" i="46"/>
  <c r="AH13" i="46"/>
  <c r="Z13" i="46"/>
  <c r="R13" i="46"/>
  <c r="J13" i="46"/>
  <c r="CW12" i="46"/>
  <c r="CO12" i="46"/>
  <c r="CG12" i="46"/>
  <c r="BY12" i="46"/>
  <c r="BQ12" i="46"/>
  <c r="BI12" i="46"/>
  <c r="BA12" i="46"/>
  <c r="AS12" i="46"/>
  <c r="AK12" i="46"/>
  <c r="AC12" i="46"/>
  <c r="U12" i="46"/>
  <c r="M12" i="46"/>
  <c r="E12" i="46"/>
  <c r="BJ45" i="46"/>
  <c r="CM43" i="46"/>
  <c r="CX41" i="46"/>
  <c r="AS40" i="46"/>
  <c r="BJ38" i="46"/>
  <c r="CQ36" i="46"/>
  <c r="AE36" i="46"/>
  <c r="AQ35" i="46"/>
  <c r="BD34" i="46"/>
  <c r="BR33" i="46"/>
  <c r="CG32" i="46"/>
  <c r="AV32" i="46"/>
  <c r="CR31" i="46"/>
  <c r="BL31" i="46"/>
  <c r="AF31" i="46"/>
  <c r="CC30" i="46"/>
  <c r="AW30" i="46"/>
  <c r="CU29" i="46"/>
  <c r="BO29" i="46"/>
  <c r="AI29" i="46"/>
  <c r="CH28" i="46"/>
  <c r="BB28" i="46"/>
  <c r="V28" i="46"/>
  <c r="BV27" i="46"/>
  <c r="AP27" i="46"/>
  <c r="CQ26" i="46"/>
  <c r="BK26" i="46"/>
  <c r="AE26" i="46"/>
  <c r="CG25" i="46"/>
  <c r="BA25" i="46"/>
  <c r="U25" i="46"/>
  <c r="BX24" i="46"/>
  <c r="AR24" i="46"/>
  <c r="CV23" i="46"/>
  <c r="BP23" i="46"/>
  <c r="AJ23" i="46"/>
  <c r="CO22" i="46"/>
  <c r="BI22" i="46"/>
  <c r="AC22" i="46"/>
  <c r="CI21" i="46"/>
  <c r="BC21" i="46"/>
  <c r="W21" i="46"/>
  <c r="CD20" i="46"/>
  <c r="BM20" i="46"/>
  <c r="AW20" i="46"/>
  <c r="AG20" i="46"/>
  <c r="Q20" i="46"/>
  <c r="CO19" i="46"/>
  <c r="BY19" i="46"/>
  <c r="BI19" i="46"/>
  <c r="AS19" i="46"/>
  <c r="AC19" i="46"/>
  <c r="M19" i="46"/>
  <c r="CL18" i="46"/>
  <c r="BV18" i="46"/>
  <c r="BF18" i="46"/>
  <c r="AP18" i="46"/>
  <c r="Z18" i="46"/>
  <c r="CB17" i="46"/>
  <c r="BL17" i="46"/>
  <c r="AV17" i="46"/>
  <c r="AF17" i="46"/>
  <c r="P17" i="46"/>
  <c r="CQ16" i="46"/>
  <c r="CA16" i="46"/>
  <c r="BK16" i="46"/>
  <c r="AU16" i="46"/>
  <c r="AE16" i="46"/>
  <c r="O16" i="46"/>
  <c r="CQ15" i="46"/>
  <c r="CA15" i="46"/>
  <c r="BK15" i="46"/>
  <c r="AU15" i="46"/>
  <c r="AE15" i="46"/>
  <c r="O15" i="46"/>
  <c r="CR14" i="46"/>
  <c r="CJ14" i="46"/>
  <c r="BT14" i="46"/>
  <c r="BD14" i="46"/>
  <c r="AN14" i="46"/>
  <c r="X14" i="46"/>
  <c r="H14" i="46"/>
  <c r="CL13" i="46"/>
  <c r="BV13" i="46"/>
  <c r="BG13" i="46"/>
  <c r="AV13" i="46"/>
  <c r="AL13" i="46"/>
  <c r="AC13" i="46"/>
  <c r="U13" i="46"/>
  <c r="M13" i="46"/>
  <c r="E13" i="46"/>
  <c r="CN12" i="46"/>
  <c r="CF12" i="46"/>
  <c r="BX12" i="46"/>
  <c r="BP12" i="46"/>
  <c r="BH12" i="46"/>
  <c r="AZ12" i="46"/>
  <c r="AR12" i="46"/>
  <c r="AJ12" i="46"/>
  <c r="AB12" i="46"/>
  <c r="T12" i="46"/>
  <c r="L12" i="46"/>
  <c r="D12" i="46"/>
  <c r="I17" i="46"/>
  <c r="J18" i="46"/>
  <c r="K19" i="46"/>
  <c r="L20" i="46"/>
  <c r="M21" i="46"/>
  <c r="N22" i="46"/>
  <c r="O23" i="46"/>
  <c r="P24" i="46"/>
  <c r="Q25" i="46"/>
  <c r="R26" i="46"/>
  <c r="S27" i="46"/>
  <c r="T28" i="46"/>
  <c r="U29" i="46"/>
  <c r="V30" i="46"/>
  <c r="W31" i="46"/>
  <c r="X32" i="46"/>
  <c r="Y33" i="46"/>
  <c r="Z34" i="46"/>
  <c r="AA35" i="46"/>
  <c r="AB36" i="46"/>
  <c r="AC37" i="46"/>
  <c r="AD38" i="46"/>
  <c r="AE39" i="46"/>
  <c r="AF40" i="46"/>
  <c r="AG41" i="46"/>
  <c r="AH42" i="46"/>
  <c r="AI43" i="46"/>
  <c r="AJ44" i="46"/>
  <c r="AK45" i="46"/>
  <c r="AL46" i="46"/>
  <c r="AM47" i="46"/>
  <c r="AN48" i="46"/>
  <c r="AO49" i="46"/>
  <c r="AP50" i="46"/>
  <c r="AQ51" i="46"/>
  <c r="CY51" i="45"/>
  <c r="CU51" i="45"/>
  <c r="CQ51" i="45"/>
  <c r="CM51" i="45"/>
  <c r="CI51" i="45"/>
  <c r="CE51" i="45"/>
  <c r="CA51" i="45"/>
  <c r="BW51" i="45"/>
  <c r="BS51" i="45"/>
  <c r="BO51" i="45"/>
  <c r="BK51" i="45"/>
  <c r="BG51" i="45"/>
  <c r="BC51" i="45"/>
  <c r="AY51" i="45"/>
  <c r="AU51" i="45"/>
  <c r="CV50" i="45"/>
  <c r="CR50" i="45"/>
  <c r="CN50" i="45"/>
  <c r="CJ50" i="45"/>
  <c r="CF50" i="45"/>
  <c r="CB50" i="45"/>
  <c r="BX50" i="45"/>
  <c r="BT50" i="45"/>
  <c r="BP50" i="45"/>
  <c r="BL50" i="45"/>
  <c r="BH50" i="45"/>
  <c r="BD50" i="45"/>
  <c r="AZ50" i="45"/>
  <c r="AV50" i="45"/>
  <c r="AR50" i="45"/>
  <c r="CX49" i="45"/>
  <c r="CT49" i="45"/>
  <c r="CP49" i="45"/>
  <c r="CL49" i="45"/>
  <c r="CH49" i="45"/>
  <c r="CD49" i="45"/>
  <c r="BZ49" i="45"/>
  <c r="BV49" i="45"/>
  <c r="BR49" i="45"/>
  <c r="BN49" i="45"/>
  <c r="BJ49" i="45"/>
  <c r="BF49" i="45"/>
  <c r="BB49" i="45"/>
  <c r="AX49" i="45"/>
  <c r="AT49" i="45"/>
  <c r="AP49" i="45"/>
  <c r="CW48" i="45"/>
  <c r="CS48" i="45"/>
  <c r="CO48" i="45"/>
  <c r="CK48" i="45"/>
  <c r="CG48" i="45"/>
  <c r="CC48" i="45"/>
  <c r="BY48" i="45"/>
  <c r="BU48" i="45"/>
  <c r="BQ48" i="45"/>
  <c r="BM48" i="45"/>
  <c r="BI48" i="45"/>
  <c r="BE48" i="45"/>
  <c r="BA48" i="45"/>
  <c r="AW48" i="45"/>
  <c r="AS48" i="45"/>
  <c r="AO48" i="45"/>
  <c r="CW47" i="45"/>
  <c r="CS47" i="45"/>
  <c r="CO47" i="45"/>
  <c r="CK47" i="45"/>
  <c r="CG47" i="45"/>
  <c r="CC47" i="45"/>
  <c r="BY47" i="45"/>
  <c r="BU47" i="45"/>
  <c r="BQ47" i="45"/>
  <c r="BM47" i="45"/>
  <c r="BI47" i="45"/>
  <c r="BE47" i="45"/>
  <c r="BA47" i="45"/>
  <c r="AW47" i="45"/>
  <c r="AS47" i="45"/>
  <c r="AO47" i="45"/>
  <c r="CX46" i="45"/>
  <c r="CT46" i="45"/>
  <c r="CP46" i="45"/>
  <c r="CL46" i="45"/>
  <c r="CH46" i="45"/>
  <c r="CD46" i="45"/>
  <c r="CX51" i="45"/>
  <c r="CS51" i="45"/>
  <c r="CN51" i="45"/>
  <c r="CH51" i="45"/>
  <c r="CC51" i="45"/>
  <c r="BX51" i="45"/>
  <c r="BR51" i="45"/>
  <c r="BM51" i="45"/>
  <c r="BH51" i="45"/>
  <c r="BB51" i="45"/>
  <c r="AW51" i="45"/>
  <c r="AR51" i="45"/>
  <c r="CU50" i="45"/>
  <c r="CP50" i="45"/>
  <c r="CK50" i="45"/>
  <c r="CE50" i="45"/>
  <c r="BZ50" i="45"/>
  <c r="BU50" i="45"/>
  <c r="BO50" i="45"/>
  <c r="BJ50" i="45"/>
  <c r="BE50" i="45"/>
  <c r="AY50" i="45"/>
  <c r="AT50" i="45"/>
  <c r="CY49" i="45"/>
  <c r="CS49" i="45"/>
  <c r="CN49" i="45"/>
  <c r="CI49" i="45"/>
  <c r="CC49" i="45"/>
  <c r="BX49" i="45"/>
  <c r="BS49" i="45"/>
  <c r="BM49" i="45"/>
  <c r="BH49" i="45"/>
  <c r="BC49" i="45"/>
  <c r="AW49" i="45"/>
  <c r="AR49" i="45"/>
  <c r="CX48" i="45"/>
  <c r="CR48" i="45"/>
  <c r="CM48" i="45"/>
  <c r="CH48" i="45"/>
  <c r="CB48" i="45"/>
  <c r="BW48" i="45"/>
  <c r="BR48" i="45"/>
  <c r="BL48" i="45"/>
  <c r="BG48" i="45"/>
  <c r="BB48" i="45"/>
  <c r="AV48" i="45"/>
  <c r="AQ48" i="45"/>
  <c r="CX47" i="45"/>
  <c r="CR47" i="45"/>
  <c r="CM47" i="45"/>
  <c r="CH47" i="45"/>
  <c r="CB47" i="45"/>
  <c r="BW47" i="45"/>
  <c r="BR47" i="45"/>
  <c r="BL47" i="45"/>
  <c r="BG47" i="45"/>
  <c r="BB47" i="45"/>
  <c r="AV47" i="45"/>
  <c r="AQ47" i="45"/>
  <c r="CY46" i="45"/>
  <c r="CS46" i="45"/>
  <c r="CN46" i="45"/>
  <c r="CI46" i="45"/>
  <c r="CC46" i="45"/>
  <c r="BY46" i="45"/>
  <c r="BU46" i="45"/>
  <c r="BQ46" i="45"/>
  <c r="BM46" i="45"/>
  <c r="BI46" i="45"/>
  <c r="BE46" i="45"/>
  <c r="BA46" i="45"/>
  <c r="AW46" i="45"/>
  <c r="AS46" i="45"/>
  <c r="AO46" i="45"/>
  <c r="CY45" i="45"/>
  <c r="CU45" i="45"/>
  <c r="CQ45" i="45"/>
  <c r="CM45" i="45"/>
  <c r="CI45" i="45"/>
  <c r="CE45" i="45"/>
  <c r="CA45" i="45"/>
  <c r="BW45" i="45"/>
  <c r="BS45" i="45"/>
  <c r="BO45" i="45"/>
  <c r="BK45" i="45"/>
  <c r="BG45" i="45"/>
  <c r="CW51" i="45"/>
  <c r="CR51" i="45"/>
  <c r="CL51" i="45"/>
  <c r="CG51" i="45"/>
  <c r="CB51" i="45"/>
  <c r="BV51" i="45"/>
  <c r="BQ51" i="45"/>
  <c r="BL51" i="45"/>
  <c r="BF51" i="45"/>
  <c r="BA51" i="45"/>
  <c r="AV51" i="45"/>
  <c r="CY50" i="45"/>
  <c r="CT50" i="45"/>
  <c r="CO50" i="45"/>
  <c r="CI50" i="45"/>
  <c r="CD50" i="45"/>
  <c r="BY50" i="45"/>
  <c r="BS50" i="45"/>
  <c r="BN50" i="45"/>
  <c r="BI50" i="45"/>
  <c r="BC50" i="45"/>
  <c r="AX50" i="45"/>
  <c r="AS50" i="45"/>
  <c r="CW49" i="45"/>
  <c r="CR49" i="45"/>
  <c r="CM49" i="45"/>
  <c r="CG49" i="45"/>
  <c r="CB49" i="45"/>
  <c r="BW49" i="45"/>
  <c r="BQ49" i="45"/>
  <c r="BL49" i="45"/>
  <c r="BG49" i="45"/>
  <c r="BA49" i="45"/>
  <c r="AV49" i="45"/>
  <c r="AQ49" i="45"/>
  <c r="CV48" i="45"/>
  <c r="CQ48" i="45"/>
  <c r="CL48" i="45"/>
  <c r="CF48" i="45"/>
  <c r="CA48" i="45"/>
  <c r="BV48" i="45"/>
  <c r="BP48" i="45"/>
  <c r="BK48" i="45"/>
  <c r="BF48" i="45"/>
  <c r="AZ48" i="45"/>
  <c r="AU48" i="45"/>
  <c r="AP48" i="45"/>
  <c r="CV47" i="45"/>
  <c r="CQ47" i="45"/>
  <c r="CL47" i="45"/>
  <c r="CF47" i="45"/>
  <c r="CA47" i="45"/>
  <c r="BV47" i="45"/>
  <c r="BP47" i="45"/>
  <c r="BK47" i="45"/>
  <c r="BF47" i="45"/>
  <c r="AZ47" i="45"/>
  <c r="AU47" i="45"/>
  <c r="AP47" i="45"/>
  <c r="CW46" i="45"/>
  <c r="CR46" i="45"/>
  <c r="CM46" i="45"/>
  <c r="CG46" i="45"/>
  <c r="CB46" i="45"/>
  <c r="BX46" i="45"/>
  <c r="BT46" i="45"/>
  <c r="BP46" i="45"/>
  <c r="BL46" i="45"/>
  <c r="BH46" i="45"/>
  <c r="BD46" i="45"/>
  <c r="AZ46" i="45"/>
  <c r="AV46" i="45"/>
  <c r="AR46" i="45"/>
  <c r="AN46" i="45"/>
  <c r="CX45" i="45"/>
  <c r="CT45" i="45"/>
  <c r="CP45" i="45"/>
  <c r="CL45" i="45"/>
  <c r="CH45" i="45"/>
  <c r="CD45" i="45"/>
  <c r="BZ45" i="45"/>
  <c r="BV45" i="45"/>
  <c r="BR45" i="45"/>
  <c r="BN45" i="45"/>
  <c r="BJ45" i="45"/>
  <c r="CT51" i="45"/>
  <c r="CO51" i="45"/>
  <c r="CJ51" i="45"/>
  <c r="CD51" i="45"/>
  <c r="BY51" i="45"/>
  <c r="BT51" i="45"/>
  <c r="BN51" i="45"/>
  <c r="BI51" i="45"/>
  <c r="BD51" i="45"/>
  <c r="AX51" i="45"/>
  <c r="AS51" i="45"/>
  <c r="CW50" i="45"/>
  <c r="CQ50" i="45"/>
  <c r="CL50" i="45"/>
  <c r="CG50" i="45"/>
  <c r="CA50" i="45"/>
  <c r="BV50" i="45"/>
  <c r="BQ50" i="45"/>
  <c r="BK50" i="45"/>
  <c r="BF50" i="45"/>
  <c r="BA50" i="45"/>
  <c r="AU50" i="45"/>
  <c r="CU49" i="45"/>
  <c r="CO49" i="45"/>
  <c r="CJ49" i="45"/>
  <c r="CE49" i="45"/>
  <c r="BY49" i="45"/>
  <c r="BT49" i="45"/>
  <c r="BO49" i="45"/>
  <c r="BI49" i="45"/>
  <c r="BD49" i="45"/>
  <c r="AY49" i="45"/>
  <c r="AS49" i="45"/>
  <c r="CY48" i="45"/>
  <c r="CT48" i="45"/>
  <c r="CN48" i="45"/>
  <c r="CI48" i="45"/>
  <c r="CD48" i="45"/>
  <c r="BX48" i="45"/>
  <c r="BS48" i="45"/>
  <c r="BN48" i="45"/>
  <c r="BH48" i="45"/>
  <c r="BC48" i="45"/>
  <c r="AX48" i="45"/>
  <c r="AR48" i="45"/>
  <c r="CY47" i="45"/>
  <c r="CT47" i="45"/>
  <c r="CN47" i="45"/>
  <c r="CI47" i="45"/>
  <c r="CD47" i="45"/>
  <c r="BX47" i="45"/>
  <c r="BS47" i="45"/>
  <c r="BN47" i="45"/>
  <c r="BH47" i="45"/>
  <c r="BC47" i="45"/>
  <c r="AX47" i="45"/>
  <c r="AR47" i="45"/>
  <c r="CV51" i="45"/>
  <c r="BZ51" i="45"/>
  <c r="BE51" i="45"/>
  <c r="CS50" i="45"/>
  <c r="BW50" i="45"/>
  <c r="BB50" i="45"/>
  <c r="CQ49" i="45"/>
  <c r="BU49" i="45"/>
  <c r="AZ49" i="45"/>
  <c r="CP48" i="45"/>
  <c r="BT48" i="45"/>
  <c r="AY48" i="45"/>
  <c r="CP47" i="45"/>
  <c r="BT47" i="45"/>
  <c r="AY47" i="45"/>
  <c r="CU46" i="45"/>
  <c r="CJ46" i="45"/>
  <c r="BZ46" i="45"/>
  <c r="BR46" i="45"/>
  <c r="BJ46" i="45"/>
  <c r="BB46" i="45"/>
  <c r="AT46" i="45"/>
  <c r="CR45" i="45"/>
  <c r="CJ45" i="45"/>
  <c r="CB45" i="45"/>
  <c r="BT45" i="45"/>
  <c r="BL45" i="45"/>
  <c r="BE45" i="45"/>
  <c r="BA45" i="45"/>
  <c r="AW45" i="45"/>
  <c r="AS45" i="45"/>
  <c r="AO45" i="45"/>
  <c r="CV44" i="45"/>
  <c r="CR44" i="45"/>
  <c r="CN44" i="45"/>
  <c r="CJ44" i="45"/>
  <c r="CF44" i="45"/>
  <c r="CB44" i="45"/>
  <c r="BX44" i="45"/>
  <c r="BT44" i="45"/>
  <c r="BP44" i="45"/>
  <c r="BL44" i="45"/>
  <c r="BH44" i="45"/>
  <c r="BD44" i="45"/>
  <c r="AZ44" i="45"/>
  <c r="AV44" i="45"/>
  <c r="AR44" i="45"/>
  <c r="AN44" i="45"/>
  <c r="CV43" i="45"/>
  <c r="CR43" i="45"/>
  <c r="CN43" i="45"/>
  <c r="CJ43" i="45"/>
  <c r="CF43" i="45"/>
  <c r="CB43" i="45"/>
  <c r="BX43" i="45"/>
  <c r="BT43" i="45"/>
  <c r="BP43" i="45"/>
  <c r="BL43" i="45"/>
  <c r="BH43" i="45"/>
  <c r="BD43" i="45"/>
  <c r="AZ43" i="45"/>
  <c r="AV43" i="45"/>
  <c r="AR43" i="45"/>
  <c r="AN43" i="45"/>
  <c r="AJ43" i="45"/>
  <c r="CW42" i="45"/>
  <c r="CS42" i="45"/>
  <c r="CO42" i="45"/>
  <c r="CK42" i="45"/>
  <c r="CG42" i="45"/>
  <c r="CC42" i="45"/>
  <c r="BY42" i="45"/>
  <c r="BU42" i="45"/>
  <c r="BQ42" i="45"/>
  <c r="BM42" i="45"/>
  <c r="BI42" i="45"/>
  <c r="BE42" i="45"/>
  <c r="BA42" i="45"/>
  <c r="AW42" i="45"/>
  <c r="AS42" i="45"/>
  <c r="AO42" i="45"/>
  <c r="AK42" i="45"/>
  <c r="CY41" i="45"/>
  <c r="CU41" i="45"/>
  <c r="CQ41" i="45"/>
  <c r="CM41" i="45"/>
  <c r="CI41" i="45"/>
  <c r="CF51" i="45"/>
  <c r="BJ51" i="45"/>
  <c r="CX50" i="45"/>
  <c r="CC50" i="45"/>
  <c r="BG50" i="45"/>
  <c r="CV49" i="45"/>
  <c r="CA49" i="45"/>
  <c r="BE49" i="45"/>
  <c r="CU48" i="45"/>
  <c r="BZ48" i="45"/>
  <c r="BD48" i="45"/>
  <c r="CU47" i="45"/>
  <c r="BZ47" i="45"/>
  <c r="BD47" i="45"/>
  <c r="CV46" i="45"/>
  <c r="CK46" i="45"/>
  <c r="CA46" i="45"/>
  <c r="BS46" i="45"/>
  <c r="BK46" i="45"/>
  <c r="BC46" i="45"/>
  <c r="AU46" i="45"/>
  <c r="AM46" i="45"/>
  <c r="CS45" i="45"/>
  <c r="CK45" i="45"/>
  <c r="CC45" i="45"/>
  <c r="BU45" i="45"/>
  <c r="BM45" i="45"/>
  <c r="BF45" i="45"/>
  <c r="BB45" i="45"/>
  <c r="AX45" i="45"/>
  <c r="AT45" i="45"/>
  <c r="AP45" i="45"/>
  <c r="AL45" i="45"/>
  <c r="CW44" i="45"/>
  <c r="CS44" i="45"/>
  <c r="CO44" i="45"/>
  <c r="CK44" i="45"/>
  <c r="CG44" i="45"/>
  <c r="CC44" i="45"/>
  <c r="BY44" i="45"/>
  <c r="BU44" i="45"/>
  <c r="BQ44" i="45"/>
  <c r="BM44" i="45"/>
  <c r="BI44" i="45"/>
  <c r="BE44" i="45"/>
  <c r="BA44" i="45"/>
  <c r="AW44" i="45"/>
  <c r="AS44" i="45"/>
  <c r="AO44" i="45"/>
  <c r="AK44" i="45"/>
  <c r="CW43" i="45"/>
  <c r="CS43" i="45"/>
  <c r="CO43" i="45"/>
  <c r="CK43" i="45"/>
  <c r="CG43" i="45"/>
  <c r="CC43" i="45"/>
  <c r="BY43" i="45"/>
  <c r="BU43" i="45"/>
  <c r="BQ43" i="45"/>
  <c r="BM43" i="45"/>
  <c r="BI43" i="45"/>
  <c r="BE43" i="45"/>
  <c r="BA43" i="45"/>
  <c r="AW43" i="45"/>
  <c r="AS43" i="45"/>
  <c r="AO43" i="45"/>
  <c r="AK43" i="45"/>
  <c r="CX42" i="45"/>
  <c r="CT42" i="45"/>
  <c r="CP42" i="45"/>
  <c r="CL42" i="45"/>
  <c r="CH42" i="45"/>
  <c r="CD42" i="45"/>
  <c r="BZ42" i="45"/>
  <c r="BV42" i="45"/>
  <c r="BR42" i="45"/>
  <c r="BN42" i="45"/>
  <c r="BJ42" i="45"/>
  <c r="BF42" i="45"/>
  <c r="BB42" i="45"/>
  <c r="AX42" i="45"/>
  <c r="AT42" i="45"/>
  <c r="AP42" i="45"/>
  <c r="AL42" i="45"/>
  <c r="CP51" i="45"/>
  <c r="AZ51" i="45"/>
  <c r="BR50" i="45"/>
  <c r="CK49" i="45"/>
  <c r="AU49" i="45"/>
  <c r="BO48" i="45"/>
  <c r="CJ47" i="45"/>
  <c r="AT47" i="45"/>
  <c r="CF46" i="45"/>
  <c r="BO46" i="45"/>
  <c r="AY46" i="45"/>
  <c r="CW45" i="45"/>
  <c r="CG45" i="45"/>
  <c r="BQ45" i="45"/>
  <c r="BD45" i="45"/>
  <c r="AV45" i="45"/>
  <c r="AN45" i="45"/>
  <c r="CU44" i="45"/>
  <c r="CM44" i="45"/>
  <c r="CE44" i="45"/>
  <c r="BW44" i="45"/>
  <c r="BO44" i="45"/>
  <c r="BG44" i="45"/>
  <c r="AY44" i="45"/>
  <c r="AQ44" i="45"/>
  <c r="CY43" i="45"/>
  <c r="CQ43" i="45"/>
  <c r="CI43" i="45"/>
  <c r="CA43" i="45"/>
  <c r="BS43" i="45"/>
  <c r="BK43" i="45"/>
  <c r="BC43" i="45"/>
  <c r="AU43" i="45"/>
  <c r="AM43" i="45"/>
  <c r="CV42" i="45"/>
  <c r="CN42" i="45"/>
  <c r="CF42" i="45"/>
  <c r="BX42" i="45"/>
  <c r="BP42" i="45"/>
  <c r="BH42" i="45"/>
  <c r="AZ42" i="45"/>
  <c r="AR42" i="45"/>
  <c r="AJ42" i="45"/>
  <c r="CV41" i="45"/>
  <c r="CP41" i="45"/>
  <c r="CK41" i="45"/>
  <c r="CF41" i="45"/>
  <c r="CB41" i="45"/>
  <c r="BX41" i="45"/>
  <c r="BT41" i="45"/>
  <c r="BP41" i="45"/>
  <c r="BL41" i="45"/>
  <c r="BH41" i="45"/>
  <c r="BD41" i="45"/>
  <c r="AZ41" i="45"/>
  <c r="AV41" i="45"/>
  <c r="AR41" i="45"/>
  <c r="AN41" i="45"/>
  <c r="AJ41" i="45"/>
  <c r="CY40" i="45"/>
  <c r="CU40" i="45"/>
  <c r="CQ40" i="45"/>
  <c r="CM40" i="45"/>
  <c r="CI40" i="45"/>
  <c r="CE40" i="45"/>
  <c r="CA40" i="45"/>
  <c r="BW40" i="45"/>
  <c r="BS40" i="45"/>
  <c r="BO40" i="45"/>
  <c r="BK40" i="45"/>
  <c r="BG40" i="45"/>
  <c r="BC40" i="45"/>
  <c r="AY40" i="45"/>
  <c r="AU40" i="45"/>
  <c r="AQ40" i="45"/>
  <c r="AM40" i="45"/>
  <c r="AI40" i="45"/>
  <c r="CY39" i="45"/>
  <c r="CU39" i="45"/>
  <c r="CQ39" i="45"/>
  <c r="CM39" i="45"/>
  <c r="CI39" i="45"/>
  <c r="CE39" i="45"/>
  <c r="CA39" i="45"/>
  <c r="BW39" i="45"/>
  <c r="BS39" i="45"/>
  <c r="BO39" i="45"/>
  <c r="BK39" i="45"/>
  <c r="BG39" i="45"/>
  <c r="BC39" i="45"/>
  <c r="AY39" i="45"/>
  <c r="AU39" i="45"/>
  <c r="AQ39" i="45"/>
  <c r="AM39" i="45"/>
  <c r="AI39" i="45"/>
  <c r="CV38" i="45"/>
  <c r="CR38" i="45"/>
  <c r="CN38" i="45"/>
  <c r="CJ38" i="45"/>
  <c r="CF38" i="45"/>
  <c r="CB38" i="45"/>
  <c r="BX38" i="45"/>
  <c r="BT38" i="45"/>
  <c r="BP38" i="45"/>
  <c r="BL38" i="45"/>
  <c r="BH38" i="45"/>
  <c r="BD38" i="45"/>
  <c r="AZ38" i="45"/>
  <c r="AV38" i="45"/>
  <c r="AR38" i="45"/>
  <c r="AN38" i="45"/>
  <c r="AJ38" i="45"/>
  <c r="AF38" i="45"/>
  <c r="CX37" i="45"/>
  <c r="CT37" i="45"/>
  <c r="CP37" i="45"/>
  <c r="CL37" i="45"/>
  <c r="CH37" i="45"/>
  <c r="CD37" i="45"/>
  <c r="BZ37" i="45"/>
  <c r="BV37" i="45"/>
  <c r="BR37" i="45"/>
  <c r="BN37" i="45"/>
  <c r="BJ37" i="45"/>
  <c r="BF37" i="45"/>
  <c r="BB37" i="45"/>
  <c r="AX37" i="45"/>
  <c r="AT37" i="45"/>
  <c r="AP37" i="45"/>
  <c r="AL37" i="45"/>
  <c r="AH37" i="45"/>
  <c r="AD37" i="45"/>
  <c r="CW36" i="45"/>
  <c r="CS36" i="45"/>
  <c r="CO36" i="45"/>
  <c r="CK36" i="45"/>
  <c r="CG36" i="45"/>
  <c r="CC36" i="45"/>
  <c r="BY36" i="45"/>
  <c r="BU36" i="45"/>
  <c r="BQ36" i="45"/>
  <c r="BM36" i="45"/>
  <c r="BI36" i="45"/>
  <c r="BE36" i="45"/>
  <c r="BA36" i="45"/>
  <c r="AW36" i="45"/>
  <c r="AS36" i="45"/>
  <c r="AO36" i="45"/>
  <c r="AK36" i="45"/>
  <c r="AG36" i="45"/>
  <c r="AC36" i="45"/>
  <c r="CW35" i="45"/>
  <c r="CS35" i="45"/>
  <c r="CO35" i="45"/>
  <c r="CK35" i="45"/>
  <c r="CG35" i="45"/>
  <c r="CC35" i="45"/>
  <c r="BY35" i="45"/>
  <c r="BU35" i="45"/>
  <c r="BQ35" i="45"/>
  <c r="BM35" i="45"/>
  <c r="BI35" i="45"/>
  <c r="BE35" i="45"/>
  <c r="BA35" i="45"/>
  <c r="AW35" i="45"/>
  <c r="AS35" i="45"/>
  <c r="AO35" i="45"/>
  <c r="AK35" i="45"/>
  <c r="AG35" i="45"/>
  <c r="CK51" i="45"/>
  <c r="AT51" i="45"/>
  <c r="BM50" i="45"/>
  <c r="CF49" i="45"/>
  <c r="BJ48" i="45"/>
  <c r="CE47" i="45"/>
  <c r="AN47" i="45"/>
  <c r="CE46" i="45"/>
  <c r="BN46" i="45"/>
  <c r="AX46" i="45"/>
  <c r="CV45" i="45"/>
  <c r="CF45" i="45"/>
  <c r="BP45" i="45"/>
  <c r="BC45" i="45"/>
  <c r="AU45" i="45"/>
  <c r="AM45" i="45"/>
  <c r="CT44" i="45"/>
  <c r="CL44" i="45"/>
  <c r="CD44" i="45"/>
  <c r="BV44" i="45"/>
  <c r="BN44" i="45"/>
  <c r="BF44" i="45"/>
  <c r="AX44" i="45"/>
  <c r="AP44" i="45"/>
  <c r="CX43" i="45"/>
  <c r="CP43" i="45"/>
  <c r="CH43" i="45"/>
  <c r="BZ43" i="45"/>
  <c r="BR43" i="45"/>
  <c r="BJ43" i="45"/>
  <c r="BB43" i="45"/>
  <c r="AT43" i="45"/>
  <c r="AL43" i="45"/>
  <c r="CU42" i="45"/>
  <c r="CM42" i="45"/>
  <c r="CE42" i="45"/>
  <c r="BW42" i="45"/>
  <c r="BO42" i="45"/>
  <c r="BG42" i="45"/>
  <c r="AY42" i="45"/>
  <c r="AQ42" i="45"/>
  <c r="AI42" i="45"/>
  <c r="CT41" i="45"/>
  <c r="CO41" i="45"/>
  <c r="CJ41" i="45"/>
  <c r="CE41" i="45"/>
  <c r="CA41" i="45"/>
  <c r="BW41" i="45"/>
  <c r="BS41" i="45"/>
  <c r="BO41" i="45"/>
  <c r="BK41" i="45"/>
  <c r="BG41" i="45"/>
  <c r="BC41" i="45"/>
  <c r="AY41" i="45"/>
  <c r="AU41" i="45"/>
  <c r="AQ41" i="45"/>
  <c r="AM41" i="45"/>
  <c r="AI41" i="45"/>
  <c r="CX40" i="45"/>
  <c r="CT40" i="45"/>
  <c r="CP40" i="45"/>
  <c r="CL40" i="45"/>
  <c r="CH40" i="45"/>
  <c r="CD40" i="45"/>
  <c r="BZ40" i="45"/>
  <c r="BV40" i="45"/>
  <c r="BR40" i="45"/>
  <c r="BN40" i="45"/>
  <c r="BJ40" i="45"/>
  <c r="BF40" i="45"/>
  <c r="BB40" i="45"/>
  <c r="AX40" i="45"/>
  <c r="AT40" i="45"/>
  <c r="AP40" i="45"/>
  <c r="AL40" i="45"/>
  <c r="AH40" i="45"/>
  <c r="CX39" i="45"/>
  <c r="CT39" i="45"/>
  <c r="CP39" i="45"/>
  <c r="CL39" i="45"/>
  <c r="CH39" i="45"/>
  <c r="CD39" i="45"/>
  <c r="BZ39" i="45"/>
  <c r="BV39" i="45"/>
  <c r="BR39" i="45"/>
  <c r="BN39" i="45"/>
  <c r="BJ39" i="45"/>
  <c r="BF39" i="45"/>
  <c r="BB39" i="45"/>
  <c r="AX39" i="45"/>
  <c r="AT39" i="45"/>
  <c r="AP39" i="45"/>
  <c r="AL39" i="45"/>
  <c r="AH39" i="45"/>
  <c r="CY38" i="45"/>
  <c r="CU38" i="45"/>
  <c r="CQ38" i="45"/>
  <c r="CM38" i="45"/>
  <c r="CI38" i="45"/>
  <c r="CE38" i="45"/>
  <c r="CA38" i="45"/>
  <c r="BW38" i="45"/>
  <c r="BS38" i="45"/>
  <c r="BO38" i="45"/>
  <c r="BK38" i="45"/>
  <c r="BG38" i="45"/>
  <c r="BC38" i="45"/>
  <c r="AY38" i="45"/>
  <c r="AU38" i="45"/>
  <c r="AQ38" i="45"/>
  <c r="AM38" i="45"/>
  <c r="AI38" i="45"/>
  <c r="AE38" i="45"/>
  <c r="CW37" i="45"/>
  <c r="CS37" i="45"/>
  <c r="CO37" i="45"/>
  <c r="CK37" i="45"/>
  <c r="CG37" i="45"/>
  <c r="CC37" i="45"/>
  <c r="BY37" i="45"/>
  <c r="BU37" i="45"/>
  <c r="BQ37" i="45"/>
  <c r="BM37" i="45"/>
  <c r="BI37" i="45"/>
  <c r="BE37" i="45"/>
  <c r="BA37" i="45"/>
  <c r="AW37" i="45"/>
  <c r="AS37" i="45"/>
  <c r="AO37" i="45"/>
  <c r="AK37" i="45"/>
  <c r="AG37" i="45"/>
  <c r="CV36" i="45"/>
  <c r="CR36" i="45"/>
  <c r="CN36" i="45"/>
  <c r="CJ36" i="45"/>
  <c r="CF36" i="45"/>
  <c r="CB36" i="45"/>
  <c r="BX36" i="45"/>
  <c r="BT36" i="45"/>
  <c r="BP36" i="45"/>
  <c r="BL36" i="45"/>
  <c r="BH36" i="45"/>
  <c r="BD36" i="45"/>
  <c r="AZ36" i="45"/>
  <c r="AV36" i="45"/>
  <c r="AR36" i="45"/>
  <c r="AN36" i="45"/>
  <c r="AJ36" i="45"/>
  <c r="AF36" i="45"/>
  <c r="CV35" i="45"/>
  <c r="CR35" i="45"/>
  <c r="CN35" i="45"/>
  <c r="CJ35" i="45"/>
  <c r="CF35" i="45"/>
  <c r="CB35" i="45"/>
  <c r="BX35" i="45"/>
  <c r="BT35" i="45"/>
  <c r="BP35" i="45"/>
  <c r="BL35" i="45"/>
  <c r="BH35" i="45"/>
  <c r="BD35" i="45"/>
  <c r="AZ35" i="45"/>
  <c r="AV35" i="45"/>
  <c r="AR35" i="45"/>
  <c r="AN35" i="45"/>
  <c r="AJ35" i="45"/>
  <c r="AF35" i="45"/>
  <c r="BU51" i="45"/>
  <c r="AW50" i="45"/>
  <c r="CJ48" i="45"/>
  <c r="BO47" i="45"/>
  <c r="BW46" i="45"/>
  <c r="AQ46" i="45"/>
  <c r="BY45" i="45"/>
  <c r="AZ45" i="45"/>
  <c r="CY44" i="45"/>
  <c r="CI44" i="45"/>
  <c r="BS44" i="45"/>
  <c r="BC44" i="45"/>
  <c r="AM44" i="45"/>
  <c r="CM43" i="45"/>
  <c r="BW43" i="45"/>
  <c r="BG43" i="45"/>
  <c r="AQ43" i="45"/>
  <c r="CR42" i="45"/>
  <c r="CB42" i="45"/>
  <c r="BL42" i="45"/>
  <c r="AV42" i="45"/>
  <c r="CX41" i="45"/>
  <c r="CN41" i="45"/>
  <c r="CD41" i="45"/>
  <c r="BV41" i="45"/>
  <c r="BN41" i="45"/>
  <c r="BF41" i="45"/>
  <c r="AX41" i="45"/>
  <c r="AP41" i="45"/>
  <c r="AH41" i="45"/>
  <c r="CS40" i="45"/>
  <c r="CK40" i="45"/>
  <c r="CC40" i="45"/>
  <c r="BU40" i="45"/>
  <c r="BM40" i="45"/>
  <c r="BE40" i="45"/>
  <c r="AW40" i="45"/>
  <c r="AO40" i="45"/>
  <c r="AG40" i="45"/>
  <c r="CS39" i="45"/>
  <c r="CK39" i="45"/>
  <c r="CC39" i="45"/>
  <c r="BU39" i="45"/>
  <c r="BM39" i="45"/>
  <c r="BE39" i="45"/>
  <c r="AW39" i="45"/>
  <c r="AO39" i="45"/>
  <c r="AG39" i="45"/>
  <c r="CT38" i="45"/>
  <c r="CL38" i="45"/>
  <c r="CD38" i="45"/>
  <c r="BV38" i="45"/>
  <c r="BN38" i="45"/>
  <c r="BF38" i="45"/>
  <c r="AX38" i="45"/>
  <c r="AP38" i="45"/>
  <c r="AH38" i="45"/>
  <c r="CV37" i="45"/>
  <c r="CN37" i="45"/>
  <c r="CF37" i="45"/>
  <c r="BX37" i="45"/>
  <c r="BP37" i="45"/>
  <c r="BH37" i="45"/>
  <c r="AZ37" i="45"/>
  <c r="AR37" i="45"/>
  <c r="AJ37" i="45"/>
  <c r="CH50" i="45"/>
  <c r="BK49" i="45"/>
  <c r="CO46" i="45"/>
  <c r="BF46" i="45"/>
  <c r="CN45" i="45"/>
  <c r="BH45" i="45"/>
  <c r="AQ45" i="45"/>
  <c r="CP44" i="45"/>
  <c r="BZ44" i="45"/>
  <c r="BJ44" i="45"/>
  <c r="AT44" i="45"/>
  <c r="CT43" i="45"/>
  <c r="CD43" i="45"/>
  <c r="BN43" i="45"/>
  <c r="AX43" i="45"/>
  <c r="CY42" i="45"/>
  <c r="CI42" i="45"/>
  <c r="BS42" i="45"/>
  <c r="BC42" i="45"/>
  <c r="AM42" i="45"/>
  <c r="CR41" i="45"/>
  <c r="CG41" i="45"/>
  <c r="BY41" i="45"/>
  <c r="BQ41" i="45"/>
  <c r="BI41" i="45"/>
  <c r="BA41" i="45"/>
  <c r="AS41" i="45"/>
  <c r="AK41" i="45"/>
  <c r="CV40" i="45"/>
  <c r="CN40" i="45"/>
  <c r="CF40" i="45"/>
  <c r="BX40" i="45"/>
  <c r="BP40" i="45"/>
  <c r="BH40" i="45"/>
  <c r="AZ40" i="45"/>
  <c r="AR40" i="45"/>
  <c r="AJ40" i="45"/>
  <c r="CV39" i="45"/>
  <c r="CN39" i="45"/>
  <c r="CF39" i="45"/>
  <c r="BX39" i="45"/>
  <c r="BP39" i="45"/>
  <c r="BH39" i="45"/>
  <c r="AZ39" i="45"/>
  <c r="AR39" i="45"/>
  <c r="AJ39" i="45"/>
  <c r="CW38" i="45"/>
  <c r="CO38" i="45"/>
  <c r="CG38" i="45"/>
  <c r="BY38" i="45"/>
  <c r="BQ38" i="45"/>
  <c r="BI38" i="45"/>
  <c r="BA38" i="45"/>
  <c r="AS38" i="45"/>
  <c r="AK38" i="45"/>
  <c r="CY37" i="45"/>
  <c r="CQ37" i="45"/>
  <c r="CI37" i="45"/>
  <c r="CA37" i="45"/>
  <c r="BS37" i="45"/>
  <c r="BK37" i="45"/>
  <c r="BC37" i="45"/>
  <c r="AU37" i="45"/>
  <c r="AM37" i="45"/>
  <c r="AE37" i="45"/>
  <c r="CT36" i="45"/>
  <c r="CL36" i="45"/>
  <c r="CD36" i="45"/>
  <c r="BV36" i="45"/>
  <c r="BN36" i="45"/>
  <c r="BF36" i="45"/>
  <c r="AX36" i="45"/>
  <c r="AP36" i="45"/>
  <c r="AH36" i="45"/>
  <c r="CX35" i="45"/>
  <c r="CP35" i="45"/>
  <c r="CH35" i="45"/>
  <c r="BZ35" i="45"/>
  <c r="BR35" i="45"/>
  <c r="BJ35" i="45"/>
  <c r="BB35" i="45"/>
  <c r="AT35" i="45"/>
  <c r="AL35" i="45"/>
  <c r="AD35" i="45"/>
  <c r="CY34" i="45"/>
  <c r="CU34" i="45"/>
  <c r="CQ34" i="45"/>
  <c r="CM34" i="45"/>
  <c r="CI34" i="45"/>
  <c r="CE34" i="45"/>
  <c r="CA34" i="45"/>
  <c r="BW34" i="45"/>
  <c r="BS34" i="45"/>
  <c r="BO34" i="45"/>
  <c r="BK34" i="45"/>
  <c r="BG34" i="45"/>
  <c r="BC34" i="45"/>
  <c r="AY34" i="45"/>
  <c r="AU34" i="45"/>
  <c r="AQ34" i="45"/>
  <c r="AM34" i="45"/>
  <c r="AI34" i="45"/>
  <c r="AE34" i="45"/>
  <c r="AA34" i="45"/>
  <c r="CW33" i="45"/>
  <c r="CS33" i="45"/>
  <c r="CO33" i="45"/>
  <c r="CK33" i="45"/>
  <c r="CG33" i="45"/>
  <c r="CC33" i="45"/>
  <c r="BY33" i="45"/>
  <c r="BU33" i="45"/>
  <c r="BQ33" i="45"/>
  <c r="BM33" i="45"/>
  <c r="BI33" i="45"/>
  <c r="BE33" i="45"/>
  <c r="BA33" i="45"/>
  <c r="AW33" i="45"/>
  <c r="AS33" i="45"/>
  <c r="AO33" i="45"/>
  <c r="AK33" i="45"/>
  <c r="AG33" i="45"/>
  <c r="AC33" i="45"/>
  <c r="CV32" i="45"/>
  <c r="CR32" i="45"/>
  <c r="CN32" i="45"/>
  <c r="CJ32" i="45"/>
  <c r="CF32" i="45"/>
  <c r="CB32" i="45"/>
  <c r="BX32" i="45"/>
  <c r="BT32" i="45"/>
  <c r="BP32" i="45"/>
  <c r="BL32" i="45"/>
  <c r="BH32" i="45"/>
  <c r="BD32" i="45"/>
  <c r="AZ32" i="45"/>
  <c r="AV32" i="45"/>
  <c r="AR32" i="45"/>
  <c r="AN32" i="45"/>
  <c r="AJ32" i="45"/>
  <c r="AF32" i="45"/>
  <c r="AB32" i="45"/>
  <c r="CV31" i="45"/>
  <c r="CR31" i="45"/>
  <c r="CN31" i="45"/>
  <c r="CJ31" i="45"/>
  <c r="CF31" i="45"/>
  <c r="CB31" i="45"/>
  <c r="BX31" i="45"/>
  <c r="BT31" i="45"/>
  <c r="BP31" i="45"/>
  <c r="BL31" i="45"/>
  <c r="BH31" i="45"/>
  <c r="BD31" i="45"/>
  <c r="AZ31" i="45"/>
  <c r="AV31" i="45"/>
  <c r="AR31" i="45"/>
  <c r="AN31" i="45"/>
  <c r="AJ31" i="45"/>
  <c r="AF31" i="45"/>
  <c r="AB31" i="45"/>
  <c r="X31" i="45"/>
  <c r="CW30" i="45"/>
  <c r="CS30" i="45"/>
  <c r="CO30" i="45"/>
  <c r="CK30" i="45"/>
  <c r="CG30" i="45"/>
  <c r="BP51" i="45"/>
  <c r="CE48" i="45"/>
  <c r="BV46" i="45"/>
  <c r="BX45" i="45"/>
  <c r="CX44" i="45"/>
  <c r="BR44" i="45"/>
  <c r="AL44" i="45"/>
  <c r="BV43" i="45"/>
  <c r="AP43" i="45"/>
  <c r="CA42" i="45"/>
  <c r="AU42" i="45"/>
  <c r="CL41" i="45"/>
  <c r="BU41" i="45"/>
  <c r="BE41" i="45"/>
  <c r="AO41" i="45"/>
  <c r="CR40" i="45"/>
  <c r="CB40" i="45"/>
  <c r="BL40" i="45"/>
  <c r="AV40" i="45"/>
  <c r="CJ39" i="45"/>
  <c r="BT39" i="45"/>
  <c r="BD39" i="45"/>
  <c r="AN39" i="45"/>
  <c r="CS38" i="45"/>
  <c r="CC38" i="45"/>
  <c r="BM38" i="45"/>
  <c r="AW38" i="45"/>
  <c r="AG38" i="45"/>
  <c r="CM37" i="45"/>
  <c r="BW37" i="45"/>
  <c r="BG37" i="45"/>
  <c r="AQ37" i="45"/>
  <c r="CY36" i="45"/>
  <c r="CP36" i="45"/>
  <c r="CE36" i="45"/>
  <c r="BS36" i="45"/>
  <c r="BJ36" i="45"/>
  <c r="AY36" i="45"/>
  <c r="AM36" i="45"/>
  <c r="AD36" i="45"/>
  <c r="CQ35" i="45"/>
  <c r="CE35" i="45"/>
  <c r="BV35" i="45"/>
  <c r="BK35" i="45"/>
  <c r="AY35" i="45"/>
  <c r="AP35" i="45"/>
  <c r="AE35" i="45"/>
  <c r="CX34" i="45"/>
  <c r="CS34" i="45"/>
  <c r="CN34" i="45"/>
  <c r="CH34" i="45"/>
  <c r="CC34" i="45"/>
  <c r="BX34" i="45"/>
  <c r="BR34" i="45"/>
  <c r="BM34" i="45"/>
  <c r="BH34" i="45"/>
  <c r="BB34" i="45"/>
  <c r="AW34" i="45"/>
  <c r="AR34" i="45"/>
  <c r="AL34" i="45"/>
  <c r="AG34" i="45"/>
  <c r="AB34" i="45"/>
  <c r="CV33" i="45"/>
  <c r="CQ33" i="45"/>
  <c r="CL33" i="45"/>
  <c r="CF33" i="45"/>
  <c r="CA33" i="45"/>
  <c r="BV33" i="45"/>
  <c r="BP33" i="45"/>
  <c r="BK33" i="45"/>
  <c r="BF33" i="45"/>
  <c r="AZ33" i="45"/>
  <c r="AU33" i="45"/>
  <c r="AP33" i="45"/>
  <c r="AJ33" i="45"/>
  <c r="AE33" i="45"/>
  <c r="Z33" i="45"/>
  <c r="CU32" i="45"/>
  <c r="CP32" i="45"/>
  <c r="CK32" i="45"/>
  <c r="CE32" i="45"/>
  <c r="BZ32" i="45"/>
  <c r="BU32" i="45"/>
  <c r="BO32" i="45"/>
  <c r="BJ32" i="45"/>
  <c r="BE32" i="45"/>
  <c r="AY32" i="45"/>
  <c r="AT32" i="45"/>
  <c r="AO32" i="45"/>
  <c r="AI32" i="45"/>
  <c r="AD32" i="45"/>
  <c r="Y32" i="45"/>
  <c r="CU31" i="45"/>
  <c r="CP31" i="45"/>
  <c r="CK31" i="45"/>
  <c r="CE31" i="45"/>
  <c r="BZ31" i="45"/>
  <c r="BU31" i="45"/>
  <c r="BO31" i="45"/>
  <c r="BJ31" i="45"/>
  <c r="BE31" i="45"/>
  <c r="AY31" i="45"/>
  <c r="AT31" i="45"/>
  <c r="AO31" i="45"/>
  <c r="AI31" i="45"/>
  <c r="AD31" i="45"/>
  <c r="Y31" i="45"/>
  <c r="CV30" i="45"/>
  <c r="CQ30" i="45"/>
  <c r="CL30" i="45"/>
  <c r="CF30" i="45"/>
  <c r="CB30" i="45"/>
  <c r="BX30" i="45"/>
  <c r="BT30" i="45"/>
  <c r="BP30" i="45"/>
  <c r="BL30" i="45"/>
  <c r="BH30" i="45"/>
  <c r="BD30" i="45"/>
  <c r="AZ30" i="45"/>
  <c r="AV30" i="45"/>
  <c r="AR30" i="45"/>
  <c r="AN30" i="45"/>
  <c r="AJ30" i="45"/>
  <c r="AF30" i="45"/>
  <c r="AB30" i="45"/>
  <c r="X30" i="45"/>
  <c r="CX29" i="45"/>
  <c r="CT29" i="45"/>
  <c r="CP29" i="45"/>
  <c r="CL29" i="45"/>
  <c r="CH29" i="45"/>
  <c r="CD29" i="45"/>
  <c r="BZ29" i="45"/>
  <c r="BV29" i="45"/>
  <c r="BR29" i="45"/>
  <c r="BN29" i="45"/>
  <c r="BJ29" i="45"/>
  <c r="BF29" i="45"/>
  <c r="BB29" i="45"/>
  <c r="AX29" i="45"/>
  <c r="AT29" i="45"/>
  <c r="AP29" i="45"/>
  <c r="AL29" i="45"/>
  <c r="AH29" i="45"/>
  <c r="AD29" i="45"/>
  <c r="Z29" i="45"/>
  <c r="V29" i="45"/>
  <c r="CW28" i="45"/>
  <c r="CS28" i="45"/>
  <c r="CO28" i="45"/>
  <c r="CK28" i="45"/>
  <c r="CG28" i="45"/>
  <c r="CC28" i="45"/>
  <c r="BY28" i="45"/>
  <c r="BU28" i="45"/>
  <c r="BQ28" i="45"/>
  <c r="BM28" i="45"/>
  <c r="BI28" i="45"/>
  <c r="BE28" i="45"/>
  <c r="BA28" i="45"/>
  <c r="AW28" i="45"/>
  <c r="AS28" i="45"/>
  <c r="AO28" i="45"/>
  <c r="AK28" i="45"/>
  <c r="AG28" i="45"/>
  <c r="AC28" i="45"/>
  <c r="Y28" i="45"/>
  <c r="U28" i="45"/>
  <c r="CW27" i="45"/>
  <c r="BP49" i="45"/>
  <c r="CQ46" i="45"/>
  <c r="CO45" i="45"/>
  <c r="AR45" i="45"/>
  <c r="CA44" i="45"/>
  <c r="AU44" i="45"/>
  <c r="CE43" i="45"/>
  <c r="AY43" i="45"/>
  <c r="CJ42" i="45"/>
  <c r="BD42" i="45"/>
  <c r="CS41" i="45"/>
  <c r="BZ41" i="45"/>
  <c r="BJ41" i="45"/>
  <c r="AT41" i="45"/>
  <c r="CW40" i="45"/>
  <c r="CG40" i="45"/>
  <c r="BQ40" i="45"/>
  <c r="BA40" i="45"/>
  <c r="AK40" i="45"/>
  <c r="CO39" i="45"/>
  <c r="BY39" i="45"/>
  <c r="BI39" i="45"/>
  <c r="AS39" i="45"/>
  <c r="CX38" i="45"/>
  <c r="CH38" i="45"/>
  <c r="BR38" i="45"/>
  <c r="BB38" i="45"/>
  <c r="AL38" i="45"/>
  <c r="CR37" i="45"/>
  <c r="CB37" i="45"/>
  <c r="BL37" i="45"/>
  <c r="AV37" i="45"/>
  <c r="AF37" i="45"/>
  <c r="CQ36" i="45"/>
  <c r="CH36" i="45"/>
  <c r="BW36" i="45"/>
  <c r="BK36" i="45"/>
  <c r="BB36" i="45"/>
  <c r="AQ36" i="45"/>
  <c r="AE36" i="45"/>
  <c r="CT35" i="45"/>
  <c r="CI35" i="45"/>
  <c r="BW35" i="45"/>
  <c r="BN35" i="45"/>
  <c r="BC35" i="45"/>
  <c r="AQ35" i="45"/>
  <c r="AH35" i="45"/>
  <c r="CT34" i="45"/>
  <c r="CO34" i="45"/>
  <c r="CJ34" i="45"/>
  <c r="CD34" i="45"/>
  <c r="BY34" i="45"/>
  <c r="BT34" i="45"/>
  <c r="BN34" i="45"/>
  <c r="BI34" i="45"/>
  <c r="BD34" i="45"/>
  <c r="AX34" i="45"/>
  <c r="AS34" i="45"/>
  <c r="AN34" i="45"/>
  <c r="AH34" i="45"/>
  <c r="AC34" i="45"/>
  <c r="CX33" i="45"/>
  <c r="CR33" i="45"/>
  <c r="CM33" i="45"/>
  <c r="CH33" i="45"/>
  <c r="CB33" i="45"/>
  <c r="BW33" i="45"/>
  <c r="BR33" i="45"/>
  <c r="BL33" i="45"/>
  <c r="BG33" i="45"/>
  <c r="BB33" i="45"/>
  <c r="AV33" i="45"/>
  <c r="AQ33" i="45"/>
  <c r="AL33" i="45"/>
  <c r="AF33" i="45"/>
  <c r="AA33" i="45"/>
  <c r="CW32" i="45"/>
  <c r="CQ32" i="45"/>
  <c r="CL32" i="45"/>
  <c r="CG32" i="45"/>
  <c r="CA32" i="45"/>
  <c r="BV32" i="45"/>
  <c r="BQ32" i="45"/>
  <c r="BK32" i="45"/>
  <c r="BF32" i="45"/>
  <c r="BA32" i="45"/>
  <c r="AU32" i="45"/>
  <c r="AP32" i="45"/>
  <c r="AK32" i="45"/>
  <c r="AE32" i="45"/>
  <c r="Z32" i="45"/>
  <c r="CW31" i="45"/>
  <c r="CQ31" i="45"/>
  <c r="CL31" i="45"/>
  <c r="CG31" i="45"/>
  <c r="CA31" i="45"/>
  <c r="BV31" i="45"/>
  <c r="BQ31" i="45"/>
  <c r="BK31" i="45"/>
  <c r="BF31" i="45"/>
  <c r="BA31" i="45"/>
  <c r="AU31" i="45"/>
  <c r="AP31" i="45"/>
  <c r="AK31" i="45"/>
  <c r="AE31" i="45"/>
  <c r="Z31" i="45"/>
  <c r="CX30" i="45"/>
  <c r="CR30" i="45"/>
  <c r="CM30" i="45"/>
  <c r="CH30" i="45"/>
  <c r="CC30" i="45"/>
  <c r="BY30" i="45"/>
  <c r="BU30" i="45"/>
  <c r="BQ30" i="45"/>
  <c r="BM30" i="45"/>
  <c r="BI30" i="45"/>
  <c r="BE30" i="45"/>
  <c r="BA30" i="45"/>
  <c r="AW30" i="45"/>
  <c r="AS30" i="45"/>
  <c r="AO30" i="45"/>
  <c r="AK30" i="45"/>
  <c r="AG30" i="45"/>
  <c r="AC30" i="45"/>
  <c r="Y30" i="45"/>
  <c r="CY29" i="45"/>
  <c r="CU29" i="45"/>
  <c r="CQ29" i="45"/>
  <c r="CM29" i="45"/>
  <c r="CI29" i="45"/>
  <c r="CE29" i="45"/>
  <c r="CA29" i="45"/>
  <c r="BW29" i="45"/>
  <c r="BS29" i="45"/>
  <c r="BO29" i="45"/>
  <c r="BK29" i="45"/>
  <c r="BG29" i="45"/>
  <c r="BC29" i="45"/>
  <c r="AY29" i="45"/>
  <c r="AU29" i="45"/>
  <c r="AQ29" i="45"/>
  <c r="AM29" i="45"/>
  <c r="AI29" i="45"/>
  <c r="AE29" i="45"/>
  <c r="AA29" i="45"/>
  <c r="W29" i="45"/>
  <c r="CX28" i="45"/>
  <c r="CT28" i="45"/>
  <c r="CP28" i="45"/>
  <c r="CL28" i="45"/>
  <c r="CH28" i="45"/>
  <c r="CD28" i="45"/>
  <c r="BZ28" i="45"/>
  <c r="BV28" i="45"/>
  <c r="BR28" i="45"/>
  <c r="BN28" i="45"/>
  <c r="BJ28" i="45"/>
  <c r="BF28" i="45"/>
  <c r="BB28" i="45"/>
  <c r="AX28" i="45"/>
  <c r="AT28" i="45"/>
  <c r="AP28" i="45"/>
  <c r="AL28" i="45"/>
  <c r="AH28" i="45"/>
  <c r="AD28" i="45"/>
  <c r="Z28" i="45"/>
  <c r="V28" i="45"/>
  <c r="CX27" i="45"/>
  <c r="CT27" i="45"/>
  <c r="CP27" i="45"/>
  <c r="CL27" i="45"/>
  <c r="CH27" i="45"/>
  <c r="CD27" i="45"/>
  <c r="BZ27" i="45"/>
  <c r="BV27" i="45"/>
  <c r="BR27" i="45"/>
  <c r="BN27" i="45"/>
  <c r="BJ27" i="45"/>
  <c r="BF27" i="45"/>
  <c r="BB27" i="45"/>
  <c r="AX27" i="45"/>
  <c r="AT27" i="45"/>
  <c r="AP27" i="45"/>
  <c r="AL27" i="45"/>
  <c r="AH27" i="45"/>
  <c r="AD27" i="45"/>
  <c r="Z27" i="45"/>
  <c r="V27" i="45"/>
  <c r="CY26" i="45"/>
  <c r="CU26" i="45"/>
  <c r="CQ26" i="45"/>
  <c r="CM26" i="45"/>
  <c r="CI26" i="45"/>
  <c r="CE26" i="45"/>
  <c r="CA26" i="45"/>
  <c r="BW26" i="45"/>
  <c r="BS26" i="45"/>
  <c r="BO26" i="45"/>
  <c r="BK26" i="45"/>
  <c r="BG26" i="45"/>
  <c r="BC26" i="45"/>
  <c r="AY26" i="45"/>
  <c r="AU26" i="45"/>
  <c r="AQ26" i="45"/>
  <c r="AM26" i="45"/>
  <c r="AI26" i="45"/>
  <c r="AE26" i="45"/>
  <c r="AA26" i="45"/>
  <c r="W26" i="45"/>
  <c r="S26" i="45"/>
  <c r="CM50" i="45"/>
  <c r="BG46" i="45"/>
  <c r="CQ44" i="45"/>
  <c r="CU43" i="45"/>
  <c r="AN42" i="45"/>
  <c r="BR41" i="45"/>
  <c r="AL41" i="45"/>
  <c r="BY40" i="45"/>
  <c r="AS40" i="45"/>
  <c r="CG39" i="45"/>
  <c r="BA39" i="45"/>
  <c r="CP38" i="45"/>
  <c r="BJ38" i="45"/>
  <c r="BT37" i="45"/>
  <c r="AN37" i="45"/>
  <c r="CM36" i="45"/>
  <c r="BR36" i="45"/>
  <c r="AU36" i="45"/>
  <c r="CY35" i="45"/>
  <c r="CD35" i="45"/>
  <c r="BG35" i="45"/>
  <c r="AM35" i="45"/>
  <c r="CW34" i="45"/>
  <c r="CL34" i="45"/>
  <c r="CB34" i="45"/>
  <c r="BQ34" i="45"/>
  <c r="BF34" i="45"/>
  <c r="AV34" i="45"/>
  <c r="AK34" i="45"/>
  <c r="CP33" i="45"/>
  <c r="CE33" i="45"/>
  <c r="BT33" i="45"/>
  <c r="BJ33" i="45"/>
  <c r="AY33" i="45"/>
  <c r="AN33" i="45"/>
  <c r="AD33" i="45"/>
  <c r="CT32" i="45"/>
  <c r="CI32" i="45"/>
  <c r="BY32" i="45"/>
  <c r="BN32" i="45"/>
  <c r="BC32" i="45"/>
  <c r="AS32" i="45"/>
  <c r="AH32" i="45"/>
  <c r="CY31" i="45"/>
  <c r="CO31" i="45"/>
  <c r="CD31" i="45"/>
  <c r="BS31" i="45"/>
  <c r="BI31" i="45"/>
  <c r="AX31" i="45"/>
  <c r="AM31" i="45"/>
  <c r="AC31" i="45"/>
  <c r="CU30" i="45"/>
  <c r="CJ30" i="45"/>
  <c r="CA30" i="45"/>
  <c r="BS30" i="45"/>
  <c r="BK30" i="45"/>
  <c r="BC30" i="45"/>
  <c r="AU30" i="45"/>
  <c r="AM30" i="45"/>
  <c r="AE30" i="45"/>
  <c r="W30" i="45"/>
  <c r="CS29" i="45"/>
  <c r="CK29" i="45"/>
  <c r="CC29" i="45"/>
  <c r="BU29" i="45"/>
  <c r="BM29" i="45"/>
  <c r="BE29" i="45"/>
  <c r="AW29" i="45"/>
  <c r="AO29" i="45"/>
  <c r="AG29" i="45"/>
  <c r="Y29" i="45"/>
  <c r="CV28" i="45"/>
  <c r="CN28" i="45"/>
  <c r="CF28" i="45"/>
  <c r="BX28" i="45"/>
  <c r="BP28" i="45"/>
  <c r="BH28" i="45"/>
  <c r="AZ28" i="45"/>
  <c r="AR28" i="45"/>
  <c r="AJ28" i="45"/>
  <c r="AB28" i="45"/>
  <c r="CS27" i="45"/>
  <c r="CN27" i="45"/>
  <c r="CI27" i="45"/>
  <c r="CC27" i="45"/>
  <c r="BX27" i="45"/>
  <c r="BS27" i="45"/>
  <c r="BM27" i="45"/>
  <c r="BH27" i="45"/>
  <c r="BC27" i="45"/>
  <c r="AW27" i="45"/>
  <c r="AR27" i="45"/>
  <c r="AM27" i="45"/>
  <c r="AG27" i="45"/>
  <c r="AB27" i="45"/>
  <c r="W27" i="45"/>
  <c r="CX26" i="45"/>
  <c r="CS26" i="45"/>
  <c r="CN26" i="45"/>
  <c r="CH26" i="45"/>
  <c r="CC26" i="45"/>
  <c r="BX26" i="45"/>
  <c r="BR26" i="45"/>
  <c r="BM26" i="45"/>
  <c r="BH26" i="45"/>
  <c r="BB26" i="45"/>
  <c r="AW26" i="45"/>
  <c r="AR26" i="45"/>
  <c r="AL26" i="45"/>
  <c r="AG26" i="45"/>
  <c r="AB26" i="45"/>
  <c r="V26" i="45"/>
  <c r="CY25" i="45"/>
  <c r="CU25" i="45"/>
  <c r="CQ25" i="45"/>
  <c r="CM25" i="45"/>
  <c r="CI25" i="45"/>
  <c r="CE25" i="45"/>
  <c r="CA25" i="45"/>
  <c r="BW25" i="45"/>
  <c r="BS25" i="45"/>
  <c r="BO25" i="45"/>
  <c r="BK25" i="45"/>
  <c r="BG25" i="45"/>
  <c r="BC25" i="45"/>
  <c r="AY25" i="45"/>
  <c r="AU25" i="45"/>
  <c r="AQ25" i="45"/>
  <c r="AM25" i="45"/>
  <c r="AI25" i="45"/>
  <c r="AE25" i="45"/>
  <c r="AA25" i="45"/>
  <c r="W25" i="45"/>
  <c r="S25" i="45"/>
  <c r="CX24" i="45"/>
  <c r="CT24" i="45"/>
  <c r="CP24" i="45"/>
  <c r="CL24" i="45"/>
  <c r="CH24" i="45"/>
  <c r="CD24" i="45"/>
  <c r="BZ24" i="45"/>
  <c r="BV24" i="45"/>
  <c r="BR24" i="45"/>
  <c r="BN24" i="45"/>
  <c r="BJ24" i="45"/>
  <c r="BF24" i="45"/>
  <c r="BB24" i="45"/>
  <c r="AX24" i="45"/>
  <c r="AT24" i="45"/>
  <c r="AP24" i="45"/>
  <c r="AL24" i="45"/>
  <c r="AH24" i="45"/>
  <c r="AD24" i="45"/>
  <c r="Z24" i="45"/>
  <c r="V24" i="45"/>
  <c r="R24" i="45"/>
  <c r="CX23" i="45"/>
  <c r="CT23" i="45"/>
  <c r="CP23" i="45"/>
  <c r="CL23" i="45"/>
  <c r="CH23" i="45"/>
  <c r="CD23" i="45"/>
  <c r="BZ23" i="45"/>
  <c r="BV23" i="45"/>
  <c r="BR23" i="45"/>
  <c r="BN23" i="45"/>
  <c r="BJ23" i="45"/>
  <c r="BF23" i="45"/>
  <c r="BB23" i="45"/>
  <c r="AX23" i="45"/>
  <c r="AT23" i="45"/>
  <c r="AP23" i="45"/>
  <c r="AL23" i="45"/>
  <c r="AH23" i="45"/>
  <c r="AD23" i="45"/>
  <c r="Z23" i="45"/>
  <c r="V23" i="45"/>
  <c r="R23" i="45"/>
  <c r="CY22" i="45"/>
  <c r="CU22" i="45"/>
  <c r="CQ22" i="45"/>
  <c r="CM22" i="45"/>
  <c r="CI22" i="45"/>
  <c r="CE22" i="45"/>
  <c r="CA22" i="45"/>
  <c r="BW22" i="45"/>
  <c r="BS22" i="45"/>
  <c r="BO22" i="45"/>
  <c r="BK22" i="45"/>
  <c r="BG22" i="45"/>
  <c r="BC22" i="45"/>
  <c r="AY22" i="45"/>
  <c r="AU22" i="45"/>
  <c r="AQ22" i="45"/>
  <c r="AM22" i="45"/>
  <c r="AI22" i="45"/>
  <c r="AE22" i="45"/>
  <c r="AA22" i="45"/>
  <c r="W22" i="45"/>
  <c r="S22" i="45"/>
  <c r="O22" i="45"/>
  <c r="CW21" i="45"/>
  <c r="CS21" i="45"/>
  <c r="CO21" i="45"/>
  <c r="CK21" i="45"/>
  <c r="CG21" i="45"/>
  <c r="CC21" i="45"/>
  <c r="BY21" i="45"/>
  <c r="BU21" i="45"/>
  <c r="AQ50" i="45"/>
  <c r="AP46" i="45"/>
  <c r="CH44" i="45"/>
  <c r="CL43" i="45"/>
  <c r="CQ42" i="45"/>
  <c r="CW41" i="45"/>
  <c r="BM41" i="45"/>
  <c r="BT40" i="45"/>
  <c r="AN40" i="45"/>
  <c r="CB39" i="45"/>
  <c r="AV39" i="45"/>
  <c r="CK38" i="45"/>
  <c r="BE38" i="45"/>
  <c r="CU37" i="45"/>
  <c r="BO37" i="45"/>
  <c r="AI37" i="45"/>
  <c r="CI36" i="45"/>
  <c r="BO36" i="45"/>
  <c r="AT36" i="45"/>
  <c r="CU35" i="45"/>
  <c r="CA35" i="45"/>
  <c r="BF35" i="45"/>
  <c r="AI35" i="45"/>
  <c r="CV34" i="45"/>
  <c r="CK34" i="45"/>
  <c r="BZ34" i="45"/>
  <c r="BP34" i="45"/>
  <c r="BE34" i="45"/>
  <c r="AT34" i="45"/>
  <c r="AJ34" i="45"/>
  <c r="CY33" i="45"/>
  <c r="CN33" i="45"/>
  <c r="CD33" i="45"/>
  <c r="BS33" i="45"/>
  <c r="BH33" i="45"/>
  <c r="AX33" i="45"/>
  <c r="AM33" i="45"/>
  <c r="AB33" i="45"/>
  <c r="CS32" i="45"/>
  <c r="CH32" i="45"/>
  <c r="BW32" i="45"/>
  <c r="BM32" i="45"/>
  <c r="BB32" i="45"/>
  <c r="AQ32" i="45"/>
  <c r="AG32" i="45"/>
  <c r="CX31" i="45"/>
  <c r="CM31" i="45"/>
  <c r="CC31" i="45"/>
  <c r="BR31" i="45"/>
  <c r="BG31" i="45"/>
  <c r="AW31" i="45"/>
  <c r="AL31" i="45"/>
  <c r="AA31" i="45"/>
  <c r="CT30" i="45"/>
  <c r="CI30" i="45"/>
  <c r="BZ30" i="45"/>
  <c r="BR30" i="45"/>
  <c r="BJ30" i="45"/>
  <c r="BB30" i="45"/>
  <c r="AT30" i="45"/>
  <c r="AL30" i="45"/>
  <c r="AD30" i="45"/>
  <c r="CR29" i="45"/>
  <c r="CJ29" i="45"/>
  <c r="CB29" i="45"/>
  <c r="BT29" i="45"/>
  <c r="BL29" i="45"/>
  <c r="BD29" i="45"/>
  <c r="BJ47" i="45"/>
  <c r="AY45" i="45"/>
  <c r="BB44" i="45"/>
  <c r="BF43" i="45"/>
  <c r="BK42" i="45"/>
  <c r="CC41" i="45"/>
  <c r="AW41" i="45"/>
  <c r="CJ40" i="45"/>
  <c r="BD40" i="45"/>
  <c r="CR39" i="45"/>
  <c r="BL39" i="45"/>
  <c r="AF39" i="45"/>
  <c r="BU38" i="45"/>
  <c r="AO38" i="45"/>
  <c r="CE37" i="45"/>
  <c r="AY37" i="45"/>
  <c r="CU36" i="45"/>
  <c r="BZ36" i="45"/>
  <c r="BC36" i="45"/>
  <c r="AI36" i="45"/>
  <c r="CL35" i="45"/>
  <c r="BO35" i="45"/>
  <c r="AU35" i="45"/>
  <c r="AB35" i="45"/>
  <c r="CP34" i="45"/>
  <c r="CF34" i="45"/>
  <c r="BU34" i="45"/>
  <c r="BJ34" i="45"/>
  <c r="AZ34" i="45"/>
  <c r="AO34" i="45"/>
  <c r="AD34" i="45"/>
  <c r="CT33" i="45"/>
  <c r="CI33" i="45"/>
  <c r="BX33" i="45"/>
  <c r="BN33" i="45"/>
  <c r="BC33" i="45"/>
  <c r="AR33" i="45"/>
  <c r="AH33" i="45"/>
  <c r="CX32" i="45"/>
  <c r="CM32" i="45"/>
  <c r="CC32" i="45"/>
  <c r="BR32" i="45"/>
  <c r="BG32" i="45"/>
  <c r="AW32" i="45"/>
  <c r="AL32" i="45"/>
  <c r="AA32" i="45"/>
  <c r="CS31" i="45"/>
  <c r="CH31" i="45"/>
  <c r="BW31" i="45"/>
  <c r="BM31" i="45"/>
  <c r="BB31" i="45"/>
  <c r="AQ31" i="45"/>
  <c r="AG31" i="45"/>
  <c r="CY30" i="45"/>
  <c r="CN30" i="45"/>
  <c r="CD30" i="45"/>
  <c r="BV30" i="45"/>
  <c r="BN30" i="45"/>
  <c r="BF30" i="45"/>
  <c r="AX30" i="45"/>
  <c r="AP30" i="45"/>
  <c r="AH30" i="45"/>
  <c r="Z30" i="45"/>
  <c r="CV29" i="45"/>
  <c r="CN29" i="45"/>
  <c r="CF29" i="45"/>
  <c r="BX29" i="45"/>
  <c r="BP29" i="45"/>
  <c r="BH29" i="45"/>
  <c r="AZ29" i="45"/>
  <c r="AR29" i="45"/>
  <c r="AJ29" i="45"/>
  <c r="AB29" i="45"/>
  <c r="CY28" i="45"/>
  <c r="CQ28" i="45"/>
  <c r="CI28" i="45"/>
  <c r="CA28" i="45"/>
  <c r="BS28" i="45"/>
  <c r="BK28" i="45"/>
  <c r="BC28" i="45"/>
  <c r="AU28" i="45"/>
  <c r="AM28" i="45"/>
  <c r="AE28" i="45"/>
  <c r="W28" i="45"/>
  <c r="CU27" i="45"/>
  <c r="CO27" i="45"/>
  <c r="CJ27" i="45"/>
  <c r="CE27" i="45"/>
  <c r="BY27" i="45"/>
  <c r="BT27" i="45"/>
  <c r="BO27" i="45"/>
  <c r="BI27" i="45"/>
  <c r="BD27" i="45"/>
  <c r="AY27" i="45"/>
  <c r="AS27" i="45"/>
  <c r="AN27" i="45"/>
  <c r="AI27" i="45"/>
  <c r="AC27" i="45"/>
  <c r="X27" i="45"/>
  <c r="CT26" i="45"/>
  <c r="CO26" i="45"/>
  <c r="CJ26" i="45"/>
  <c r="CD26" i="45"/>
  <c r="BY26" i="45"/>
  <c r="BT26" i="45"/>
  <c r="BN26" i="45"/>
  <c r="BI26" i="45"/>
  <c r="BD26" i="45"/>
  <c r="AX26" i="45"/>
  <c r="AS26" i="45"/>
  <c r="AN26" i="45"/>
  <c r="AH26" i="45"/>
  <c r="AC26" i="45"/>
  <c r="X26" i="45"/>
  <c r="CV25" i="45"/>
  <c r="CR25" i="45"/>
  <c r="CN25" i="45"/>
  <c r="CJ25" i="45"/>
  <c r="CF25" i="45"/>
  <c r="CB25" i="45"/>
  <c r="BX25" i="45"/>
  <c r="BT25" i="45"/>
  <c r="BP25" i="45"/>
  <c r="BL25" i="45"/>
  <c r="BH25" i="45"/>
  <c r="BD25" i="45"/>
  <c r="AZ25" i="45"/>
  <c r="AV25" i="45"/>
  <c r="AR25" i="45"/>
  <c r="AN25" i="45"/>
  <c r="AJ25" i="45"/>
  <c r="AF25" i="45"/>
  <c r="AB25" i="45"/>
  <c r="X25" i="45"/>
  <c r="T25" i="45"/>
  <c r="CY24" i="45"/>
  <c r="CU24" i="45"/>
  <c r="CQ24" i="45"/>
  <c r="CM24" i="45"/>
  <c r="CI24" i="45"/>
  <c r="CE24" i="45"/>
  <c r="CA24" i="45"/>
  <c r="BW24" i="45"/>
  <c r="BS24" i="45"/>
  <c r="BO24" i="45"/>
  <c r="BK24" i="45"/>
  <c r="BG24" i="45"/>
  <c r="BC24" i="45"/>
  <c r="AY24" i="45"/>
  <c r="AU24" i="45"/>
  <c r="AQ24" i="45"/>
  <c r="AM24" i="45"/>
  <c r="AI24" i="45"/>
  <c r="AE24" i="45"/>
  <c r="AA24" i="45"/>
  <c r="W24" i="45"/>
  <c r="S24" i="45"/>
  <c r="CY23" i="45"/>
  <c r="CU23" i="45"/>
  <c r="CQ23" i="45"/>
  <c r="CM23" i="45"/>
  <c r="CI23" i="45"/>
  <c r="CE23" i="45"/>
  <c r="CA23" i="45"/>
  <c r="BW23" i="45"/>
  <c r="BS23" i="45"/>
  <c r="BO23" i="45"/>
  <c r="BK23" i="45"/>
  <c r="BG23" i="45"/>
  <c r="BC23" i="45"/>
  <c r="AY23" i="45"/>
  <c r="AU23" i="45"/>
  <c r="AQ23" i="45"/>
  <c r="AM23" i="45"/>
  <c r="AI23" i="45"/>
  <c r="AE23" i="45"/>
  <c r="AA23" i="45"/>
  <c r="W23" i="45"/>
  <c r="S23" i="45"/>
  <c r="CV22" i="45"/>
  <c r="CR22" i="45"/>
  <c r="CN22" i="45"/>
  <c r="CJ22" i="45"/>
  <c r="CF22" i="45"/>
  <c r="CB22" i="45"/>
  <c r="BX22" i="45"/>
  <c r="BT22" i="45"/>
  <c r="BP22" i="45"/>
  <c r="BL22" i="45"/>
  <c r="BH22" i="45"/>
  <c r="BD22" i="45"/>
  <c r="AZ22" i="45"/>
  <c r="AV22" i="45"/>
  <c r="AR22" i="45"/>
  <c r="AN22" i="45"/>
  <c r="AJ22" i="45"/>
  <c r="AF22" i="45"/>
  <c r="AB22" i="45"/>
  <c r="X22" i="45"/>
  <c r="T22" i="45"/>
  <c r="P22" i="45"/>
  <c r="CX21" i="45"/>
  <c r="CT21" i="45"/>
  <c r="CP21" i="45"/>
  <c r="CL21" i="45"/>
  <c r="CH21" i="45"/>
  <c r="CD21" i="45"/>
  <c r="BZ21" i="45"/>
  <c r="BV21" i="45"/>
  <c r="BR21" i="45"/>
  <c r="BN21" i="45"/>
  <c r="BJ21" i="45"/>
  <c r="BF21" i="45"/>
  <c r="BB21" i="45"/>
  <c r="AX21" i="45"/>
  <c r="AT21" i="45"/>
  <c r="AP21" i="45"/>
  <c r="AL21" i="45"/>
  <c r="AH21" i="45"/>
  <c r="AD21" i="45"/>
  <c r="Z21" i="45"/>
  <c r="V21" i="45"/>
  <c r="R21" i="45"/>
  <c r="N21" i="45"/>
  <c r="CW20" i="45"/>
  <c r="CS20" i="45"/>
  <c r="CO20" i="45"/>
  <c r="CK20" i="45"/>
  <c r="CG20" i="45"/>
  <c r="CC20" i="45"/>
  <c r="BY20" i="45"/>
  <c r="BU20" i="45"/>
  <c r="BQ20" i="45"/>
  <c r="BM20" i="45"/>
  <c r="BI20" i="45"/>
  <c r="BE20" i="45"/>
  <c r="BA20" i="45"/>
  <c r="AW20" i="45"/>
  <c r="AS20" i="45"/>
  <c r="AO20" i="45"/>
  <c r="AK20" i="45"/>
  <c r="AG20" i="45"/>
  <c r="AC20" i="45"/>
  <c r="Y20" i="45"/>
  <c r="U20" i="45"/>
  <c r="Q20" i="45"/>
  <c r="M20" i="45"/>
  <c r="CW19" i="45"/>
  <c r="CS19" i="45"/>
  <c r="CO19" i="45"/>
  <c r="CK19" i="45"/>
  <c r="CG19" i="45"/>
  <c r="CC19" i="45"/>
  <c r="BY19" i="45"/>
  <c r="BU19" i="45"/>
  <c r="BQ19" i="45"/>
  <c r="BM19" i="45"/>
  <c r="BI19" i="45"/>
  <c r="BE19" i="45"/>
  <c r="BA19" i="45"/>
  <c r="AW19" i="45"/>
  <c r="AS19" i="45"/>
  <c r="AO19" i="45"/>
  <c r="AK19" i="45"/>
  <c r="AG19" i="45"/>
  <c r="AC19" i="45"/>
  <c r="Y19" i="45"/>
  <c r="U19" i="45"/>
  <c r="Q19" i="45"/>
  <c r="M19" i="45"/>
  <c r="CX18" i="45"/>
  <c r="CT18" i="45"/>
  <c r="CP18" i="45"/>
  <c r="CL18" i="45"/>
  <c r="CH18" i="45"/>
  <c r="CD18" i="45"/>
  <c r="BZ18" i="45"/>
  <c r="BV18" i="45"/>
  <c r="BR18" i="45"/>
  <c r="BN18" i="45"/>
  <c r="BJ18" i="45"/>
  <c r="BF18" i="45"/>
  <c r="BB18" i="45"/>
  <c r="AX18" i="45"/>
  <c r="AT18" i="45"/>
  <c r="AP18" i="45"/>
  <c r="AL18" i="45"/>
  <c r="AH18" i="45"/>
  <c r="AD18" i="45"/>
  <c r="Z18" i="45"/>
  <c r="V18" i="45"/>
  <c r="R18" i="45"/>
  <c r="N18" i="45"/>
  <c r="CV17" i="45"/>
  <c r="CR17" i="45"/>
  <c r="CN17" i="45"/>
  <c r="CJ17" i="45"/>
  <c r="CF17" i="45"/>
  <c r="CB17" i="45"/>
  <c r="BX17" i="45"/>
  <c r="BT17" i="45"/>
  <c r="BP17" i="45"/>
  <c r="BL17" i="45"/>
  <c r="BH17" i="45"/>
  <c r="BD17" i="45"/>
  <c r="AZ17" i="45"/>
  <c r="AV17" i="45"/>
  <c r="AR17" i="45"/>
  <c r="AN17" i="45"/>
  <c r="AJ17" i="45"/>
  <c r="AF17" i="45"/>
  <c r="AB17" i="45"/>
  <c r="X17" i="45"/>
  <c r="T17" i="45"/>
  <c r="P17" i="45"/>
  <c r="L17" i="45"/>
  <c r="CY16" i="45"/>
  <c r="CU16" i="45"/>
  <c r="CQ16" i="45"/>
  <c r="CM16" i="45"/>
  <c r="CI16" i="45"/>
  <c r="CE16" i="45"/>
  <c r="CA16" i="45"/>
  <c r="BW16" i="45"/>
  <c r="BS16" i="45"/>
  <c r="BO16" i="45"/>
  <c r="BK16" i="45"/>
  <c r="BG16" i="45"/>
  <c r="BC16" i="45"/>
  <c r="AY16" i="45"/>
  <c r="AU16" i="45"/>
  <c r="AQ16" i="45"/>
  <c r="AM16" i="45"/>
  <c r="AI16" i="45"/>
  <c r="AE16" i="45"/>
  <c r="AA16" i="45"/>
  <c r="W16" i="45"/>
  <c r="AT48" i="45"/>
  <c r="BT42" i="45"/>
  <c r="BI40" i="45"/>
  <c r="BZ38" i="45"/>
  <c r="CX36" i="45"/>
  <c r="CM35" i="45"/>
  <c r="CR34" i="45"/>
  <c r="BA34" i="45"/>
  <c r="CJ33" i="45"/>
  <c r="AT33" i="45"/>
  <c r="CD32" i="45"/>
  <c r="AM32" i="45"/>
  <c r="BY31" i="45"/>
  <c r="AH31" i="45"/>
  <c r="BW30" i="45"/>
  <c r="AQ30" i="45"/>
  <c r="CO29" i="45"/>
  <c r="BI29" i="45"/>
  <c r="AN29" i="45"/>
  <c r="X29" i="45"/>
  <c r="CM28" i="45"/>
  <c r="BW28" i="45"/>
  <c r="BG28" i="45"/>
  <c r="AQ28" i="45"/>
  <c r="AA28" i="45"/>
  <c r="CR27" i="45"/>
  <c r="CG27" i="45"/>
  <c r="BW27" i="45"/>
  <c r="BL27" i="45"/>
  <c r="BA27" i="45"/>
  <c r="AQ27" i="45"/>
  <c r="AF27" i="45"/>
  <c r="U27" i="45"/>
  <c r="CR26" i="45"/>
  <c r="CG26" i="45"/>
  <c r="BV26" i="45"/>
  <c r="BL26" i="45"/>
  <c r="BA26" i="45"/>
  <c r="AP26" i="45"/>
  <c r="AF26" i="45"/>
  <c r="U26" i="45"/>
  <c r="CT25" i="45"/>
  <c r="CL25" i="45"/>
  <c r="CD25" i="45"/>
  <c r="BV25" i="45"/>
  <c r="BN25" i="45"/>
  <c r="BF25" i="45"/>
  <c r="AX25" i="45"/>
  <c r="AP25" i="45"/>
  <c r="AH25" i="45"/>
  <c r="Z25" i="45"/>
  <c r="R25" i="45"/>
  <c r="CS24" i="45"/>
  <c r="CK24" i="45"/>
  <c r="CC24" i="45"/>
  <c r="BU24" i="45"/>
  <c r="BM24" i="45"/>
  <c r="BE24" i="45"/>
  <c r="AW24" i="45"/>
  <c r="AO24" i="45"/>
  <c r="AG24" i="45"/>
  <c r="Y24" i="45"/>
  <c r="Q24" i="45"/>
  <c r="CS23" i="45"/>
  <c r="CK23" i="45"/>
  <c r="CC23" i="45"/>
  <c r="BU23" i="45"/>
  <c r="BM23" i="45"/>
  <c r="BE23" i="45"/>
  <c r="AW23" i="45"/>
  <c r="AO23" i="45"/>
  <c r="AG23" i="45"/>
  <c r="Y23" i="45"/>
  <c r="Q23" i="45"/>
  <c r="CT22" i="45"/>
  <c r="CL22" i="45"/>
  <c r="CD22" i="45"/>
  <c r="BV22" i="45"/>
  <c r="BN22" i="45"/>
  <c r="BF22" i="45"/>
  <c r="AX22" i="45"/>
  <c r="AP22" i="45"/>
  <c r="AH22" i="45"/>
  <c r="Z22" i="45"/>
  <c r="R22" i="45"/>
  <c r="CV21" i="45"/>
  <c r="CN21" i="45"/>
  <c r="CF21" i="45"/>
  <c r="BX21" i="45"/>
  <c r="BQ21" i="45"/>
  <c r="BL21" i="45"/>
  <c r="BG21" i="45"/>
  <c r="BA21" i="45"/>
  <c r="AV21" i="45"/>
  <c r="AQ21" i="45"/>
  <c r="AK21" i="45"/>
  <c r="AF21" i="45"/>
  <c r="AA21" i="45"/>
  <c r="U21" i="45"/>
  <c r="P21" i="45"/>
  <c r="CX20" i="45"/>
  <c r="CR20" i="45"/>
  <c r="CM20" i="45"/>
  <c r="CH20" i="45"/>
  <c r="CB20" i="45"/>
  <c r="BW20" i="45"/>
  <c r="BR20" i="45"/>
  <c r="BL20" i="45"/>
  <c r="BG20" i="45"/>
  <c r="BB20" i="45"/>
  <c r="AV20" i="45"/>
  <c r="AQ20" i="45"/>
  <c r="AL20" i="45"/>
  <c r="AF20" i="45"/>
  <c r="AA20" i="45"/>
  <c r="V20" i="45"/>
  <c r="P20" i="45"/>
  <c r="CY19" i="45"/>
  <c r="CT19" i="45"/>
  <c r="CN19" i="45"/>
  <c r="CI19" i="45"/>
  <c r="CD19" i="45"/>
  <c r="BX19" i="45"/>
  <c r="BS19" i="45"/>
  <c r="BN19" i="45"/>
  <c r="BH19" i="45"/>
  <c r="BC19" i="45"/>
  <c r="AX19" i="45"/>
  <c r="AR19" i="45"/>
  <c r="AM19" i="45"/>
  <c r="AH19" i="45"/>
  <c r="AB19" i="45"/>
  <c r="W19" i="45"/>
  <c r="R19" i="45"/>
  <c r="L19" i="45"/>
  <c r="CV18" i="45"/>
  <c r="CQ18" i="45"/>
  <c r="CK18" i="45"/>
  <c r="CF18" i="45"/>
  <c r="CA18" i="45"/>
  <c r="BU18" i="45"/>
  <c r="BP18" i="45"/>
  <c r="BK18" i="45"/>
  <c r="BE18" i="45"/>
  <c r="AZ18" i="45"/>
  <c r="AU18" i="45"/>
  <c r="AO18" i="45"/>
  <c r="AJ18" i="45"/>
  <c r="AE18" i="45"/>
  <c r="Y18" i="45"/>
  <c r="T18" i="45"/>
  <c r="O18" i="45"/>
  <c r="CY17" i="45"/>
  <c r="CT17" i="45"/>
  <c r="CO17" i="45"/>
  <c r="CI17" i="45"/>
  <c r="CD17" i="45"/>
  <c r="BY17" i="45"/>
  <c r="BS17" i="45"/>
  <c r="BN17" i="45"/>
  <c r="BI17" i="45"/>
  <c r="AX17" i="45"/>
  <c r="AS17" i="45"/>
  <c r="AM17" i="45"/>
  <c r="AH17" i="45"/>
  <c r="AC17" i="45"/>
  <c r="W17" i="45"/>
  <c r="R17" i="45"/>
  <c r="M17" i="45"/>
  <c r="CX16" i="45"/>
  <c r="CH16" i="45"/>
  <c r="BR16" i="45"/>
  <c r="BB16" i="45"/>
  <c r="AL16" i="45"/>
  <c r="V16" i="45"/>
  <c r="CX15" i="45"/>
  <c r="CL15" i="45"/>
  <c r="BZ15" i="45"/>
  <c r="BN15" i="45"/>
  <c r="BB15" i="45"/>
  <c r="AP15" i="45"/>
  <c r="Z15" i="45"/>
  <c r="J15" i="45"/>
  <c r="CQ14" i="45"/>
  <c r="CE14" i="45"/>
  <c r="BO14" i="45"/>
  <c r="AY14" i="45"/>
  <c r="AM14" i="45"/>
  <c r="AA14" i="45"/>
  <c r="O14" i="45"/>
  <c r="CW13" i="45"/>
  <c r="CS13" i="45"/>
  <c r="CK13" i="45"/>
  <c r="BY13" i="45"/>
  <c r="BM13" i="45"/>
  <c r="BE13" i="45"/>
  <c r="AS13" i="45"/>
  <c r="AG13" i="45"/>
  <c r="AC13" i="45"/>
  <c r="U13" i="45"/>
  <c r="Q13" i="45"/>
  <c r="E13" i="45"/>
  <c r="AR12" i="45"/>
  <c r="T12" i="45"/>
  <c r="CN13" i="45"/>
  <c r="BX13" i="45"/>
  <c r="BP13" i="45"/>
  <c r="BH13" i="45"/>
  <c r="AV13" i="45"/>
  <c r="AJ13" i="45"/>
  <c r="T13" i="45"/>
  <c r="CY12" i="45"/>
  <c r="CE12" i="45"/>
  <c r="BW12" i="45"/>
  <c r="BG12" i="45"/>
  <c r="AU12" i="45"/>
  <c r="AM12" i="45"/>
  <c r="AA12" i="45"/>
  <c r="O12" i="45"/>
  <c r="BB41" i="45"/>
  <c r="CJ37" i="45"/>
  <c r="AX35" i="45"/>
  <c r="AF34" i="45"/>
  <c r="BI32" i="45"/>
  <c r="CT31" i="45"/>
  <c r="AA30" i="45"/>
  <c r="AF29" i="45"/>
  <c r="CE28" i="45"/>
  <c r="CM27" i="45"/>
  <c r="BQ27" i="45"/>
  <c r="AK27" i="45"/>
  <c r="CB26" i="45"/>
  <c r="AK26" i="45"/>
  <c r="CH25" i="45"/>
  <c r="BJ25" i="45"/>
  <c r="V25" i="45"/>
  <c r="CO24" i="45"/>
  <c r="BA24" i="45"/>
  <c r="AK24" i="45"/>
  <c r="BY23" i="45"/>
  <c r="BA23" i="45"/>
  <c r="CX22" i="45"/>
  <c r="BZ22" i="45"/>
  <c r="AT22" i="45"/>
  <c r="V22" i="45"/>
  <c r="CB21" i="45"/>
  <c r="BD21" i="45"/>
  <c r="AY21" i="45"/>
  <c r="AI21" i="45"/>
  <c r="X21" i="45"/>
  <c r="CU20" i="45"/>
  <c r="BZ20" i="45"/>
  <c r="BJ20" i="45"/>
  <c r="AY20" i="45"/>
  <c r="X20" i="45"/>
  <c r="N20" i="45"/>
  <c r="CL19" i="45"/>
  <c r="BV19" i="45"/>
  <c r="AZ19" i="45"/>
  <c r="AJ19" i="45"/>
  <c r="T19" i="45"/>
  <c r="CI18" i="45"/>
  <c r="BM18" i="45"/>
  <c r="AW18" i="45"/>
  <c r="AM18" i="45"/>
  <c r="Q18" i="45"/>
  <c r="CQ17" i="45"/>
  <c r="BQ17" i="45"/>
  <c r="BA17" i="45"/>
  <c r="J17" i="45"/>
  <c r="BP16" i="45"/>
  <c r="AO16" i="45"/>
  <c r="AD16" i="45"/>
  <c r="H16" i="45"/>
  <c r="AZ15" i="45"/>
  <c r="AF15" i="45"/>
  <c r="X15" i="45"/>
  <c r="H15" i="45"/>
  <c r="CG14" i="45"/>
  <c r="BU14" i="45"/>
  <c r="BE14" i="45"/>
  <c r="AW14" i="45"/>
  <c r="AG14" i="45"/>
  <c r="U14" i="45"/>
  <c r="I14" i="45"/>
  <c r="CQ13" i="45"/>
  <c r="CA13" i="45"/>
  <c r="BO13" i="45"/>
  <c r="AY13" i="45"/>
  <c r="AM13" i="45"/>
  <c r="W13" i="45"/>
  <c r="K13" i="45"/>
  <c r="CX12" i="45"/>
  <c r="CH12" i="45"/>
  <c r="BV12" i="45"/>
  <c r="BF12" i="45"/>
  <c r="AP12" i="45"/>
  <c r="R12" i="45"/>
  <c r="J12" i="45"/>
  <c r="BI45" i="45"/>
  <c r="CH41" i="45"/>
  <c r="CW39" i="45"/>
  <c r="AT38" i="45"/>
  <c r="CA36" i="45"/>
  <c r="BS35" i="45"/>
  <c r="CG34" i="45"/>
  <c r="AP34" i="45"/>
  <c r="BZ33" i="45"/>
  <c r="AI33" i="45"/>
  <c r="BS32" i="45"/>
  <c r="AC32" i="45"/>
  <c r="BN31" i="45"/>
  <c r="BO30" i="45"/>
  <c r="AI30" i="45"/>
  <c r="CG29" i="45"/>
  <c r="BA29" i="45"/>
  <c r="AK29" i="45"/>
  <c r="CJ28" i="45"/>
  <c r="BT28" i="45"/>
  <c r="BD28" i="45"/>
  <c r="AN28" i="45"/>
  <c r="X28" i="45"/>
  <c r="CQ27" i="45"/>
  <c r="CF27" i="45"/>
  <c r="BU27" i="45"/>
  <c r="BK27" i="45"/>
  <c r="AZ27" i="45"/>
  <c r="AO27" i="45"/>
  <c r="AE27" i="45"/>
  <c r="T27" i="45"/>
  <c r="CP26" i="45"/>
  <c r="CF26" i="45"/>
  <c r="BU26" i="45"/>
  <c r="BJ26" i="45"/>
  <c r="AZ26" i="45"/>
  <c r="AO26" i="45"/>
  <c r="AD26" i="45"/>
  <c r="T26" i="45"/>
  <c r="CS25" i="45"/>
  <c r="CK25" i="45"/>
  <c r="CC25" i="45"/>
  <c r="BU25" i="45"/>
  <c r="BM25" i="45"/>
  <c r="BE25" i="45"/>
  <c r="AW25" i="45"/>
  <c r="AO25" i="45"/>
  <c r="AG25" i="45"/>
  <c r="Y25" i="45"/>
  <c r="CR24" i="45"/>
  <c r="CJ24" i="45"/>
  <c r="CB24" i="45"/>
  <c r="BT24" i="45"/>
  <c r="BL24" i="45"/>
  <c r="BD24" i="45"/>
  <c r="AV24" i="45"/>
  <c r="AN24" i="45"/>
  <c r="AF24" i="45"/>
  <c r="X24" i="45"/>
  <c r="CR23" i="45"/>
  <c r="CJ23" i="45"/>
  <c r="CB23" i="45"/>
  <c r="BT23" i="45"/>
  <c r="BL23" i="45"/>
  <c r="BD23" i="45"/>
  <c r="AV23" i="45"/>
  <c r="AN23" i="45"/>
  <c r="AF23" i="45"/>
  <c r="X23" i="45"/>
  <c r="P23" i="45"/>
  <c r="CS22" i="45"/>
  <c r="CK22" i="45"/>
  <c r="CC22" i="45"/>
  <c r="BU22" i="45"/>
  <c r="BM22" i="45"/>
  <c r="BE22" i="45"/>
  <c r="AW22" i="45"/>
  <c r="AO22" i="45"/>
  <c r="AG22" i="45"/>
  <c r="Y22" i="45"/>
  <c r="Q22" i="45"/>
  <c r="CU21" i="45"/>
  <c r="CM21" i="45"/>
  <c r="CE21" i="45"/>
  <c r="BW21" i="45"/>
  <c r="BP21" i="45"/>
  <c r="BK21" i="45"/>
  <c r="BE21" i="45"/>
  <c r="AZ21" i="45"/>
  <c r="AU21" i="45"/>
  <c r="AO21" i="45"/>
  <c r="AJ21" i="45"/>
  <c r="AE21" i="45"/>
  <c r="Y21" i="45"/>
  <c r="T21" i="45"/>
  <c r="O21" i="45"/>
  <c r="CV20" i="45"/>
  <c r="CQ20" i="45"/>
  <c r="CL20" i="45"/>
  <c r="CF20" i="45"/>
  <c r="CA20" i="45"/>
  <c r="BV20" i="45"/>
  <c r="BP20" i="45"/>
  <c r="BK20" i="45"/>
  <c r="BF20" i="45"/>
  <c r="AZ20" i="45"/>
  <c r="AU20" i="45"/>
  <c r="AP20" i="45"/>
  <c r="AJ20" i="45"/>
  <c r="AE20" i="45"/>
  <c r="Z20" i="45"/>
  <c r="T20" i="45"/>
  <c r="O20" i="45"/>
  <c r="CX19" i="45"/>
  <c r="CR19" i="45"/>
  <c r="CM19" i="45"/>
  <c r="CH19" i="45"/>
  <c r="CB19" i="45"/>
  <c r="BW19" i="45"/>
  <c r="BR19" i="45"/>
  <c r="BL19" i="45"/>
  <c r="BG19" i="45"/>
  <c r="BB19" i="45"/>
  <c r="AV19" i="45"/>
  <c r="AQ19" i="45"/>
  <c r="AL19" i="45"/>
  <c r="AF19" i="45"/>
  <c r="AA19" i="45"/>
  <c r="V19" i="45"/>
  <c r="P19" i="45"/>
  <c r="CU18" i="45"/>
  <c r="CO18" i="45"/>
  <c r="CJ18" i="45"/>
  <c r="CE18" i="45"/>
  <c r="BY18" i="45"/>
  <c r="BT18" i="45"/>
  <c r="BO18" i="45"/>
  <c r="BI18" i="45"/>
  <c r="BD18" i="45"/>
  <c r="AY18" i="45"/>
  <c r="AS18" i="45"/>
  <c r="AN18" i="45"/>
  <c r="AI18" i="45"/>
  <c r="AC18" i="45"/>
  <c r="X18" i="45"/>
  <c r="S18" i="45"/>
  <c r="M18" i="45"/>
  <c r="CX17" i="45"/>
  <c r="CS17" i="45"/>
  <c r="CM17" i="45"/>
  <c r="CH17" i="45"/>
  <c r="CC17" i="45"/>
  <c r="BW17" i="45"/>
  <c r="BR17" i="45"/>
  <c r="BM17" i="45"/>
  <c r="BG17" i="45"/>
  <c r="BB17" i="45"/>
  <c r="AW17" i="45"/>
  <c r="AQ17" i="45"/>
  <c r="AL17" i="45"/>
  <c r="AG17" i="45"/>
  <c r="AA17" i="45"/>
  <c r="V17" i="45"/>
  <c r="Q17" i="45"/>
  <c r="K17" i="45"/>
  <c r="CW16" i="45"/>
  <c r="CR16" i="45"/>
  <c r="CL16" i="45"/>
  <c r="CG16" i="45"/>
  <c r="CB16" i="45"/>
  <c r="BV16" i="45"/>
  <c r="BQ16" i="45"/>
  <c r="BL16" i="45"/>
  <c r="BF16" i="45"/>
  <c r="BA16" i="45"/>
  <c r="AV16" i="45"/>
  <c r="AP16" i="45"/>
  <c r="AK16" i="45"/>
  <c r="AF16" i="45"/>
  <c r="Z16" i="45"/>
  <c r="U16" i="45"/>
  <c r="Q16" i="45"/>
  <c r="M16" i="45"/>
  <c r="I16" i="45"/>
  <c r="CW15" i="45"/>
  <c r="CS15" i="45"/>
  <c r="CO15" i="45"/>
  <c r="CK15" i="45"/>
  <c r="CG15" i="45"/>
  <c r="CC15" i="45"/>
  <c r="BY15" i="45"/>
  <c r="BU15" i="45"/>
  <c r="BQ15" i="45"/>
  <c r="BM15" i="45"/>
  <c r="BI15" i="45"/>
  <c r="BE15" i="45"/>
  <c r="BA15" i="45"/>
  <c r="AW15" i="45"/>
  <c r="AS15" i="45"/>
  <c r="AO15" i="45"/>
  <c r="AK15" i="45"/>
  <c r="AG15" i="45"/>
  <c r="AC15" i="45"/>
  <c r="Y15" i="45"/>
  <c r="U15" i="45"/>
  <c r="Q15" i="45"/>
  <c r="M15" i="45"/>
  <c r="I15" i="45"/>
  <c r="CX14" i="45"/>
  <c r="CT14" i="45"/>
  <c r="CP14" i="45"/>
  <c r="CL14" i="45"/>
  <c r="CH14" i="45"/>
  <c r="CD14" i="45"/>
  <c r="BZ14" i="45"/>
  <c r="BV14" i="45"/>
  <c r="BR14" i="45"/>
  <c r="BN14" i="45"/>
  <c r="BJ14" i="45"/>
  <c r="BF14" i="45"/>
  <c r="BB14" i="45"/>
  <c r="AX14" i="45"/>
  <c r="AT14" i="45"/>
  <c r="AP14" i="45"/>
  <c r="AL14" i="45"/>
  <c r="AH14" i="45"/>
  <c r="AD14" i="45"/>
  <c r="Z14" i="45"/>
  <c r="V14" i="45"/>
  <c r="R14" i="45"/>
  <c r="N14" i="45"/>
  <c r="J14" i="45"/>
  <c r="F14" i="45"/>
  <c r="CV13" i="45"/>
  <c r="CR13" i="45"/>
  <c r="CJ13" i="45"/>
  <c r="CF13" i="45"/>
  <c r="CB13" i="45"/>
  <c r="BT13" i="45"/>
  <c r="BD13" i="45"/>
  <c r="AR13" i="45"/>
  <c r="AB13" i="45"/>
  <c r="P13" i="45"/>
  <c r="CU12" i="45"/>
  <c r="BS12" i="45"/>
  <c r="BC12" i="45"/>
  <c r="AQ12" i="45"/>
  <c r="AE12" i="45"/>
  <c r="K12" i="45"/>
  <c r="BQ39" i="45"/>
  <c r="BG36" i="45"/>
  <c r="BV34" i="45"/>
  <c r="BO33" i="45"/>
  <c r="CY32" i="45"/>
  <c r="BC31" i="45"/>
  <c r="BG30" i="45"/>
  <c r="AV29" i="45"/>
  <c r="BO28" i="45"/>
  <c r="CY27" i="45"/>
  <c r="CB27" i="45"/>
  <c r="AA27" i="45"/>
  <c r="CL26" i="45"/>
  <c r="Z26" i="45"/>
  <c r="BZ25" i="45"/>
  <c r="BB25" i="45"/>
  <c r="CW24" i="45"/>
  <c r="CG24" i="45"/>
  <c r="BI24" i="45"/>
  <c r="AS24" i="45"/>
  <c r="CG23" i="45"/>
  <c r="AS23" i="45"/>
  <c r="CP22" i="45"/>
  <c r="BR22" i="45"/>
  <c r="BB22" i="45"/>
  <c r="BI21" i="45"/>
  <c r="AN21" i="45"/>
  <c r="S21" i="45"/>
  <c r="CP20" i="45"/>
  <c r="CE20" i="45"/>
  <c r="BO20" i="45"/>
  <c r="AN20" i="45"/>
  <c r="AD20" i="45"/>
  <c r="CV19" i="45"/>
  <c r="CF19" i="45"/>
  <c r="BP19" i="45"/>
  <c r="BF19" i="45"/>
  <c r="AE19" i="45"/>
  <c r="O19" i="45"/>
  <c r="CN18" i="45"/>
  <c r="BX18" i="45"/>
  <c r="BC18" i="45"/>
  <c r="AB18" i="45"/>
  <c r="L18" i="45"/>
  <c r="CL17" i="45"/>
  <c r="BK17" i="45"/>
  <c r="AU17" i="45"/>
  <c r="O17" i="45"/>
  <c r="BZ16" i="45"/>
  <c r="BJ16" i="45"/>
  <c r="AT16" i="45"/>
  <c r="Y16" i="45"/>
  <c r="L16" i="45"/>
  <c r="CN15" i="45"/>
  <c r="CF15" i="45"/>
  <c r="BX15" i="45"/>
  <c r="BP15" i="45"/>
  <c r="BH15" i="45"/>
  <c r="AV15" i="45"/>
  <c r="AJ15" i="45"/>
  <c r="T15" i="45"/>
  <c r="CW14" i="45"/>
  <c r="CO14" i="45"/>
  <c r="BY14" i="45"/>
  <c r="BI14" i="45"/>
  <c r="AO14" i="45"/>
  <c r="AC14" i="45"/>
  <c r="M14" i="45"/>
  <c r="CU13" i="45"/>
  <c r="CI13" i="45"/>
  <c r="BS13" i="45"/>
  <c r="BG13" i="45"/>
  <c r="AQ13" i="45"/>
  <c r="AE13" i="45"/>
  <c r="O13" i="45"/>
  <c r="CP12" i="45"/>
  <c r="CD12" i="45"/>
  <c r="BN12" i="45"/>
  <c r="BB12" i="45"/>
  <c r="AL12" i="45"/>
  <c r="V12" i="45"/>
  <c r="N12" i="45"/>
  <c r="BO43" i="45"/>
  <c r="CO40" i="45"/>
  <c r="AK39" i="45"/>
  <c r="BD37" i="45"/>
  <c r="AL36" i="45"/>
  <c r="AC35" i="45"/>
  <c r="BL34" i="45"/>
  <c r="CU33" i="45"/>
  <c r="BD33" i="45"/>
  <c r="CO32" i="45"/>
  <c r="AX32" i="45"/>
  <c r="CI31" i="45"/>
  <c r="AS31" i="45"/>
  <c r="CE30" i="45"/>
  <c r="AY30" i="45"/>
  <c r="CW29" i="45"/>
  <c r="BQ29" i="45"/>
  <c r="AS29" i="45"/>
  <c r="AC29" i="45"/>
  <c r="CR28" i="45"/>
  <c r="CB28" i="45"/>
  <c r="BL28" i="45"/>
  <c r="AV28" i="45"/>
  <c r="AF28" i="45"/>
  <c r="CV27" i="45"/>
  <c r="CK27" i="45"/>
  <c r="CA27" i="45"/>
  <c r="BP27" i="45"/>
  <c r="BE27" i="45"/>
  <c r="AU27" i="45"/>
  <c r="AJ27" i="45"/>
  <c r="Y27" i="45"/>
  <c r="CV26" i="45"/>
  <c r="CK26" i="45"/>
  <c r="BZ26" i="45"/>
  <c r="BP26" i="45"/>
  <c r="BE26" i="45"/>
  <c r="AT26" i="45"/>
  <c r="AJ26" i="45"/>
  <c r="Y26" i="45"/>
  <c r="CW25" i="45"/>
  <c r="CO25" i="45"/>
  <c r="CG25" i="45"/>
  <c r="BY25" i="45"/>
  <c r="BQ25" i="45"/>
  <c r="BI25" i="45"/>
  <c r="BA25" i="45"/>
  <c r="AS25" i="45"/>
  <c r="AK25" i="45"/>
  <c r="AC25" i="45"/>
  <c r="U25" i="45"/>
  <c r="CV24" i="45"/>
  <c r="CN24" i="45"/>
  <c r="CF24" i="45"/>
  <c r="BX24" i="45"/>
  <c r="BP24" i="45"/>
  <c r="BH24" i="45"/>
  <c r="AZ24" i="45"/>
  <c r="AR24" i="45"/>
  <c r="AJ24" i="45"/>
  <c r="AB24" i="45"/>
  <c r="T24" i="45"/>
  <c r="CV23" i="45"/>
  <c r="CN23" i="45"/>
  <c r="CF23" i="45"/>
  <c r="BX23" i="45"/>
  <c r="BP23" i="45"/>
  <c r="BH23" i="45"/>
  <c r="AZ23" i="45"/>
  <c r="AR23" i="45"/>
  <c r="AJ23" i="45"/>
  <c r="AB23" i="45"/>
  <c r="T23" i="45"/>
  <c r="CW22" i="45"/>
  <c r="CO22" i="45"/>
  <c r="CG22" i="45"/>
  <c r="BY22" i="45"/>
  <c r="BQ22" i="45"/>
  <c r="BI22" i="45"/>
  <c r="BA22" i="45"/>
  <c r="AS22" i="45"/>
  <c r="AK22" i="45"/>
  <c r="AC22" i="45"/>
  <c r="U22" i="45"/>
  <c r="CY21" i="45"/>
  <c r="CQ21" i="45"/>
  <c r="CI21" i="45"/>
  <c r="CA21" i="45"/>
  <c r="BS21" i="45"/>
  <c r="BM21" i="45"/>
  <c r="BH21" i="45"/>
  <c r="BC21" i="45"/>
  <c r="AW21" i="45"/>
  <c r="AR21" i="45"/>
  <c r="AM21" i="45"/>
  <c r="AG21" i="45"/>
  <c r="AB21" i="45"/>
  <c r="W21" i="45"/>
  <c r="Q21" i="45"/>
  <c r="CY20" i="45"/>
  <c r="CT20" i="45"/>
  <c r="CN20" i="45"/>
  <c r="CI20" i="45"/>
  <c r="CD20" i="45"/>
  <c r="BX20" i="45"/>
  <c r="BS20" i="45"/>
  <c r="BN20" i="45"/>
  <c r="BH20" i="45"/>
  <c r="BC20" i="45"/>
  <c r="AX20" i="45"/>
  <c r="AR20" i="45"/>
  <c r="AM20" i="45"/>
  <c r="AH20" i="45"/>
  <c r="AB20" i="45"/>
  <c r="W20" i="45"/>
  <c r="R20" i="45"/>
  <c r="CU19" i="45"/>
  <c r="CP19" i="45"/>
  <c r="CJ19" i="45"/>
  <c r="CE19" i="45"/>
  <c r="BZ19" i="45"/>
  <c r="BT19" i="45"/>
  <c r="BO19" i="45"/>
  <c r="BJ19" i="45"/>
  <c r="BD19" i="45"/>
  <c r="AY19" i="45"/>
  <c r="AT19" i="45"/>
  <c r="AN19" i="45"/>
  <c r="AI19" i="45"/>
  <c r="AD19" i="45"/>
  <c r="X19" i="45"/>
  <c r="S19" i="45"/>
  <c r="N19" i="45"/>
  <c r="CW18" i="45"/>
  <c r="CR18" i="45"/>
  <c r="CM18" i="45"/>
  <c r="CG18" i="45"/>
  <c r="CB18" i="45"/>
  <c r="BW18" i="45"/>
  <c r="BQ18" i="45"/>
  <c r="BL18" i="45"/>
  <c r="BG18" i="45"/>
  <c r="BA18" i="45"/>
  <c r="AV18" i="45"/>
  <c r="AQ18" i="45"/>
  <c r="AK18" i="45"/>
  <c r="AF18" i="45"/>
  <c r="AA18" i="45"/>
  <c r="U18" i="45"/>
  <c r="P18" i="45"/>
  <c r="K18" i="45"/>
  <c r="CU17" i="45"/>
  <c r="CP17" i="45"/>
  <c r="CK17" i="45"/>
  <c r="CE17" i="45"/>
  <c r="BZ17" i="45"/>
  <c r="BU17" i="45"/>
  <c r="BO17" i="45"/>
  <c r="BJ17" i="45"/>
  <c r="BE17" i="45"/>
  <c r="AY17" i="45"/>
  <c r="AT17" i="45"/>
  <c r="AO17" i="45"/>
  <c r="AI17" i="45"/>
  <c r="AD17" i="45"/>
  <c r="Y17" i="45"/>
  <c r="S17" i="45"/>
  <c r="N17" i="45"/>
  <c r="CT16" i="45"/>
  <c r="CO16" i="45"/>
  <c r="CJ16" i="45"/>
  <c r="CD16" i="45"/>
  <c r="BY16" i="45"/>
  <c r="BT16" i="45"/>
  <c r="BN16" i="45"/>
  <c r="BI16" i="45"/>
  <c r="BD16" i="45"/>
  <c r="AX16" i="45"/>
  <c r="AS16" i="45"/>
  <c r="AN16" i="45"/>
  <c r="AH16" i="45"/>
  <c r="AC16" i="45"/>
  <c r="X16" i="45"/>
  <c r="S16" i="45"/>
  <c r="O16" i="45"/>
  <c r="K16" i="45"/>
  <c r="CY15" i="45"/>
  <c r="CU15" i="45"/>
  <c r="CQ15" i="45"/>
  <c r="CM15" i="45"/>
  <c r="CI15" i="45"/>
  <c r="CE15" i="45"/>
  <c r="CA15" i="45"/>
  <c r="BW15" i="45"/>
  <c r="BS15" i="45"/>
  <c r="BO15" i="45"/>
  <c r="BK15" i="45"/>
  <c r="BG15" i="45"/>
  <c r="BC15" i="45"/>
  <c r="AY15" i="45"/>
  <c r="AU15" i="45"/>
  <c r="AQ15" i="45"/>
  <c r="AM15" i="45"/>
  <c r="AI15" i="45"/>
  <c r="AE15" i="45"/>
  <c r="AA15" i="45"/>
  <c r="W15" i="45"/>
  <c r="S15" i="45"/>
  <c r="O15" i="45"/>
  <c r="K15" i="45"/>
  <c r="G15" i="45"/>
  <c r="CV14" i="45"/>
  <c r="CR14" i="45"/>
  <c r="CN14" i="45"/>
  <c r="CJ14" i="45"/>
  <c r="CF14" i="45"/>
  <c r="CB14" i="45"/>
  <c r="BX14" i="45"/>
  <c r="BT14" i="45"/>
  <c r="BP14" i="45"/>
  <c r="BL14" i="45"/>
  <c r="BH14" i="45"/>
  <c r="BD14" i="45"/>
  <c r="AZ14" i="45"/>
  <c r="AV14" i="45"/>
  <c r="AR14" i="45"/>
  <c r="AN14" i="45"/>
  <c r="AJ14" i="45"/>
  <c r="AF14" i="45"/>
  <c r="AB14" i="45"/>
  <c r="X14" i="45"/>
  <c r="T14" i="45"/>
  <c r="P14" i="45"/>
  <c r="L14" i="45"/>
  <c r="H14" i="45"/>
  <c r="CX13" i="45"/>
  <c r="CT13" i="45"/>
  <c r="CP13" i="45"/>
  <c r="CL13" i="45"/>
  <c r="CH13" i="45"/>
  <c r="CD13" i="45"/>
  <c r="BZ13" i="45"/>
  <c r="BV13" i="45"/>
  <c r="BR13" i="45"/>
  <c r="BN13" i="45"/>
  <c r="BJ13" i="45"/>
  <c r="BF13" i="45"/>
  <c r="BB13" i="45"/>
  <c r="AX13" i="45"/>
  <c r="AT13" i="45"/>
  <c r="AP13" i="45"/>
  <c r="AL13" i="45"/>
  <c r="AH13" i="45"/>
  <c r="AD13" i="45"/>
  <c r="Z13" i="45"/>
  <c r="V13" i="45"/>
  <c r="R13" i="45"/>
  <c r="N13" i="45"/>
  <c r="J13" i="45"/>
  <c r="F13" i="45"/>
  <c r="CW12" i="45"/>
  <c r="CS12" i="45"/>
  <c r="CO12" i="45"/>
  <c r="CK12" i="45"/>
  <c r="CG12" i="45"/>
  <c r="CC12" i="45"/>
  <c r="BY12" i="45"/>
  <c r="BU12" i="45"/>
  <c r="BQ12" i="45"/>
  <c r="BM12" i="45"/>
  <c r="BI12" i="45"/>
  <c r="BE12" i="45"/>
  <c r="BA12" i="45"/>
  <c r="AW12" i="45"/>
  <c r="AS12" i="45"/>
  <c r="AO12" i="45"/>
  <c r="AK12" i="45"/>
  <c r="AG12" i="45"/>
  <c r="AC12" i="45"/>
  <c r="Y12" i="45"/>
  <c r="U12" i="45"/>
  <c r="Q12" i="45"/>
  <c r="M12" i="45"/>
  <c r="I12" i="45"/>
  <c r="E12" i="45"/>
  <c r="BC17" i="45"/>
  <c r="CS16" i="45"/>
  <c r="CN16" i="45"/>
  <c r="CC16" i="45"/>
  <c r="BX16" i="45"/>
  <c r="BM16" i="45"/>
  <c r="BH16" i="45"/>
  <c r="AW16" i="45"/>
  <c r="AR16" i="45"/>
  <c r="AG16" i="45"/>
  <c r="AB16" i="45"/>
  <c r="R16" i="45"/>
  <c r="N16" i="45"/>
  <c r="J16" i="45"/>
  <c r="CT15" i="45"/>
  <c r="CP15" i="45"/>
  <c r="CH15" i="45"/>
  <c r="CD15" i="45"/>
  <c r="BV15" i="45"/>
  <c r="BR15" i="45"/>
  <c r="BJ15" i="45"/>
  <c r="BF15" i="45"/>
  <c r="AX15" i="45"/>
  <c r="AT15" i="45"/>
  <c r="AL15" i="45"/>
  <c r="AH15" i="45"/>
  <c r="AD15" i="45"/>
  <c r="V15" i="45"/>
  <c r="R15" i="45"/>
  <c r="N15" i="45"/>
  <c r="CY14" i="45"/>
  <c r="CU14" i="45"/>
  <c r="CM14" i="45"/>
  <c r="CI14" i="45"/>
  <c r="CA14" i="45"/>
  <c r="BW14" i="45"/>
  <c r="BS14" i="45"/>
  <c r="BK14" i="45"/>
  <c r="BG14" i="45"/>
  <c r="BC14" i="45"/>
  <c r="AU14" i="45"/>
  <c r="AQ14" i="45"/>
  <c r="AI14" i="45"/>
  <c r="AE14" i="45"/>
  <c r="W14" i="45"/>
  <c r="S14" i="45"/>
  <c r="K14" i="45"/>
  <c r="G14" i="45"/>
  <c r="CO13" i="45"/>
  <c r="CG13" i="45"/>
  <c r="CC13" i="45"/>
  <c r="BU13" i="45"/>
  <c r="BQ13" i="45"/>
  <c r="BI13" i="45"/>
  <c r="BA13" i="45"/>
  <c r="AW13" i="45"/>
  <c r="AO13" i="45"/>
  <c r="AK13" i="45"/>
  <c r="Y13" i="45"/>
  <c r="M13" i="45"/>
  <c r="I13" i="45"/>
  <c r="CV12" i="45"/>
  <c r="CR12" i="45"/>
  <c r="CN12" i="45"/>
  <c r="CJ12" i="45"/>
  <c r="CF12" i="45"/>
  <c r="CB12" i="45"/>
  <c r="BX12" i="45"/>
  <c r="BT12" i="45"/>
  <c r="BP12" i="45"/>
  <c r="BL12" i="45"/>
  <c r="BH12" i="45"/>
  <c r="BD12" i="45"/>
  <c r="AZ12" i="45"/>
  <c r="AV12" i="45"/>
  <c r="AN12" i="45"/>
  <c r="AJ12" i="45"/>
  <c r="AF12" i="45"/>
  <c r="AB12" i="45"/>
  <c r="X12" i="45"/>
  <c r="P12" i="45"/>
  <c r="L12" i="45"/>
  <c r="H12" i="45"/>
  <c r="D12" i="45"/>
  <c r="BL13" i="45"/>
  <c r="AZ13" i="45"/>
  <c r="AN13" i="45"/>
  <c r="AF13" i="45"/>
  <c r="X13" i="45"/>
  <c r="L13" i="45"/>
  <c r="H13" i="45"/>
  <c r="CQ12" i="45"/>
  <c r="CM12" i="45"/>
  <c r="CI12" i="45"/>
  <c r="CA12" i="45"/>
  <c r="BO12" i="45"/>
  <c r="BK12" i="45"/>
  <c r="AY12" i="45"/>
  <c r="AI12" i="45"/>
  <c r="W12" i="45"/>
  <c r="S12" i="45"/>
  <c r="G12" i="45"/>
  <c r="BK44" i="45"/>
  <c r="CP30" i="45"/>
  <c r="BY29" i="45"/>
  <c r="CU28" i="45"/>
  <c r="AY28" i="45"/>
  <c r="AI28" i="45"/>
  <c r="BG27" i="45"/>
  <c r="AV27" i="45"/>
  <c r="CW26" i="45"/>
  <c r="BQ26" i="45"/>
  <c r="BF26" i="45"/>
  <c r="AV26" i="45"/>
  <c r="CX25" i="45"/>
  <c r="CP25" i="45"/>
  <c r="BR25" i="45"/>
  <c r="AT25" i="45"/>
  <c r="AL25" i="45"/>
  <c r="AD25" i="45"/>
  <c r="BY24" i="45"/>
  <c r="BQ24" i="45"/>
  <c r="AC24" i="45"/>
  <c r="U24" i="45"/>
  <c r="CW23" i="45"/>
  <c r="CO23" i="45"/>
  <c r="BQ23" i="45"/>
  <c r="BI23" i="45"/>
  <c r="AK23" i="45"/>
  <c r="AC23" i="45"/>
  <c r="U23" i="45"/>
  <c r="CH22" i="45"/>
  <c r="BJ22" i="45"/>
  <c r="AL22" i="45"/>
  <c r="AD22" i="45"/>
  <c r="CR21" i="45"/>
  <c r="CJ21" i="45"/>
  <c r="BT21" i="45"/>
  <c r="BO21" i="45"/>
  <c r="AS21" i="45"/>
  <c r="AC21" i="45"/>
  <c r="CJ20" i="45"/>
  <c r="BT20" i="45"/>
  <c r="BD20" i="45"/>
  <c r="AT20" i="45"/>
  <c r="AI20" i="45"/>
  <c r="S20" i="45"/>
  <c r="CQ19" i="45"/>
  <c r="CA19" i="45"/>
  <c r="BK19" i="45"/>
  <c r="AU19" i="45"/>
  <c r="AP19" i="45"/>
  <c r="Z19" i="45"/>
  <c r="CY18" i="45"/>
  <c r="CS18" i="45"/>
  <c r="CC18" i="45"/>
  <c r="BS18" i="45"/>
  <c r="BH18" i="45"/>
  <c r="AR18" i="45"/>
  <c r="AG18" i="45"/>
  <c r="W18" i="45"/>
  <c r="CW17" i="45"/>
  <c r="CG17" i="45"/>
  <c r="CA17" i="45"/>
  <c r="BV17" i="45"/>
  <c r="BF17" i="45"/>
  <c r="AP17" i="45"/>
  <c r="AK17" i="45"/>
  <c r="AE17" i="45"/>
  <c r="Z17" i="45"/>
  <c r="U17" i="45"/>
  <c r="CV16" i="45"/>
  <c r="CP16" i="45"/>
  <c r="CK16" i="45"/>
  <c r="CF16" i="45"/>
  <c r="BU16" i="45"/>
  <c r="BE16" i="45"/>
  <c r="AZ16" i="45"/>
  <c r="AJ16" i="45"/>
  <c r="T16" i="45"/>
  <c r="P16" i="45"/>
  <c r="CV15" i="45"/>
  <c r="CR15" i="45"/>
  <c r="CJ15" i="45"/>
  <c r="CB15" i="45"/>
  <c r="BT15" i="45"/>
  <c r="BL15" i="45"/>
  <c r="BD15" i="45"/>
  <c r="AR15" i="45"/>
  <c r="AN15" i="45"/>
  <c r="AB15" i="45"/>
  <c r="P15" i="45"/>
  <c r="L15" i="45"/>
  <c r="CS14" i="45"/>
  <c r="CK14" i="45"/>
  <c r="CC14" i="45"/>
  <c r="BQ14" i="45"/>
  <c r="BM14" i="45"/>
  <c r="BA14" i="45"/>
  <c r="AS14" i="45"/>
  <c r="AK14" i="45"/>
  <c r="Y14" i="45"/>
  <c r="Q14" i="45"/>
  <c r="CY13" i="45"/>
  <c r="CM13" i="45"/>
  <c r="CE13" i="45"/>
  <c r="BW13" i="45"/>
  <c r="BK13" i="45"/>
  <c r="BC13" i="45"/>
  <c r="AU13" i="45"/>
  <c r="AI13" i="45"/>
  <c r="AA13" i="45"/>
  <c r="S13" i="45"/>
  <c r="G13" i="45"/>
  <c r="CT12" i="45"/>
  <c r="CL12" i="45"/>
  <c r="BZ12" i="45"/>
  <c r="BR12" i="45"/>
  <c r="BJ12" i="45"/>
  <c r="AX12" i="45"/>
  <c r="AT12" i="45"/>
  <c r="AH12" i="45"/>
  <c r="AD12" i="45"/>
  <c r="Z12" i="45"/>
  <c r="F12" i="45"/>
  <c r="I17" i="45"/>
  <c r="J18" i="45"/>
  <c r="K19" i="45"/>
  <c r="L20" i="45"/>
  <c r="M21" i="45"/>
  <c r="N22" i="45"/>
  <c r="O23" i="45"/>
  <c r="P24" i="45"/>
  <c r="Q25" i="45"/>
  <c r="R26" i="45"/>
  <c r="S27" i="45"/>
  <c r="T28" i="45"/>
  <c r="U29" i="45"/>
  <c r="V30" i="45"/>
  <c r="W31" i="45"/>
  <c r="X32" i="45"/>
  <c r="Y33" i="45"/>
  <c r="Z34" i="45"/>
  <c r="AA35" i="45"/>
  <c r="AB36" i="45"/>
  <c r="AC37" i="45"/>
  <c r="AD38" i="45"/>
  <c r="AE39" i="45"/>
  <c r="AF40" i="45"/>
  <c r="AG41" i="45"/>
  <c r="AH42" i="45"/>
  <c r="AI43" i="45"/>
  <c r="AJ44" i="45"/>
  <c r="AK45" i="45"/>
  <c r="AL46" i="45"/>
  <c r="AM47" i="45"/>
  <c r="AN48" i="45"/>
  <c r="AO49" i="45"/>
  <c r="AP50" i="45"/>
  <c r="AQ51" i="45"/>
  <c r="CY51" i="43"/>
  <c r="CU51" i="43"/>
  <c r="CQ51" i="43"/>
  <c r="CM51" i="43"/>
  <c r="CI51" i="43"/>
  <c r="CE51" i="43"/>
  <c r="CA51" i="43"/>
  <c r="BW51" i="43"/>
  <c r="BS51" i="43"/>
  <c r="BO51" i="43"/>
  <c r="BK51" i="43"/>
  <c r="BG51" i="43"/>
  <c r="BC51" i="43"/>
  <c r="AY51" i="43"/>
  <c r="AU51" i="43"/>
  <c r="CV50" i="43"/>
  <c r="CR50" i="43"/>
  <c r="CN50" i="43"/>
  <c r="CJ50" i="43"/>
  <c r="CF50" i="43"/>
  <c r="CB50" i="43"/>
  <c r="BX50" i="43"/>
  <c r="BT50" i="43"/>
  <c r="BP50" i="43"/>
  <c r="BL50" i="43"/>
  <c r="BH50" i="43"/>
  <c r="BD50" i="43"/>
  <c r="AZ50" i="43"/>
  <c r="AV50" i="43"/>
  <c r="AR50" i="43"/>
  <c r="CX49" i="43"/>
  <c r="CT49" i="43"/>
  <c r="CP49" i="43"/>
  <c r="CL49" i="43"/>
  <c r="CH49" i="43"/>
  <c r="CD49" i="43"/>
  <c r="BZ49" i="43"/>
  <c r="BV49" i="43"/>
  <c r="BR49" i="43"/>
  <c r="BN49" i="43"/>
  <c r="BJ49" i="43"/>
  <c r="BF49" i="43"/>
  <c r="BB49" i="43"/>
  <c r="AX49" i="43"/>
  <c r="AT49" i="43"/>
  <c r="AP49" i="43"/>
  <c r="CW48" i="43"/>
  <c r="CS48" i="43"/>
  <c r="CO48" i="43"/>
  <c r="CK48" i="43"/>
  <c r="CG48" i="43"/>
  <c r="CC48" i="43"/>
  <c r="BY48" i="43"/>
  <c r="BU48" i="43"/>
  <c r="BQ48" i="43"/>
  <c r="BM48" i="43"/>
  <c r="BI48" i="43"/>
  <c r="BE48" i="43"/>
  <c r="BA48" i="43"/>
  <c r="AW48" i="43"/>
  <c r="AS48" i="43"/>
  <c r="AO48" i="43"/>
  <c r="CW47" i="43"/>
  <c r="CS47" i="43"/>
  <c r="CO47" i="43"/>
  <c r="CK47" i="43"/>
  <c r="CG47" i="43"/>
  <c r="CC47" i="43"/>
  <c r="BY47" i="43"/>
  <c r="BU47" i="43"/>
  <c r="BQ47" i="43"/>
  <c r="BM47" i="43"/>
  <c r="BI47" i="43"/>
  <c r="BE47" i="43"/>
  <c r="BA47" i="43"/>
  <c r="AW47" i="43"/>
  <c r="AS47" i="43"/>
  <c r="AO47" i="43"/>
  <c r="CX46" i="43"/>
  <c r="CT46" i="43"/>
  <c r="CP46" i="43"/>
  <c r="CL46" i="43"/>
  <c r="CX51" i="43"/>
  <c r="CT51" i="43"/>
  <c r="CP51" i="43"/>
  <c r="CL51" i="43"/>
  <c r="CH51" i="43"/>
  <c r="CD51" i="43"/>
  <c r="BZ51" i="43"/>
  <c r="BV51" i="43"/>
  <c r="BR51" i="43"/>
  <c r="BN51" i="43"/>
  <c r="BJ51" i="43"/>
  <c r="BF51" i="43"/>
  <c r="BB51" i="43"/>
  <c r="AX51" i="43"/>
  <c r="AT51" i="43"/>
  <c r="CY50" i="43"/>
  <c r="CU50" i="43"/>
  <c r="CQ50" i="43"/>
  <c r="CM50" i="43"/>
  <c r="CI50" i="43"/>
  <c r="CE50" i="43"/>
  <c r="CA50" i="43"/>
  <c r="BW50" i="43"/>
  <c r="BS50" i="43"/>
  <c r="BO50" i="43"/>
  <c r="BK50" i="43"/>
  <c r="BG50" i="43"/>
  <c r="BC50" i="43"/>
  <c r="AY50" i="43"/>
  <c r="AU50" i="43"/>
  <c r="AQ50" i="43"/>
  <c r="CW49" i="43"/>
  <c r="CS49" i="43"/>
  <c r="CO49" i="43"/>
  <c r="CK49" i="43"/>
  <c r="CG49" i="43"/>
  <c r="CC49" i="43"/>
  <c r="BY49" i="43"/>
  <c r="BU49" i="43"/>
  <c r="BQ49" i="43"/>
  <c r="BM49" i="43"/>
  <c r="BI49" i="43"/>
  <c r="BE49" i="43"/>
  <c r="BA49" i="43"/>
  <c r="AW49" i="43"/>
  <c r="AS49" i="43"/>
  <c r="CV48" i="43"/>
  <c r="CR48" i="43"/>
  <c r="CN48" i="43"/>
  <c r="CJ48" i="43"/>
  <c r="CF48" i="43"/>
  <c r="CB48" i="43"/>
  <c r="BX48" i="43"/>
  <c r="BT48" i="43"/>
  <c r="BP48" i="43"/>
  <c r="BL48" i="43"/>
  <c r="BH48" i="43"/>
  <c r="BD48" i="43"/>
  <c r="AZ48" i="43"/>
  <c r="AV48" i="43"/>
  <c r="AR48" i="43"/>
  <c r="CV47" i="43"/>
  <c r="CR47" i="43"/>
  <c r="CN47" i="43"/>
  <c r="CJ47" i="43"/>
  <c r="CF47" i="43"/>
  <c r="CB47" i="43"/>
  <c r="BX47" i="43"/>
  <c r="BT47" i="43"/>
  <c r="BP47" i="43"/>
  <c r="BL47" i="43"/>
  <c r="BH47" i="43"/>
  <c r="BD47" i="43"/>
  <c r="AZ47" i="43"/>
  <c r="AV47" i="43"/>
  <c r="AR47" i="43"/>
  <c r="AN47" i="43"/>
  <c r="CW46" i="43"/>
  <c r="CS46" i="43"/>
  <c r="CO46" i="43"/>
  <c r="CK46" i="43"/>
  <c r="CV51" i="43"/>
  <c r="CR51" i="43"/>
  <c r="CN51" i="43"/>
  <c r="CJ51" i="43"/>
  <c r="CF51" i="43"/>
  <c r="CB51" i="43"/>
  <c r="BX51" i="43"/>
  <c r="BT51" i="43"/>
  <c r="BP51" i="43"/>
  <c r="BL51" i="43"/>
  <c r="BH51" i="43"/>
  <c r="BD51" i="43"/>
  <c r="AZ51" i="43"/>
  <c r="AV51" i="43"/>
  <c r="AR51" i="43"/>
  <c r="CW50" i="43"/>
  <c r="CS50" i="43"/>
  <c r="CO50" i="43"/>
  <c r="CK50" i="43"/>
  <c r="CG50" i="43"/>
  <c r="CC50" i="43"/>
  <c r="BY50" i="43"/>
  <c r="BU50" i="43"/>
  <c r="BQ50" i="43"/>
  <c r="BM50" i="43"/>
  <c r="BI50" i="43"/>
  <c r="BE50" i="43"/>
  <c r="BA50" i="43"/>
  <c r="AW50" i="43"/>
  <c r="AS50" i="43"/>
  <c r="CY49" i="43"/>
  <c r="CU49" i="43"/>
  <c r="CQ49" i="43"/>
  <c r="CM49" i="43"/>
  <c r="CI49" i="43"/>
  <c r="CE49" i="43"/>
  <c r="CA49" i="43"/>
  <c r="BW49" i="43"/>
  <c r="BS49" i="43"/>
  <c r="BO49" i="43"/>
  <c r="BK49" i="43"/>
  <c r="BG49" i="43"/>
  <c r="BC49" i="43"/>
  <c r="AY49" i="43"/>
  <c r="AU49" i="43"/>
  <c r="AQ49" i="43"/>
  <c r="CX48" i="43"/>
  <c r="CT48" i="43"/>
  <c r="CP48" i="43"/>
  <c r="CL48" i="43"/>
  <c r="CH48" i="43"/>
  <c r="CD48" i="43"/>
  <c r="BZ48" i="43"/>
  <c r="BV48" i="43"/>
  <c r="BR48" i="43"/>
  <c r="BN48" i="43"/>
  <c r="BJ48" i="43"/>
  <c r="BF48" i="43"/>
  <c r="BB48" i="43"/>
  <c r="AX48" i="43"/>
  <c r="AT48" i="43"/>
  <c r="AP48" i="43"/>
  <c r="CX47" i="43"/>
  <c r="CT47" i="43"/>
  <c r="CP47" i="43"/>
  <c r="CL47" i="43"/>
  <c r="CH47" i="43"/>
  <c r="CD47" i="43"/>
  <c r="BZ47" i="43"/>
  <c r="BV47" i="43"/>
  <c r="BR47" i="43"/>
  <c r="BN47" i="43"/>
  <c r="BJ47" i="43"/>
  <c r="BF47" i="43"/>
  <c r="BB47" i="43"/>
  <c r="AX47" i="43"/>
  <c r="AT47" i="43"/>
  <c r="AP47" i="43"/>
  <c r="CY46" i="43"/>
  <c r="CU46" i="43"/>
  <c r="CQ46" i="43"/>
  <c r="CM46" i="43"/>
  <c r="CI46" i="43"/>
  <c r="CE46" i="43"/>
  <c r="CA46" i="43"/>
  <c r="CW51" i="43"/>
  <c r="CG51" i="43"/>
  <c r="BQ51" i="43"/>
  <c r="BA51" i="43"/>
  <c r="CT50" i="43"/>
  <c r="CD50" i="43"/>
  <c r="BN50" i="43"/>
  <c r="AX50" i="43"/>
  <c r="CR49" i="43"/>
  <c r="CB49" i="43"/>
  <c r="BL49" i="43"/>
  <c r="AV49" i="43"/>
  <c r="CQ48" i="43"/>
  <c r="CA48" i="43"/>
  <c r="BK48" i="43"/>
  <c r="AU48" i="43"/>
  <c r="CQ47" i="43"/>
  <c r="CA47" i="43"/>
  <c r="BK47" i="43"/>
  <c r="AU47" i="43"/>
  <c r="CR46" i="43"/>
  <c r="CG46" i="43"/>
  <c r="CB46" i="43"/>
  <c r="BW46" i="43"/>
  <c r="BS46" i="43"/>
  <c r="BO46" i="43"/>
  <c r="BK46" i="43"/>
  <c r="BG46" i="43"/>
  <c r="BC46" i="43"/>
  <c r="AY46" i="43"/>
  <c r="AU46" i="43"/>
  <c r="AQ46" i="43"/>
  <c r="AM46" i="43"/>
  <c r="CW45" i="43"/>
  <c r="CS45" i="43"/>
  <c r="CO45" i="43"/>
  <c r="CK45" i="43"/>
  <c r="CG45" i="43"/>
  <c r="CC45" i="43"/>
  <c r="BY45" i="43"/>
  <c r="BU45" i="43"/>
  <c r="BQ45" i="43"/>
  <c r="BM45" i="43"/>
  <c r="BI45" i="43"/>
  <c r="BE45" i="43"/>
  <c r="BA45" i="43"/>
  <c r="AW45" i="43"/>
  <c r="AS45" i="43"/>
  <c r="AO45" i="43"/>
  <c r="CV44" i="43"/>
  <c r="CR44" i="43"/>
  <c r="CN44" i="43"/>
  <c r="CJ44" i="43"/>
  <c r="CF44" i="43"/>
  <c r="CB44" i="43"/>
  <c r="BX44" i="43"/>
  <c r="BT44" i="43"/>
  <c r="BP44" i="43"/>
  <c r="BL44" i="43"/>
  <c r="BH44" i="43"/>
  <c r="BD44" i="43"/>
  <c r="AZ44" i="43"/>
  <c r="AV44" i="43"/>
  <c r="AR44" i="43"/>
  <c r="AN44" i="43"/>
  <c r="CV43" i="43"/>
  <c r="CR43" i="43"/>
  <c r="CN43" i="43"/>
  <c r="CJ43" i="43"/>
  <c r="CF43" i="43"/>
  <c r="CB43" i="43"/>
  <c r="BX43" i="43"/>
  <c r="BT43" i="43"/>
  <c r="BP43" i="43"/>
  <c r="BL43" i="43"/>
  <c r="BH43" i="43"/>
  <c r="BD43" i="43"/>
  <c r="AZ43" i="43"/>
  <c r="AV43" i="43"/>
  <c r="AR43" i="43"/>
  <c r="AN43" i="43"/>
  <c r="AJ43" i="43"/>
  <c r="CW42" i="43"/>
  <c r="CS51" i="43"/>
  <c r="CC51" i="43"/>
  <c r="BM51" i="43"/>
  <c r="AW51" i="43"/>
  <c r="CP50" i="43"/>
  <c r="BZ50" i="43"/>
  <c r="BJ50" i="43"/>
  <c r="AT50" i="43"/>
  <c r="CN49" i="43"/>
  <c r="BX49" i="43"/>
  <c r="BH49" i="43"/>
  <c r="AR49" i="43"/>
  <c r="CM48" i="43"/>
  <c r="BW48" i="43"/>
  <c r="BG48" i="43"/>
  <c r="AQ48" i="43"/>
  <c r="CM47" i="43"/>
  <c r="BW47" i="43"/>
  <c r="BG47" i="43"/>
  <c r="AQ47" i="43"/>
  <c r="CN46" i="43"/>
  <c r="CF46" i="43"/>
  <c r="BZ46" i="43"/>
  <c r="BV46" i="43"/>
  <c r="BR46" i="43"/>
  <c r="BN46" i="43"/>
  <c r="BJ46" i="43"/>
  <c r="BF46" i="43"/>
  <c r="BB46" i="43"/>
  <c r="AX46" i="43"/>
  <c r="AT46" i="43"/>
  <c r="AP46" i="43"/>
  <c r="CV45" i="43"/>
  <c r="CR45" i="43"/>
  <c r="CN45" i="43"/>
  <c r="CJ45" i="43"/>
  <c r="CF45" i="43"/>
  <c r="CB45" i="43"/>
  <c r="BX45" i="43"/>
  <c r="BT45" i="43"/>
  <c r="BP45" i="43"/>
  <c r="BL45" i="43"/>
  <c r="BH45" i="43"/>
  <c r="BD45" i="43"/>
  <c r="AZ45" i="43"/>
  <c r="AV45" i="43"/>
  <c r="AR45" i="43"/>
  <c r="AN45" i="43"/>
  <c r="CY44" i="43"/>
  <c r="CU44" i="43"/>
  <c r="CQ44" i="43"/>
  <c r="CM44" i="43"/>
  <c r="CI44" i="43"/>
  <c r="CE44" i="43"/>
  <c r="CA44" i="43"/>
  <c r="BW44" i="43"/>
  <c r="BS44" i="43"/>
  <c r="BO44" i="43"/>
  <c r="BK44" i="43"/>
  <c r="BG44" i="43"/>
  <c r="BC44" i="43"/>
  <c r="AY44" i="43"/>
  <c r="AU44" i="43"/>
  <c r="AQ44" i="43"/>
  <c r="AM44" i="43"/>
  <c r="CY43" i="43"/>
  <c r="CU43" i="43"/>
  <c r="CQ43" i="43"/>
  <c r="CM43" i="43"/>
  <c r="CI43" i="43"/>
  <c r="CE43" i="43"/>
  <c r="CA43" i="43"/>
  <c r="BW43" i="43"/>
  <c r="BS43" i="43"/>
  <c r="BO43" i="43"/>
  <c r="BK43" i="43"/>
  <c r="BG43" i="43"/>
  <c r="BC43" i="43"/>
  <c r="AY43" i="43"/>
  <c r="AU43" i="43"/>
  <c r="AQ43" i="43"/>
  <c r="AM43" i="43"/>
  <c r="CK51" i="43"/>
  <c r="BU51" i="43"/>
  <c r="BE51" i="43"/>
  <c r="CX50" i="43"/>
  <c r="CH50" i="43"/>
  <c r="BR50" i="43"/>
  <c r="BB50" i="43"/>
  <c r="CV49" i="43"/>
  <c r="CF49" i="43"/>
  <c r="BP49" i="43"/>
  <c r="AZ49" i="43"/>
  <c r="CU48" i="43"/>
  <c r="CE48" i="43"/>
  <c r="BO48" i="43"/>
  <c r="AY48" i="43"/>
  <c r="CU47" i="43"/>
  <c r="CE47" i="43"/>
  <c r="BO47" i="43"/>
  <c r="AY47" i="43"/>
  <c r="CV46" i="43"/>
  <c r="CH46" i="43"/>
  <c r="CC46" i="43"/>
  <c r="BX46" i="43"/>
  <c r="BT46" i="43"/>
  <c r="BP46" i="43"/>
  <c r="BL46" i="43"/>
  <c r="BH46" i="43"/>
  <c r="BD46" i="43"/>
  <c r="AZ46" i="43"/>
  <c r="AV46" i="43"/>
  <c r="AR46" i="43"/>
  <c r="AN46" i="43"/>
  <c r="CX45" i="43"/>
  <c r="CT45" i="43"/>
  <c r="CP45" i="43"/>
  <c r="CL45" i="43"/>
  <c r="CH45" i="43"/>
  <c r="CD45" i="43"/>
  <c r="BZ45" i="43"/>
  <c r="BV45" i="43"/>
  <c r="BR45" i="43"/>
  <c r="BN45" i="43"/>
  <c r="BJ45" i="43"/>
  <c r="BF45" i="43"/>
  <c r="BB45" i="43"/>
  <c r="AX45" i="43"/>
  <c r="AT45" i="43"/>
  <c r="AP45" i="43"/>
  <c r="AL45" i="43"/>
  <c r="CW44" i="43"/>
  <c r="CS44" i="43"/>
  <c r="CO44" i="43"/>
  <c r="CK44" i="43"/>
  <c r="CG44" i="43"/>
  <c r="CC44" i="43"/>
  <c r="BY44" i="43"/>
  <c r="BU44" i="43"/>
  <c r="BQ44" i="43"/>
  <c r="BM44" i="43"/>
  <c r="BI44" i="43"/>
  <c r="BE44" i="43"/>
  <c r="BA44" i="43"/>
  <c r="AW44" i="43"/>
  <c r="AS44" i="43"/>
  <c r="AO44" i="43"/>
  <c r="AK44" i="43"/>
  <c r="CW43" i="43"/>
  <c r="CS43" i="43"/>
  <c r="CO43" i="43"/>
  <c r="CK43" i="43"/>
  <c r="CG43" i="43"/>
  <c r="CC43" i="43"/>
  <c r="BY43" i="43"/>
  <c r="BU43" i="43"/>
  <c r="BQ43" i="43"/>
  <c r="BM43" i="43"/>
  <c r="BI43" i="43"/>
  <c r="BE43" i="43"/>
  <c r="BA43" i="43"/>
  <c r="AW43" i="43"/>
  <c r="AS43" i="43"/>
  <c r="AO43" i="43"/>
  <c r="AK43" i="43"/>
  <c r="CX42" i="43"/>
  <c r="CT42" i="43"/>
  <c r="CP42" i="43"/>
  <c r="CL42" i="43"/>
  <c r="CH42" i="43"/>
  <c r="CD42" i="43"/>
  <c r="BZ42" i="43"/>
  <c r="BV42" i="43"/>
  <c r="BR42" i="43"/>
  <c r="BN42" i="43"/>
  <c r="BJ42" i="43"/>
  <c r="BF42" i="43"/>
  <c r="BB42" i="43"/>
  <c r="AX42" i="43"/>
  <c r="AT42" i="43"/>
  <c r="AP42" i="43"/>
  <c r="AL42" i="43"/>
  <c r="CV41" i="43"/>
  <c r="CR41" i="43"/>
  <c r="CN41" i="43"/>
  <c r="CJ41" i="43"/>
  <c r="CF41" i="43"/>
  <c r="CB41" i="43"/>
  <c r="BX41" i="43"/>
  <c r="BT41" i="43"/>
  <c r="BP41" i="43"/>
  <c r="BL41" i="43"/>
  <c r="BH41" i="43"/>
  <c r="BD41" i="43"/>
  <c r="AZ41" i="43"/>
  <c r="AV41" i="43"/>
  <c r="AR41" i="43"/>
  <c r="AN41" i="43"/>
  <c r="AJ41" i="43"/>
  <c r="CY40" i="43"/>
  <c r="CU40" i="43"/>
  <c r="CQ40" i="43"/>
  <c r="CM40" i="43"/>
  <c r="CI40" i="43"/>
  <c r="CE40" i="43"/>
  <c r="CA40" i="43"/>
  <c r="BW40" i="43"/>
  <c r="BS40" i="43"/>
  <c r="BO40" i="43"/>
  <c r="CO51" i="43"/>
  <c r="CL50" i="43"/>
  <c r="CJ49" i="43"/>
  <c r="CI48" i="43"/>
  <c r="CI47" i="43"/>
  <c r="CJ46" i="43"/>
  <c r="BQ46" i="43"/>
  <c r="BA46" i="43"/>
  <c r="CY45" i="43"/>
  <c r="CI45" i="43"/>
  <c r="BS45" i="43"/>
  <c r="BC45" i="43"/>
  <c r="AM45" i="43"/>
  <c r="CL44" i="43"/>
  <c r="BV44" i="43"/>
  <c r="BF44" i="43"/>
  <c r="AP44" i="43"/>
  <c r="CP43" i="43"/>
  <c r="BZ43" i="43"/>
  <c r="BJ43" i="43"/>
  <c r="AT43" i="43"/>
  <c r="CV42" i="43"/>
  <c r="CQ42" i="43"/>
  <c r="CK42" i="43"/>
  <c r="CF42" i="43"/>
  <c r="CA42" i="43"/>
  <c r="BU42" i="43"/>
  <c r="BP42" i="43"/>
  <c r="BK42" i="43"/>
  <c r="BE42" i="43"/>
  <c r="AZ42" i="43"/>
  <c r="AU42" i="43"/>
  <c r="AO42" i="43"/>
  <c r="AJ42" i="43"/>
  <c r="CW41" i="43"/>
  <c r="CQ41" i="43"/>
  <c r="CL41" i="43"/>
  <c r="CG41" i="43"/>
  <c r="CA41" i="43"/>
  <c r="BV41" i="43"/>
  <c r="BQ41" i="43"/>
  <c r="BK41" i="43"/>
  <c r="BF41" i="43"/>
  <c r="BA41" i="43"/>
  <c r="AU41" i="43"/>
  <c r="AP41" i="43"/>
  <c r="AK41" i="43"/>
  <c r="CX40" i="43"/>
  <c r="CS40" i="43"/>
  <c r="CN40" i="43"/>
  <c r="CH40" i="43"/>
  <c r="CC40" i="43"/>
  <c r="BX40" i="43"/>
  <c r="BR40" i="43"/>
  <c r="BM40" i="43"/>
  <c r="BI40" i="43"/>
  <c r="BE40" i="43"/>
  <c r="BA40" i="43"/>
  <c r="AW40" i="43"/>
  <c r="AS40" i="43"/>
  <c r="AO40" i="43"/>
  <c r="AK40" i="43"/>
  <c r="AG40" i="43"/>
  <c r="CW39" i="43"/>
  <c r="CS39" i="43"/>
  <c r="CO39" i="43"/>
  <c r="CK39" i="43"/>
  <c r="CG39" i="43"/>
  <c r="CC39" i="43"/>
  <c r="BY39" i="43"/>
  <c r="BU39" i="43"/>
  <c r="BQ39" i="43"/>
  <c r="BM39" i="43"/>
  <c r="BI39" i="43"/>
  <c r="BE39" i="43"/>
  <c r="BA39" i="43"/>
  <c r="AW39" i="43"/>
  <c r="AS39" i="43"/>
  <c r="AO39" i="43"/>
  <c r="AK39" i="43"/>
  <c r="AG39" i="43"/>
  <c r="CX38" i="43"/>
  <c r="CT38" i="43"/>
  <c r="CP38" i="43"/>
  <c r="CL38" i="43"/>
  <c r="CH38" i="43"/>
  <c r="CD38" i="43"/>
  <c r="BZ38" i="43"/>
  <c r="BV38" i="43"/>
  <c r="BR38" i="43"/>
  <c r="BN38" i="43"/>
  <c r="BJ38" i="43"/>
  <c r="BF38" i="43"/>
  <c r="BB38" i="43"/>
  <c r="AX38" i="43"/>
  <c r="AT38" i="43"/>
  <c r="AP38" i="43"/>
  <c r="AL38" i="43"/>
  <c r="AH38" i="43"/>
  <c r="BY51" i="43"/>
  <c r="BV50" i="43"/>
  <c r="BT49" i="43"/>
  <c r="BS48" i="43"/>
  <c r="BS47" i="43"/>
  <c r="CD46" i="43"/>
  <c r="BM46" i="43"/>
  <c r="AW46" i="43"/>
  <c r="CU45" i="43"/>
  <c r="CE45" i="43"/>
  <c r="BO45" i="43"/>
  <c r="AY45" i="43"/>
  <c r="CX44" i="43"/>
  <c r="CH44" i="43"/>
  <c r="BR44" i="43"/>
  <c r="BB44" i="43"/>
  <c r="AL44" i="43"/>
  <c r="CL43" i="43"/>
  <c r="BV43" i="43"/>
  <c r="BF43" i="43"/>
  <c r="AP43" i="43"/>
  <c r="CU42" i="43"/>
  <c r="CO42" i="43"/>
  <c r="CJ42" i="43"/>
  <c r="CE42" i="43"/>
  <c r="BY42" i="43"/>
  <c r="BT42" i="43"/>
  <c r="BO42" i="43"/>
  <c r="BI42" i="43"/>
  <c r="BD42" i="43"/>
  <c r="AY42" i="43"/>
  <c r="AS42" i="43"/>
  <c r="AN42" i="43"/>
  <c r="AI42" i="43"/>
  <c r="CU41" i="43"/>
  <c r="CP41" i="43"/>
  <c r="CK41" i="43"/>
  <c r="CE41" i="43"/>
  <c r="BZ41" i="43"/>
  <c r="BU41" i="43"/>
  <c r="BO41" i="43"/>
  <c r="BJ41" i="43"/>
  <c r="BE41" i="43"/>
  <c r="AY41" i="43"/>
  <c r="AT41" i="43"/>
  <c r="AO41" i="43"/>
  <c r="AI41" i="43"/>
  <c r="CW40" i="43"/>
  <c r="CR40" i="43"/>
  <c r="CL40" i="43"/>
  <c r="CG40" i="43"/>
  <c r="CB40" i="43"/>
  <c r="BV40" i="43"/>
  <c r="BQ40" i="43"/>
  <c r="BL40" i="43"/>
  <c r="BH40" i="43"/>
  <c r="BD40" i="43"/>
  <c r="AZ40" i="43"/>
  <c r="AV40" i="43"/>
  <c r="AR40" i="43"/>
  <c r="AN40" i="43"/>
  <c r="AJ40" i="43"/>
  <c r="CV39" i="43"/>
  <c r="CR39" i="43"/>
  <c r="CN39" i="43"/>
  <c r="CJ39" i="43"/>
  <c r="CF39" i="43"/>
  <c r="CB39" i="43"/>
  <c r="BX39" i="43"/>
  <c r="BT39" i="43"/>
  <c r="BP39" i="43"/>
  <c r="BL39" i="43"/>
  <c r="BH39" i="43"/>
  <c r="BD39" i="43"/>
  <c r="AZ39" i="43"/>
  <c r="AV39" i="43"/>
  <c r="AR39" i="43"/>
  <c r="AN39" i="43"/>
  <c r="AJ39" i="43"/>
  <c r="AF39" i="43"/>
  <c r="CW38" i="43"/>
  <c r="CS38" i="43"/>
  <c r="CO38" i="43"/>
  <c r="CK38" i="43"/>
  <c r="AS51" i="43"/>
  <c r="CY48" i="43"/>
  <c r="CY47" i="43"/>
  <c r="BU46" i="43"/>
  <c r="BE46" i="43"/>
  <c r="AO46" i="43"/>
  <c r="CM45" i="43"/>
  <c r="BW45" i="43"/>
  <c r="BG45" i="43"/>
  <c r="AQ45" i="43"/>
  <c r="CP44" i="43"/>
  <c r="BZ44" i="43"/>
  <c r="BJ44" i="43"/>
  <c r="AT44" i="43"/>
  <c r="CT43" i="43"/>
  <c r="CD43" i="43"/>
  <c r="BN43" i="43"/>
  <c r="AX43" i="43"/>
  <c r="CY42" i="43"/>
  <c r="CR42" i="43"/>
  <c r="CM42" i="43"/>
  <c r="CG42" i="43"/>
  <c r="CB42" i="43"/>
  <c r="BW42" i="43"/>
  <c r="BQ42" i="43"/>
  <c r="BL42" i="43"/>
  <c r="BG42" i="43"/>
  <c r="BA42" i="43"/>
  <c r="AV42" i="43"/>
  <c r="AQ42" i="43"/>
  <c r="AK42" i="43"/>
  <c r="CX41" i="43"/>
  <c r="CS41" i="43"/>
  <c r="CM41" i="43"/>
  <c r="CH41" i="43"/>
  <c r="CC41" i="43"/>
  <c r="BW41" i="43"/>
  <c r="BR41" i="43"/>
  <c r="BM41" i="43"/>
  <c r="BG41" i="43"/>
  <c r="BB41" i="43"/>
  <c r="AW41" i="43"/>
  <c r="AQ41" i="43"/>
  <c r="AL41" i="43"/>
  <c r="CT40" i="43"/>
  <c r="CO40" i="43"/>
  <c r="CJ40" i="43"/>
  <c r="CD40" i="43"/>
  <c r="BY40" i="43"/>
  <c r="BT40" i="43"/>
  <c r="BN40" i="43"/>
  <c r="BJ40" i="43"/>
  <c r="BF40" i="43"/>
  <c r="BB40" i="43"/>
  <c r="AX40" i="43"/>
  <c r="AT40" i="43"/>
  <c r="AP40" i="43"/>
  <c r="AL40" i="43"/>
  <c r="AH40" i="43"/>
  <c r="CX39" i="43"/>
  <c r="CT39" i="43"/>
  <c r="CP39" i="43"/>
  <c r="CL39" i="43"/>
  <c r="CH39" i="43"/>
  <c r="CD39" i="43"/>
  <c r="BZ39" i="43"/>
  <c r="BV39" i="43"/>
  <c r="BR39" i="43"/>
  <c r="BN39" i="43"/>
  <c r="BJ39" i="43"/>
  <c r="BF39" i="43"/>
  <c r="BB39" i="43"/>
  <c r="AX39" i="43"/>
  <c r="AT39" i="43"/>
  <c r="AP39" i="43"/>
  <c r="AL39" i="43"/>
  <c r="AH39" i="43"/>
  <c r="CY38" i="43"/>
  <c r="CU38" i="43"/>
  <c r="CQ38" i="43"/>
  <c r="CM38" i="43"/>
  <c r="CI38" i="43"/>
  <c r="BI51" i="43"/>
  <c r="BC47" i="43"/>
  <c r="CQ45" i="43"/>
  <c r="CT44" i="43"/>
  <c r="CX43" i="43"/>
  <c r="AL43" i="43"/>
  <c r="CC42" i="43"/>
  <c r="BH42" i="43"/>
  <c r="AM42" i="43"/>
  <c r="CI41" i="43"/>
  <c r="BN41" i="43"/>
  <c r="AS41" i="43"/>
  <c r="CP40" i="43"/>
  <c r="BU40" i="43"/>
  <c r="BC40" i="43"/>
  <c r="AM40" i="43"/>
  <c r="CQ39" i="43"/>
  <c r="CA39" i="43"/>
  <c r="BK39" i="43"/>
  <c r="AU39" i="43"/>
  <c r="CJ38" i="43"/>
  <c r="CC38" i="43"/>
  <c r="BX38" i="43"/>
  <c r="BS38" i="43"/>
  <c r="BM38" i="43"/>
  <c r="BH38" i="43"/>
  <c r="BC38" i="43"/>
  <c r="AW38" i="43"/>
  <c r="AR38" i="43"/>
  <c r="AM38" i="43"/>
  <c r="AG38" i="43"/>
  <c r="CY37" i="43"/>
  <c r="CU37" i="43"/>
  <c r="CQ37" i="43"/>
  <c r="CM37" i="43"/>
  <c r="CI37" i="43"/>
  <c r="CE37" i="43"/>
  <c r="CA37" i="43"/>
  <c r="BW37" i="43"/>
  <c r="BS37" i="43"/>
  <c r="BO37" i="43"/>
  <c r="BK37" i="43"/>
  <c r="BG37" i="43"/>
  <c r="BC37" i="43"/>
  <c r="AY37" i="43"/>
  <c r="AU37" i="43"/>
  <c r="AQ37" i="43"/>
  <c r="AM37" i="43"/>
  <c r="AI37" i="43"/>
  <c r="AE37" i="43"/>
  <c r="CX36" i="43"/>
  <c r="CT36" i="43"/>
  <c r="CP36" i="43"/>
  <c r="CL36" i="43"/>
  <c r="CH36" i="43"/>
  <c r="CD36" i="43"/>
  <c r="BZ36" i="43"/>
  <c r="BV36" i="43"/>
  <c r="BR36" i="43"/>
  <c r="BN36" i="43"/>
  <c r="BJ36" i="43"/>
  <c r="BF36" i="43"/>
  <c r="BB36" i="43"/>
  <c r="AX36" i="43"/>
  <c r="AT36" i="43"/>
  <c r="AP36" i="43"/>
  <c r="AL36" i="43"/>
  <c r="AH36" i="43"/>
  <c r="AD36" i="43"/>
  <c r="CX35" i="43"/>
  <c r="CT35" i="43"/>
  <c r="CP35" i="43"/>
  <c r="CL35" i="43"/>
  <c r="CH35" i="43"/>
  <c r="CD35" i="43"/>
  <c r="BZ35" i="43"/>
  <c r="BV35" i="43"/>
  <c r="BR35" i="43"/>
  <c r="BN35" i="43"/>
  <c r="BJ35" i="43"/>
  <c r="BF35" i="43"/>
  <c r="BB35" i="43"/>
  <c r="AX35" i="43"/>
  <c r="AT35" i="43"/>
  <c r="AP35" i="43"/>
  <c r="AL35" i="43"/>
  <c r="BF50" i="43"/>
  <c r="BY46" i="43"/>
  <c r="CA45" i="43"/>
  <c r="CD44" i="43"/>
  <c r="CH43" i="43"/>
  <c r="CS42" i="43"/>
  <c r="BX42" i="43"/>
  <c r="BC42" i="43"/>
  <c r="CY41" i="43"/>
  <c r="CD41" i="43"/>
  <c r="BI41" i="43"/>
  <c r="AM41" i="43"/>
  <c r="CK40" i="43"/>
  <c r="BP40" i="43"/>
  <c r="AY40" i="43"/>
  <c r="AI40" i="43"/>
  <c r="CM39" i="43"/>
  <c r="BW39" i="43"/>
  <c r="BG39" i="43"/>
  <c r="AQ39" i="43"/>
  <c r="CV38" i="43"/>
  <c r="CG38" i="43"/>
  <c r="CB38" i="43"/>
  <c r="BW38" i="43"/>
  <c r="BQ38" i="43"/>
  <c r="BL38" i="43"/>
  <c r="BG38" i="43"/>
  <c r="BA38" i="43"/>
  <c r="AV38" i="43"/>
  <c r="AQ38" i="43"/>
  <c r="AK38" i="43"/>
  <c r="AF38" i="43"/>
  <c r="CX37" i="43"/>
  <c r="CT37" i="43"/>
  <c r="CP37" i="43"/>
  <c r="CL37" i="43"/>
  <c r="CH37" i="43"/>
  <c r="CD37" i="43"/>
  <c r="BZ37" i="43"/>
  <c r="BV37" i="43"/>
  <c r="BR37" i="43"/>
  <c r="BN37" i="43"/>
  <c r="BJ37" i="43"/>
  <c r="BF37" i="43"/>
  <c r="BB37" i="43"/>
  <c r="AX37" i="43"/>
  <c r="AT37" i="43"/>
  <c r="AP37" i="43"/>
  <c r="AL37" i="43"/>
  <c r="AH37" i="43"/>
  <c r="AD37" i="43"/>
  <c r="CW36" i="43"/>
  <c r="CS36" i="43"/>
  <c r="CO36" i="43"/>
  <c r="CK36" i="43"/>
  <c r="CG36" i="43"/>
  <c r="CC36" i="43"/>
  <c r="BY36" i="43"/>
  <c r="BU36" i="43"/>
  <c r="BQ36" i="43"/>
  <c r="BM36" i="43"/>
  <c r="BI36" i="43"/>
  <c r="BE36" i="43"/>
  <c r="BA36" i="43"/>
  <c r="AW36" i="43"/>
  <c r="AS36" i="43"/>
  <c r="AO36" i="43"/>
  <c r="AK36" i="43"/>
  <c r="AG36" i="43"/>
  <c r="AC36" i="43"/>
  <c r="CW35" i="43"/>
  <c r="CS35" i="43"/>
  <c r="CO35" i="43"/>
  <c r="CK35" i="43"/>
  <c r="CG35" i="43"/>
  <c r="CC35" i="43"/>
  <c r="BY35" i="43"/>
  <c r="BU35" i="43"/>
  <c r="BQ35" i="43"/>
  <c r="BM35" i="43"/>
  <c r="BI35" i="43"/>
  <c r="BE35" i="43"/>
  <c r="BA35" i="43"/>
  <c r="AW35" i="43"/>
  <c r="AS35" i="43"/>
  <c r="AO35" i="43"/>
  <c r="AK35" i="43"/>
  <c r="AG35" i="43"/>
  <c r="BC48" i="43"/>
  <c r="AS46" i="43"/>
  <c r="AU45" i="43"/>
  <c r="AX44" i="43"/>
  <c r="BB43" i="43"/>
  <c r="CI42" i="43"/>
  <c r="BM42" i="43"/>
  <c r="AR42" i="43"/>
  <c r="CO41" i="43"/>
  <c r="BS41" i="43"/>
  <c r="AX41" i="43"/>
  <c r="CV40" i="43"/>
  <c r="BZ40" i="43"/>
  <c r="BG40" i="43"/>
  <c r="AQ40" i="43"/>
  <c r="CU39" i="43"/>
  <c r="CE39" i="43"/>
  <c r="BO39" i="43"/>
  <c r="AY39" i="43"/>
  <c r="AI39" i="43"/>
  <c r="CN38" i="43"/>
  <c r="CE38" i="43"/>
  <c r="BY38" i="43"/>
  <c r="BT38" i="43"/>
  <c r="BO38" i="43"/>
  <c r="BI38" i="43"/>
  <c r="BD38" i="43"/>
  <c r="AY38" i="43"/>
  <c r="AS38" i="43"/>
  <c r="AN38" i="43"/>
  <c r="AI38" i="43"/>
  <c r="CV37" i="43"/>
  <c r="CR37" i="43"/>
  <c r="CN37" i="43"/>
  <c r="CJ37" i="43"/>
  <c r="CF37" i="43"/>
  <c r="CB37" i="43"/>
  <c r="BX37" i="43"/>
  <c r="BT37" i="43"/>
  <c r="BP37" i="43"/>
  <c r="BL37" i="43"/>
  <c r="BH37" i="43"/>
  <c r="BD37" i="43"/>
  <c r="AZ37" i="43"/>
  <c r="AV37" i="43"/>
  <c r="AR37" i="43"/>
  <c r="AN37" i="43"/>
  <c r="AJ37" i="43"/>
  <c r="AF37" i="43"/>
  <c r="CY36" i="43"/>
  <c r="CU36" i="43"/>
  <c r="CQ36" i="43"/>
  <c r="CM36" i="43"/>
  <c r="CI36" i="43"/>
  <c r="CE36" i="43"/>
  <c r="CA36" i="43"/>
  <c r="BW36" i="43"/>
  <c r="BS36" i="43"/>
  <c r="BO36" i="43"/>
  <c r="BK36" i="43"/>
  <c r="BG36" i="43"/>
  <c r="BC36" i="43"/>
  <c r="AY36" i="43"/>
  <c r="AU36" i="43"/>
  <c r="AQ36" i="43"/>
  <c r="AM36" i="43"/>
  <c r="AI36" i="43"/>
  <c r="AE36" i="43"/>
  <c r="CY35" i="43"/>
  <c r="CU35" i="43"/>
  <c r="CQ35" i="43"/>
  <c r="CM35" i="43"/>
  <c r="CI35" i="43"/>
  <c r="CE35" i="43"/>
  <c r="CA35" i="43"/>
  <c r="BW35" i="43"/>
  <c r="BS35" i="43"/>
  <c r="BO35" i="43"/>
  <c r="BK35" i="43"/>
  <c r="BG35" i="43"/>
  <c r="BC35" i="43"/>
  <c r="AY35" i="43"/>
  <c r="AU35" i="43"/>
  <c r="AQ35" i="43"/>
  <c r="AM35" i="43"/>
  <c r="AI35" i="43"/>
  <c r="AE35" i="43"/>
  <c r="CV34" i="43"/>
  <c r="CR34" i="43"/>
  <c r="CN34" i="43"/>
  <c r="CJ34" i="43"/>
  <c r="CF34" i="43"/>
  <c r="CB34" i="43"/>
  <c r="BX34" i="43"/>
  <c r="BT34" i="43"/>
  <c r="BP34" i="43"/>
  <c r="BL34" i="43"/>
  <c r="BH34" i="43"/>
  <c r="BD34" i="43"/>
  <c r="AZ34" i="43"/>
  <c r="AV34" i="43"/>
  <c r="AR34" i="43"/>
  <c r="AN34" i="43"/>
  <c r="AJ34" i="43"/>
  <c r="AF34" i="43"/>
  <c r="AB34" i="43"/>
  <c r="CX33" i="43"/>
  <c r="CT33" i="43"/>
  <c r="CP33" i="43"/>
  <c r="CL33" i="43"/>
  <c r="CH33" i="43"/>
  <c r="CD33" i="43"/>
  <c r="BZ33" i="43"/>
  <c r="BV33" i="43"/>
  <c r="BR33" i="43"/>
  <c r="BN33" i="43"/>
  <c r="BJ33" i="43"/>
  <c r="BF33" i="43"/>
  <c r="BB33" i="43"/>
  <c r="AX33" i="43"/>
  <c r="AT33" i="43"/>
  <c r="AP33" i="43"/>
  <c r="AL33" i="43"/>
  <c r="AH33" i="43"/>
  <c r="AD33" i="43"/>
  <c r="Z33" i="43"/>
  <c r="CW32" i="43"/>
  <c r="CS32" i="43"/>
  <c r="CO32" i="43"/>
  <c r="CK32" i="43"/>
  <c r="CG32" i="43"/>
  <c r="CC32" i="43"/>
  <c r="BY32" i="43"/>
  <c r="BU32" i="43"/>
  <c r="BQ32" i="43"/>
  <c r="BM32" i="43"/>
  <c r="BI32" i="43"/>
  <c r="BE32" i="43"/>
  <c r="BA32" i="43"/>
  <c r="AW32" i="43"/>
  <c r="AS32" i="43"/>
  <c r="AO32" i="43"/>
  <c r="AK32" i="43"/>
  <c r="AG32" i="43"/>
  <c r="AC32" i="43"/>
  <c r="Y32" i="43"/>
  <c r="CW31" i="43"/>
  <c r="CS31" i="43"/>
  <c r="CO31" i="43"/>
  <c r="CK31" i="43"/>
  <c r="CG31" i="43"/>
  <c r="CC31" i="43"/>
  <c r="BY31" i="43"/>
  <c r="BU31" i="43"/>
  <c r="BQ31" i="43"/>
  <c r="BM31" i="43"/>
  <c r="BI31" i="43"/>
  <c r="BE31" i="43"/>
  <c r="BA31" i="43"/>
  <c r="AW31" i="43"/>
  <c r="AS31" i="43"/>
  <c r="AO31" i="43"/>
  <c r="AK31" i="43"/>
  <c r="AG31" i="43"/>
  <c r="AC31" i="43"/>
  <c r="Y31" i="43"/>
  <c r="CX30" i="43"/>
  <c r="CT30" i="43"/>
  <c r="BD49" i="43"/>
  <c r="BR43" i="43"/>
  <c r="CT41" i="43"/>
  <c r="CF40" i="43"/>
  <c r="CI39" i="43"/>
  <c r="CR38" i="43"/>
  <c r="BP38" i="43"/>
  <c r="AU38" i="43"/>
  <c r="CW37" i="43"/>
  <c r="CG37" i="43"/>
  <c r="BQ37" i="43"/>
  <c r="BA37" i="43"/>
  <c r="AK37" i="43"/>
  <c r="CR36" i="43"/>
  <c r="CB36" i="43"/>
  <c r="BL36" i="43"/>
  <c r="AV36" i="43"/>
  <c r="AF36" i="43"/>
  <c r="CN35" i="43"/>
  <c r="BX35" i="43"/>
  <c r="BH35" i="43"/>
  <c r="AR35" i="43"/>
  <c r="AF35" i="43"/>
  <c r="CY34" i="43"/>
  <c r="CT34" i="43"/>
  <c r="CO34" i="43"/>
  <c r="CI34" i="43"/>
  <c r="CD34" i="43"/>
  <c r="BY34" i="43"/>
  <c r="BS34" i="43"/>
  <c r="BN34" i="43"/>
  <c r="BI34" i="43"/>
  <c r="BC34" i="43"/>
  <c r="AX34" i="43"/>
  <c r="AS34" i="43"/>
  <c r="AM34" i="43"/>
  <c r="AH34" i="43"/>
  <c r="AC34" i="43"/>
  <c r="CW33" i="43"/>
  <c r="CR33" i="43"/>
  <c r="CM33" i="43"/>
  <c r="CG33" i="43"/>
  <c r="CB33" i="43"/>
  <c r="BW33" i="43"/>
  <c r="BQ33" i="43"/>
  <c r="BL33" i="43"/>
  <c r="BG33" i="43"/>
  <c r="BA33" i="43"/>
  <c r="AV33" i="43"/>
  <c r="AQ33" i="43"/>
  <c r="AK33" i="43"/>
  <c r="AF33" i="43"/>
  <c r="AA33" i="43"/>
  <c r="CV32" i="43"/>
  <c r="CQ32" i="43"/>
  <c r="CL32" i="43"/>
  <c r="CF32" i="43"/>
  <c r="CA32" i="43"/>
  <c r="BV32" i="43"/>
  <c r="BP32" i="43"/>
  <c r="BK32" i="43"/>
  <c r="BF32" i="43"/>
  <c r="AZ32" i="43"/>
  <c r="AU32" i="43"/>
  <c r="AP32" i="43"/>
  <c r="AJ32" i="43"/>
  <c r="AE32" i="43"/>
  <c r="Z32" i="43"/>
  <c r="CV31" i="43"/>
  <c r="CQ31" i="43"/>
  <c r="CL31" i="43"/>
  <c r="CF31" i="43"/>
  <c r="CA31" i="43"/>
  <c r="BV31" i="43"/>
  <c r="BP31" i="43"/>
  <c r="BK31" i="43"/>
  <c r="BF31" i="43"/>
  <c r="AZ31" i="43"/>
  <c r="AU31" i="43"/>
  <c r="AP31" i="43"/>
  <c r="AJ31" i="43"/>
  <c r="AE31" i="43"/>
  <c r="Z31" i="43"/>
  <c r="CW30" i="43"/>
  <c r="CR30" i="43"/>
  <c r="CN30" i="43"/>
  <c r="CJ30" i="43"/>
  <c r="CF30" i="43"/>
  <c r="CB30" i="43"/>
  <c r="BX30" i="43"/>
  <c r="BT30" i="43"/>
  <c r="BP30" i="43"/>
  <c r="BL30" i="43"/>
  <c r="BH30" i="43"/>
  <c r="BD30" i="43"/>
  <c r="AZ30" i="43"/>
  <c r="AV30" i="43"/>
  <c r="AR30" i="43"/>
  <c r="AN30" i="43"/>
  <c r="AJ30" i="43"/>
  <c r="AF30" i="43"/>
  <c r="AB30" i="43"/>
  <c r="X30" i="43"/>
  <c r="CX29" i="43"/>
  <c r="CT29" i="43"/>
  <c r="CP29" i="43"/>
  <c r="CL29" i="43"/>
  <c r="CH29" i="43"/>
  <c r="CD29" i="43"/>
  <c r="BZ29" i="43"/>
  <c r="BV29" i="43"/>
  <c r="BR29" i="43"/>
  <c r="BN29" i="43"/>
  <c r="BJ29" i="43"/>
  <c r="BF29" i="43"/>
  <c r="BB29" i="43"/>
  <c r="AX29" i="43"/>
  <c r="AT29" i="43"/>
  <c r="AP29" i="43"/>
  <c r="AL29" i="43"/>
  <c r="AH29" i="43"/>
  <c r="AD29" i="43"/>
  <c r="Z29" i="43"/>
  <c r="V29" i="43"/>
  <c r="CW28" i="43"/>
  <c r="CS28" i="43"/>
  <c r="CO28" i="43"/>
  <c r="CK28" i="43"/>
  <c r="CG28" i="43"/>
  <c r="CC28" i="43"/>
  <c r="BY28" i="43"/>
  <c r="BU28" i="43"/>
  <c r="BQ28" i="43"/>
  <c r="BM28" i="43"/>
  <c r="BI28" i="43"/>
  <c r="BE28" i="43"/>
  <c r="BA28" i="43"/>
  <c r="AW28" i="43"/>
  <c r="AS28" i="43"/>
  <c r="AO28" i="43"/>
  <c r="AK28" i="43"/>
  <c r="AG28" i="43"/>
  <c r="AC28" i="43"/>
  <c r="Y28" i="43"/>
  <c r="U28" i="43"/>
  <c r="CW27" i="43"/>
  <c r="CS27" i="43"/>
  <c r="CO27" i="43"/>
  <c r="CK27" i="43"/>
  <c r="CG27" i="43"/>
  <c r="CC27" i="43"/>
  <c r="BY27" i="43"/>
  <c r="BU27" i="43"/>
  <c r="BQ27" i="43"/>
  <c r="BM27" i="43"/>
  <c r="BI27" i="43"/>
  <c r="BE27" i="43"/>
  <c r="BA27" i="43"/>
  <c r="AW27" i="43"/>
  <c r="AS27" i="43"/>
  <c r="AO27" i="43"/>
  <c r="AK27" i="43"/>
  <c r="AG27" i="43"/>
  <c r="AC27" i="43"/>
  <c r="Y27" i="43"/>
  <c r="U27" i="43"/>
  <c r="CX26" i="43"/>
  <c r="CT26" i="43"/>
  <c r="CP26" i="43"/>
  <c r="CL26" i="43"/>
  <c r="BI46" i="43"/>
  <c r="CN42" i="43"/>
  <c r="BY41" i="43"/>
  <c r="BK40" i="43"/>
  <c r="BS39" i="43"/>
  <c r="CF38" i="43"/>
  <c r="BK38" i="43"/>
  <c r="AO38" i="43"/>
  <c r="CS37" i="43"/>
  <c r="CC37" i="43"/>
  <c r="BM37" i="43"/>
  <c r="AW37" i="43"/>
  <c r="AG37" i="43"/>
  <c r="CN36" i="43"/>
  <c r="BX36" i="43"/>
  <c r="BH36" i="43"/>
  <c r="AR36" i="43"/>
  <c r="CJ35" i="43"/>
  <c r="BT35" i="43"/>
  <c r="BD35" i="43"/>
  <c r="AN35" i="43"/>
  <c r="AD35" i="43"/>
  <c r="CX34" i="43"/>
  <c r="CS34" i="43"/>
  <c r="CM34" i="43"/>
  <c r="CH34" i="43"/>
  <c r="CC34" i="43"/>
  <c r="BW34" i="43"/>
  <c r="BR34" i="43"/>
  <c r="BM34" i="43"/>
  <c r="BG34" i="43"/>
  <c r="BB34" i="43"/>
  <c r="AW34" i="43"/>
  <c r="AQ34" i="43"/>
  <c r="AL34" i="43"/>
  <c r="AG34" i="43"/>
  <c r="AA34" i="43"/>
  <c r="CV33" i="43"/>
  <c r="CQ33" i="43"/>
  <c r="CK33" i="43"/>
  <c r="CF33" i="43"/>
  <c r="CA33" i="43"/>
  <c r="BU33" i="43"/>
  <c r="BP33" i="43"/>
  <c r="BK33" i="43"/>
  <c r="BE33" i="43"/>
  <c r="AZ33" i="43"/>
  <c r="AU33" i="43"/>
  <c r="AO33" i="43"/>
  <c r="AJ33" i="43"/>
  <c r="AE33" i="43"/>
  <c r="CU32" i="43"/>
  <c r="CP32" i="43"/>
  <c r="CJ32" i="43"/>
  <c r="CE32" i="43"/>
  <c r="BZ32" i="43"/>
  <c r="BT32" i="43"/>
  <c r="BO32" i="43"/>
  <c r="BJ32" i="43"/>
  <c r="BD32" i="43"/>
  <c r="AY32" i="43"/>
  <c r="AT32" i="43"/>
  <c r="AN32" i="43"/>
  <c r="AI32" i="43"/>
  <c r="AD32" i="43"/>
  <c r="CU31" i="43"/>
  <c r="CP31" i="43"/>
  <c r="CJ31" i="43"/>
  <c r="CE31" i="43"/>
  <c r="BZ31" i="43"/>
  <c r="BT31" i="43"/>
  <c r="BO31" i="43"/>
  <c r="BJ31" i="43"/>
  <c r="BD31" i="43"/>
  <c r="AY31" i="43"/>
  <c r="AT31" i="43"/>
  <c r="AN31" i="43"/>
  <c r="AI31" i="43"/>
  <c r="AD31" i="43"/>
  <c r="X31" i="43"/>
  <c r="CV30" i="43"/>
  <c r="CQ30" i="43"/>
  <c r="CM30" i="43"/>
  <c r="CI30" i="43"/>
  <c r="CE30" i="43"/>
  <c r="CA30" i="43"/>
  <c r="BW30" i="43"/>
  <c r="BS30" i="43"/>
  <c r="BO30" i="43"/>
  <c r="BK30" i="43"/>
  <c r="BG30" i="43"/>
  <c r="BC30" i="43"/>
  <c r="AY30" i="43"/>
  <c r="AU30" i="43"/>
  <c r="AQ30" i="43"/>
  <c r="AM30" i="43"/>
  <c r="AI30" i="43"/>
  <c r="AE30" i="43"/>
  <c r="AA30" i="43"/>
  <c r="W30" i="43"/>
  <c r="CW29" i="43"/>
  <c r="CS29" i="43"/>
  <c r="CO29" i="43"/>
  <c r="CK29" i="43"/>
  <c r="CG29" i="43"/>
  <c r="CC29" i="43"/>
  <c r="BY29" i="43"/>
  <c r="BU29" i="43"/>
  <c r="BQ29" i="43"/>
  <c r="BM29" i="43"/>
  <c r="BI29" i="43"/>
  <c r="BE29" i="43"/>
  <c r="BA29" i="43"/>
  <c r="AW29" i="43"/>
  <c r="AS29" i="43"/>
  <c r="AO29" i="43"/>
  <c r="AK29" i="43"/>
  <c r="AG29" i="43"/>
  <c r="AC29" i="43"/>
  <c r="Y29" i="43"/>
  <c r="CV28" i="43"/>
  <c r="CR28" i="43"/>
  <c r="CN28" i="43"/>
  <c r="CJ28" i="43"/>
  <c r="CF28" i="43"/>
  <c r="CB28" i="43"/>
  <c r="BX28" i="43"/>
  <c r="BT28" i="43"/>
  <c r="BP28" i="43"/>
  <c r="BL28" i="43"/>
  <c r="BH28" i="43"/>
  <c r="BD28" i="43"/>
  <c r="AZ28" i="43"/>
  <c r="AV28" i="43"/>
  <c r="AR28" i="43"/>
  <c r="AN28" i="43"/>
  <c r="AJ28" i="43"/>
  <c r="AF28" i="43"/>
  <c r="AB28" i="43"/>
  <c r="X28" i="43"/>
  <c r="CV27" i="43"/>
  <c r="CR27" i="43"/>
  <c r="CN27" i="43"/>
  <c r="CJ27" i="43"/>
  <c r="CF27" i="43"/>
  <c r="BN44" i="43"/>
  <c r="AW42" i="43"/>
  <c r="AH41" i="43"/>
  <c r="CY39" i="43"/>
  <c r="AM39" i="43"/>
  <c r="BU38" i="43"/>
  <c r="AZ38" i="43"/>
  <c r="AE38" i="43"/>
  <c r="CK37" i="43"/>
  <c r="BU37" i="43"/>
  <c r="BE37" i="43"/>
  <c r="AO37" i="43"/>
  <c r="CV36" i="43"/>
  <c r="CF36" i="43"/>
  <c r="BP36" i="43"/>
  <c r="AZ36" i="43"/>
  <c r="AJ36" i="43"/>
  <c r="CR35" i="43"/>
  <c r="CB35" i="43"/>
  <c r="BL35" i="43"/>
  <c r="AV35" i="43"/>
  <c r="AH35" i="43"/>
  <c r="AB35" i="43"/>
  <c r="CU34" i="43"/>
  <c r="CP34" i="43"/>
  <c r="CK34" i="43"/>
  <c r="CE34" i="43"/>
  <c r="BZ34" i="43"/>
  <c r="BU34" i="43"/>
  <c r="BO34" i="43"/>
  <c r="BJ34" i="43"/>
  <c r="BE34" i="43"/>
  <c r="AY34" i="43"/>
  <c r="AT34" i="43"/>
  <c r="AO34" i="43"/>
  <c r="AI34" i="43"/>
  <c r="AD34" i="43"/>
  <c r="CY33" i="43"/>
  <c r="CS33" i="43"/>
  <c r="CN33" i="43"/>
  <c r="CI33" i="43"/>
  <c r="CC33" i="43"/>
  <c r="BX33" i="43"/>
  <c r="BS33" i="43"/>
  <c r="BM33" i="43"/>
  <c r="BH33" i="43"/>
  <c r="BC33" i="43"/>
  <c r="AW33" i="43"/>
  <c r="AR33" i="43"/>
  <c r="AM33" i="43"/>
  <c r="AG33" i="43"/>
  <c r="AB33" i="43"/>
  <c r="CX32" i="43"/>
  <c r="CR32" i="43"/>
  <c r="CM32" i="43"/>
  <c r="CH32" i="43"/>
  <c r="CB32" i="43"/>
  <c r="BW32" i="43"/>
  <c r="BR32" i="43"/>
  <c r="BL32" i="43"/>
  <c r="BG32" i="43"/>
  <c r="BB32" i="43"/>
  <c r="AV32" i="43"/>
  <c r="AQ32" i="43"/>
  <c r="AL32" i="43"/>
  <c r="AF32" i="43"/>
  <c r="AA32" i="43"/>
  <c r="CX31" i="43"/>
  <c r="CR31" i="43"/>
  <c r="CM31" i="43"/>
  <c r="CH31" i="43"/>
  <c r="CB31" i="43"/>
  <c r="BW31" i="43"/>
  <c r="BR31" i="43"/>
  <c r="BL31" i="43"/>
  <c r="BG31" i="43"/>
  <c r="BB31" i="43"/>
  <c r="AV31" i="43"/>
  <c r="AQ31" i="43"/>
  <c r="AL31" i="43"/>
  <c r="AF31" i="43"/>
  <c r="AA31" i="43"/>
  <c r="CY30" i="43"/>
  <c r="CS30" i="43"/>
  <c r="CO30" i="43"/>
  <c r="CK30" i="43"/>
  <c r="CG30" i="43"/>
  <c r="CC30" i="43"/>
  <c r="BY30" i="43"/>
  <c r="BU30" i="43"/>
  <c r="BQ30" i="43"/>
  <c r="BM30" i="43"/>
  <c r="BI30" i="43"/>
  <c r="BE30" i="43"/>
  <c r="BA30" i="43"/>
  <c r="AW30" i="43"/>
  <c r="AS30" i="43"/>
  <c r="AO30" i="43"/>
  <c r="AK30" i="43"/>
  <c r="AG30" i="43"/>
  <c r="AC30" i="43"/>
  <c r="Y30" i="43"/>
  <c r="CY29" i="43"/>
  <c r="CU29" i="43"/>
  <c r="CQ29" i="43"/>
  <c r="CM29" i="43"/>
  <c r="CI29" i="43"/>
  <c r="CE29" i="43"/>
  <c r="CA29" i="43"/>
  <c r="BW29" i="43"/>
  <c r="BS29" i="43"/>
  <c r="BO29" i="43"/>
  <c r="BK29" i="43"/>
  <c r="BG29" i="43"/>
  <c r="BC29" i="43"/>
  <c r="AY29" i="43"/>
  <c r="AU29" i="43"/>
  <c r="AQ29" i="43"/>
  <c r="AM29" i="43"/>
  <c r="AI29" i="43"/>
  <c r="AE29" i="43"/>
  <c r="AA29" i="43"/>
  <c r="W29" i="43"/>
  <c r="CX28" i="43"/>
  <c r="CT28" i="43"/>
  <c r="CP28" i="43"/>
  <c r="CL28" i="43"/>
  <c r="CH28" i="43"/>
  <c r="CD28" i="43"/>
  <c r="BZ28" i="43"/>
  <c r="BV28" i="43"/>
  <c r="BR28" i="43"/>
  <c r="BN28" i="43"/>
  <c r="BJ28" i="43"/>
  <c r="BF28" i="43"/>
  <c r="BB28" i="43"/>
  <c r="AX28" i="43"/>
  <c r="AT28" i="43"/>
  <c r="AP28" i="43"/>
  <c r="AL28" i="43"/>
  <c r="AH28" i="43"/>
  <c r="AD28" i="43"/>
  <c r="Z28" i="43"/>
  <c r="V28" i="43"/>
  <c r="CX27" i="43"/>
  <c r="CT27" i="43"/>
  <c r="CP27" i="43"/>
  <c r="CL27" i="43"/>
  <c r="CH27" i="43"/>
  <c r="CD27" i="43"/>
  <c r="BZ27" i="43"/>
  <c r="BV27" i="43"/>
  <c r="BR27" i="43"/>
  <c r="BN27" i="43"/>
  <c r="BJ27" i="43"/>
  <c r="BF27" i="43"/>
  <c r="BB27" i="43"/>
  <c r="AX27" i="43"/>
  <c r="AT27" i="43"/>
  <c r="AP27" i="43"/>
  <c r="AL27" i="43"/>
  <c r="AH27" i="43"/>
  <c r="AD27" i="43"/>
  <c r="Z27" i="43"/>
  <c r="V27" i="43"/>
  <c r="CY26" i="43"/>
  <c r="BK45" i="43"/>
  <c r="BC39" i="43"/>
  <c r="CO37" i="43"/>
  <c r="AN36" i="43"/>
  <c r="AZ35" i="43"/>
  <c r="CQ34" i="43"/>
  <c r="BV34" i="43"/>
  <c r="BA34" i="43"/>
  <c r="AE34" i="43"/>
  <c r="CJ33" i="43"/>
  <c r="BO33" i="43"/>
  <c r="AS33" i="43"/>
  <c r="CY32" i="43"/>
  <c r="CD32" i="43"/>
  <c r="BH32" i="43"/>
  <c r="AM32" i="43"/>
  <c r="CT31" i="43"/>
  <c r="BX31" i="43"/>
  <c r="BC31" i="43"/>
  <c r="AH31" i="43"/>
  <c r="CP30" i="43"/>
  <c r="BZ30" i="43"/>
  <c r="BJ30" i="43"/>
  <c r="AT30" i="43"/>
  <c r="AD30" i="43"/>
  <c r="CR29" i="43"/>
  <c r="CB29" i="43"/>
  <c r="BL29" i="43"/>
  <c r="AV29" i="43"/>
  <c r="AF29" i="43"/>
  <c r="CU28" i="43"/>
  <c r="CE28" i="43"/>
  <c r="BO28" i="43"/>
  <c r="AY28" i="43"/>
  <c r="AI28" i="43"/>
  <c r="CY27" i="43"/>
  <c r="CI27" i="43"/>
  <c r="BX27" i="43"/>
  <c r="BP27" i="43"/>
  <c r="BH27" i="43"/>
  <c r="AZ27" i="43"/>
  <c r="AR27" i="43"/>
  <c r="AJ27" i="43"/>
  <c r="AB27" i="43"/>
  <c r="T27" i="43"/>
  <c r="CU26" i="43"/>
  <c r="CO26" i="43"/>
  <c r="CJ26" i="43"/>
  <c r="CF26" i="43"/>
  <c r="CB26" i="43"/>
  <c r="BX26" i="43"/>
  <c r="BT26" i="43"/>
  <c r="BP26" i="43"/>
  <c r="BL26" i="43"/>
  <c r="BH26" i="43"/>
  <c r="BD26" i="43"/>
  <c r="AZ26" i="43"/>
  <c r="AV26" i="43"/>
  <c r="AR26" i="43"/>
  <c r="AN26" i="43"/>
  <c r="AJ26" i="43"/>
  <c r="AF26" i="43"/>
  <c r="AB26" i="43"/>
  <c r="X26" i="43"/>
  <c r="T26" i="43"/>
  <c r="CX25" i="43"/>
  <c r="CT25" i="43"/>
  <c r="CP25" i="43"/>
  <c r="CL25" i="43"/>
  <c r="CH25" i="43"/>
  <c r="CD25" i="43"/>
  <c r="BZ25" i="43"/>
  <c r="BV25" i="43"/>
  <c r="BR25" i="43"/>
  <c r="BN25" i="43"/>
  <c r="BJ25" i="43"/>
  <c r="BF25" i="43"/>
  <c r="BB25" i="43"/>
  <c r="AX25" i="43"/>
  <c r="AT25" i="43"/>
  <c r="AP25" i="43"/>
  <c r="AL25" i="43"/>
  <c r="AH25" i="43"/>
  <c r="AD25" i="43"/>
  <c r="Z25" i="43"/>
  <c r="V25" i="43"/>
  <c r="BS42" i="43"/>
  <c r="CA38" i="43"/>
  <c r="BY37" i="43"/>
  <c r="CJ36" i="43"/>
  <c r="CV35" i="43"/>
  <c r="AJ35" i="43"/>
  <c r="CL34" i="43"/>
  <c r="BQ34" i="43"/>
  <c r="AU34" i="43"/>
  <c r="CE33" i="43"/>
  <c r="BI33" i="43"/>
  <c r="AN33" i="43"/>
  <c r="CT32" i="43"/>
  <c r="BX32" i="43"/>
  <c r="BC32" i="43"/>
  <c r="AH32" i="43"/>
  <c r="CN31" i="43"/>
  <c r="BS31" i="43"/>
  <c r="AX31" i="43"/>
  <c r="AB31" i="43"/>
  <c r="CL30" i="43"/>
  <c r="BV30" i="43"/>
  <c r="BF30" i="43"/>
  <c r="AP30" i="43"/>
  <c r="Z30" i="43"/>
  <c r="CN29" i="43"/>
  <c r="BX29" i="43"/>
  <c r="BH29" i="43"/>
  <c r="AR29" i="43"/>
  <c r="AB29" i="43"/>
  <c r="CQ28" i="43"/>
  <c r="CA28" i="43"/>
  <c r="BK28" i="43"/>
  <c r="AU28" i="43"/>
  <c r="AE28" i="43"/>
  <c r="CU27" i="43"/>
  <c r="CE27" i="43"/>
  <c r="BW27" i="43"/>
  <c r="BO27" i="43"/>
  <c r="BG27" i="43"/>
  <c r="AY27" i="43"/>
  <c r="AQ27" i="43"/>
  <c r="AI27" i="43"/>
  <c r="AA27" i="43"/>
  <c r="CS26" i="43"/>
  <c r="CN26" i="43"/>
  <c r="CI26" i="43"/>
  <c r="CE26" i="43"/>
  <c r="CA26" i="43"/>
  <c r="BW26" i="43"/>
  <c r="BS26" i="43"/>
  <c r="BO26" i="43"/>
  <c r="BK26" i="43"/>
  <c r="BG26" i="43"/>
  <c r="BC26" i="43"/>
  <c r="AY26" i="43"/>
  <c r="AU26" i="43"/>
  <c r="AQ26" i="43"/>
  <c r="AM26" i="43"/>
  <c r="AI26" i="43"/>
  <c r="AE26" i="43"/>
  <c r="AA26" i="43"/>
  <c r="W26" i="43"/>
  <c r="S26" i="43"/>
  <c r="CW25" i="43"/>
  <c r="CS25" i="43"/>
  <c r="CO25" i="43"/>
  <c r="CK25" i="43"/>
  <c r="CG25" i="43"/>
  <c r="CC25" i="43"/>
  <c r="BY25" i="43"/>
  <c r="BU25" i="43"/>
  <c r="BC41" i="43"/>
  <c r="BE38" i="43"/>
  <c r="BI37" i="43"/>
  <c r="BT36" i="43"/>
  <c r="CF35" i="43"/>
  <c r="AC35" i="43"/>
  <c r="CG34" i="43"/>
  <c r="BK34" i="43"/>
  <c r="AP34" i="43"/>
  <c r="CU33" i="43"/>
  <c r="BY33" i="43"/>
  <c r="BD33" i="43"/>
  <c r="AI33" i="43"/>
  <c r="CN32" i="43"/>
  <c r="BS32" i="43"/>
  <c r="AX32" i="43"/>
  <c r="AB32" i="43"/>
  <c r="CI31" i="43"/>
  <c r="BN31" i="43"/>
  <c r="AR31" i="43"/>
  <c r="CH30" i="43"/>
  <c r="BR30" i="43"/>
  <c r="BB30" i="43"/>
  <c r="AL30" i="43"/>
  <c r="CJ29" i="43"/>
  <c r="BT29" i="43"/>
  <c r="BD29" i="43"/>
  <c r="AN29" i="43"/>
  <c r="X29" i="43"/>
  <c r="CM28" i="43"/>
  <c r="BW28" i="43"/>
  <c r="BG28" i="43"/>
  <c r="AQ28" i="43"/>
  <c r="AA28" i="43"/>
  <c r="CQ27" i="43"/>
  <c r="CB27" i="43"/>
  <c r="BT27" i="43"/>
  <c r="BL27" i="43"/>
  <c r="BD27" i="43"/>
  <c r="AV27" i="43"/>
  <c r="AN27" i="43"/>
  <c r="AF27" i="43"/>
  <c r="X27" i="43"/>
  <c r="CW26" i="43"/>
  <c r="CR26" i="43"/>
  <c r="CM26" i="43"/>
  <c r="CH26" i="43"/>
  <c r="CD26" i="43"/>
  <c r="BZ26" i="43"/>
  <c r="BV26" i="43"/>
  <c r="BR26" i="43"/>
  <c r="BN26" i="43"/>
  <c r="BJ26" i="43"/>
  <c r="BF26" i="43"/>
  <c r="BB26" i="43"/>
  <c r="AX26" i="43"/>
  <c r="AT26" i="43"/>
  <c r="AP26" i="43"/>
  <c r="AL26" i="43"/>
  <c r="AH26" i="43"/>
  <c r="AD26" i="43"/>
  <c r="Z26" i="43"/>
  <c r="V26" i="43"/>
  <c r="CV25" i="43"/>
  <c r="CR25" i="43"/>
  <c r="CN25" i="43"/>
  <c r="CJ25" i="43"/>
  <c r="CF25" i="43"/>
  <c r="CB25" i="43"/>
  <c r="BX25" i="43"/>
  <c r="BT25" i="43"/>
  <c r="BP25" i="43"/>
  <c r="BL25" i="43"/>
  <c r="BH25" i="43"/>
  <c r="BD25" i="43"/>
  <c r="AZ25" i="43"/>
  <c r="AV25" i="43"/>
  <c r="AR25" i="43"/>
  <c r="AN25" i="43"/>
  <c r="AJ25" i="43"/>
  <c r="AF25" i="43"/>
  <c r="AB25" i="43"/>
  <c r="AU40" i="43"/>
  <c r="BP35" i="43"/>
  <c r="AK34" i="43"/>
  <c r="AC33" i="43"/>
  <c r="CY31" i="43"/>
  <c r="CU30" i="43"/>
  <c r="AH30" i="43"/>
  <c r="AZ29" i="43"/>
  <c r="BS28" i="43"/>
  <c r="CM27" i="43"/>
  <c r="BC27" i="43"/>
  <c r="W27" i="43"/>
  <c r="CG26" i="43"/>
  <c r="BQ26" i="43"/>
  <c r="BA26" i="43"/>
  <c r="AK26" i="43"/>
  <c r="U26" i="43"/>
  <c r="CM25" i="43"/>
  <c r="BW25" i="43"/>
  <c r="BM25" i="43"/>
  <c r="BE25" i="43"/>
  <c r="AW25" i="43"/>
  <c r="AO25" i="43"/>
  <c r="AG25" i="43"/>
  <c r="Y25" i="43"/>
  <c r="T25" i="43"/>
  <c r="CY24" i="43"/>
  <c r="CU24" i="43"/>
  <c r="CQ24" i="43"/>
  <c r="CM24" i="43"/>
  <c r="CI24" i="43"/>
  <c r="CE24" i="43"/>
  <c r="CA24" i="43"/>
  <c r="BW24" i="43"/>
  <c r="BS24" i="43"/>
  <c r="BO24" i="43"/>
  <c r="BK24" i="43"/>
  <c r="BG24" i="43"/>
  <c r="BC24" i="43"/>
  <c r="AY24" i="43"/>
  <c r="AU24" i="43"/>
  <c r="AQ24" i="43"/>
  <c r="AM24" i="43"/>
  <c r="AI24" i="43"/>
  <c r="AE24" i="43"/>
  <c r="AA24" i="43"/>
  <c r="W24" i="43"/>
  <c r="S24" i="43"/>
  <c r="CY23" i="43"/>
  <c r="CU23" i="43"/>
  <c r="CQ23" i="43"/>
  <c r="CM23" i="43"/>
  <c r="CI23" i="43"/>
  <c r="CE23" i="43"/>
  <c r="CA23" i="43"/>
  <c r="BW23" i="43"/>
  <c r="BS23" i="43"/>
  <c r="BO23" i="43"/>
  <c r="BK23" i="43"/>
  <c r="BG23" i="43"/>
  <c r="BC23" i="43"/>
  <c r="AY23" i="43"/>
  <c r="AU23" i="43"/>
  <c r="AQ23" i="43"/>
  <c r="AM23" i="43"/>
  <c r="AI23" i="43"/>
  <c r="AE23" i="43"/>
  <c r="AA23" i="43"/>
  <c r="W23" i="43"/>
  <c r="S23" i="43"/>
  <c r="CV22" i="43"/>
  <c r="CR22" i="43"/>
  <c r="CN22" i="43"/>
  <c r="CJ22" i="43"/>
  <c r="CF22" i="43"/>
  <c r="CB22" i="43"/>
  <c r="BX22" i="43"/>
  <c r="BT22" i="43"/>
  <c r="BP22" i="43"/>
  <c r="BL22" i="43"/>
  <c r="BH22" i="43"/>
  <c r="BD22" i="43"/>
  <c r="AZ22" i="43"/>
  <c r="AV22" i="43"/>
  <c r="AR22" i="43"/>
  <c r="AN22" i="43"/>
  <c r="AJ22" i="43"/>
  <c r="AF22" i="43"/>
  <c r="AB22" i="43"/>
  <c r="X22" i="43"/>
  <c r="T22" i="43"/>
  <c r="P22" i="43"/>
  <c r="CX21" i="43"/>
  <c r="CT21" i="43"/>
  <c r="CP21" i="43"/>
  <c r="CL21" i="43"/>
  <c r="CH21" i="43"/>
  <c r="CD21" i="43"/>
  <c r="BZ21" i="43"/>
  <c r="BV21" i="43"/>
  <c r="BR21" i="43"/>
  <c r="BN21" i="43"/>
  <c r="BJ21" i="43"/>
  <c r="BF21" i="43"/>
  <c r="BB21" i="43"/>
  <c r="AX21" i="43"/>
  <c r="AT21" i="43"/>
  <c r="AP21" i="43"/>
  <c r="AL21" i="43"/>
  <c r="AH21" i="43"/>
  <c r="AD21" i="43"/>
  <c r="Z21" i="43"/>
  <c r="V21" i="43"/>
  <c r="R21" i="43"/>
  <c r="N21" i="43"/>
  <c r="CW20" i="43"/>
  <c r="CS20" i="43"/>
  <c r="CO20" i="43"/>
  <c r="CK20" i="43"/>
  <c r="CG20" i="43"/>
  <c r="CC20" i="43"/>
  <c r="BY20" i="43"/>
  <c r="BU20" i="43"/>
  <c r="BQ20" i="43"/>
  <c r="BM20" i="43"/>
  <c r="BI20" i="43"/>
  <c r="BE20" i="43"/>
  <c r="BA20" i="43"/>
  <c r="AW20" i="43"/>
  <c r="AS20" i="43"/>
  <c r="AO20" i="43"/>
  <c r="AK20" i="43"/>
  <c r="AG20" i="43"/>
  <c r="AC20" i="43"/>
  <c r="Y20" i="43"/>
  <c r="U20" i="43"/>
  <c r="Q20" i="43"/>
  <c r="M20" i="43"/>
  <c r="CW19" i="43"/>
  <c r="CS19" i="43"/>
  <c r="CO19" i="43"/>
  <c r="CK19" i="43"/>
  <c r="CG19" i="43"/>
  <c r="CC19" i="43"/>
  <c r="BY19" i="43"/>
  <c r="BU19" i="43"/>
  <c r="BQ19" i="43"/>
  <c r="BM19" i="43"/>
  <c r="BI19" i="43"/>
  <c r="BE19" i="43"/>
  <c r="BA19" i="43"/>
  <c r="AW19" i="43"/>
  <c r="AS19" i="43"/>
  <c r="AO19" i="43"/>
  <c r="AK19" i="43"/>
  <c r="AG19" i="43"/>
  <c r="AC19" i="43"/>
  <c r="Y19" i="43"/>
  <c r="U19" i="43"/>
  <c r="Q19" i="43"/>
  <c r="M19" i="43"/>
  <c r="CX18" i="43"/>
  <c r="CT18" i="43"/>
  <c r="CP18" i="43"/>
  <c r="CL18" i="43"/>
  <c r="CH18" i="43"/>
  <c r="CD18" i="43"/>
  <c r="BZ18" i="43"/>
  <c r="BV18" i="43"/>
  <c r="BR18" i="43"/>
  <c r="BN18" i="43"/>
  <c r="BJ18" i="43"/>
  <c r="AJ38" i="43"/>
  <c r="CW34" i="43"/>
  <c r="CO33" i="43"/>
  <c r="CI32" i="43"/>
  <c r="CD31" i="43"/>
  <c r="CD30" i="43"/>
  <c r="CV29" i="43"/>
  <c r="AJ29" i="43"/>
  <c r="BC28" i="43"/>
  <c r="CA27" i="43"/>
  <c r="AU27" i="43"/>
  <c r="CV26" i="43"/>
  <c r="CC26" i="43"/>
  <c r="BM26" i="43"/>
  <c r="AW26" i="43"/>
  <c r="AG26" i="43"/>
  <c r="CY25" i="43"/>
  <c r="CI25" i="43"/>
  <c r="BS25" i="43"/>
  <c r="BK25" i="43"/>
  <c r="BC25" i="43"/>
  <c r="AU25" i="43"/>
  <c r="AM25" i="43"/>
  <c r="AE25" i="43"/>
  <c r="X25" i="43"/>
  <c r="S25" i="43"/>
  <c r="CX24" i="43"/>
  <c r="CT24" i="43"/>
  <c r="CP24" i="43"/>
  <c r="CL24" i="43"/>
  <c r="CH24" i="43"/>
  <c r="CD24" i="43"/>
  <c r="BZ24" i="43"/>
  <c r="BV24" i="43"/>
  <c r="BR24" i="43"/>
  <c r="BN24" i="43"/>
  <c r="BJ24" i="43"/>
  <c r="BF24" i="43"/>
  <c r="BB24" i="43"/>
  <c r="AX24" i="43"/>
  <c r="AT24" i="43"/>
  <c r="AP24" i="43"/>
  <c r="AL24" i="43"/>
  <c r="AH24" i="43"/>
  <c r="AD24" i="43"/>
  <c r="Z24" i="43"/>
  <c r="V24" i="43"/>
  <c r="R24" i="43"/>
  <c r="CX23" i="43"/>
  <c r="CT23" i="43"/>
  <c r="CP23" i="43"/>
  <c r="CL23" i="43"/>
  <c r="CH23" i="43"/>
  <c r="CD23" i="43"/>
  <c r="BZ23" i="43"/>
  <c r="BV23" i="43"/>
  <c r="BR23" i="43"/>
  <c r="BN23" i="43"/>
  <c r="BJ23" i="43"/>
  <c r="BF23" i="43"/>
  <c r="BB23" i="43"/>
  <c r="AX23" i="43"/>
  <c r="AT23" i="43"/>
  <c r="AP23" i="43"/>
  <c r="AL23" i="43"/>
  <c r="AH23" i="43"/>
  <c r="AD23" i="43"/>
  <c r="Z23" i="43"/>
  <c r="V23" i="43"/>
  <c r="R23" i="43"/>
  <c r="CY22" i="43"/>
  <c r="CU22" i="43"/>
  <c r="CQ22" i="43"/>
  <c r="CM22" i="43"/>
  <c r="CI22" i="43"/>
  <c r="CE22" i="43"/>
  <c r="CA22" i="43"/>
  <c r="BW22" i="43"/>
  <c r="BS22" i="43"/>
  <c r="BO22" i="43"/>
  <c r="BK22" i="43"/>
  <c r="BG22" i="43"/>
  <c r="BC22" i="43"/>
  <c r="AY22" i="43"/>
  <c r="AU22" i="43"/>
  <c r="AQ22" i="43"/>
  <c r="AM22" i="43"/>
  <c r="AI22" i="43"/>
  <c r="AE22" i="43"/>
  <c r="AA22" i="43"/>
  <c r="W22" i="43"/>
  <c r="S22" i="43"/>
  <c r="O22" i="43"/>
  <c r="CW21" i="43"/>
  <c r="CS21" i="43"/>
  <c r="CO21" i="43"/>
  <c r="CK21" i="43"/>
  <c r="CG21" i="43"/>
  <c r="CC21" i="43"/>
  <c r="BY21" i="43"/>
  <c r="BU21" i="43"/>
  <c r="BQ21" i="43"/>
  <c r="BM21" i="43"/>
  <c r="BI21" i="43"/>
  <c r="BE21" i="43"/>
  <c r="BA21" i="43"/>
  <c r="AW21" i="43"/>
  <c r="AS21" i="43"/>
  <c r="AO21" i="43"/>
  <c r="AK21" i="43"/>
  <c r="AG21" i="43"/>
  <c r="AC21" i="43"/>
  <c r="Y21" i="43"/>
  <c r="U21" i="43"/>
  <c r="Q21" i="43"/>
  <c r="CV20" i="43"/>
  <c r="CR20" i="43"/>
  <c r="CN20" i="43"/>
  <c r="CJ20" i="43"/>
  <c r="CF20" i="43"/>
  <c r="CB20" i="43"/>
  <c r="BX20" i="43"/>
  <c r="BT20" i="43"/>
  <c r="BP20" i="43"/>
  <c r="BL20" i="43"/>
  <c r="BH20" i="43"/>
  <c r="BD20" i="43"/>
  <c r="AZ20" i="43"/>
  <c r="AV20" i="43"/>
  <c r="AR20" i="43"/>
  <c r="AN20" i="43"/>
  <c r="AJ20" i="43"/>
  <c r="AF20" i="43"/>
  <c r="AB20" i="43"/>
  <c r="X20" i="43"/>
  <c r="T20" i="43"/>
  <c r="P20" i="43"/>
  <c r="CV19" i="43"/>
  <c r="CR19" i="43"/>
  <c r="CN19" i="43"/>
  <c r="CJ19" i="43"/>
  <c r="CF19" i="43"/>
  <c r="CB19" i="43"/>
  <c r="BX19" i="43"/>
  <c r="BT19" i="43"/>
  <c r="BP19" i="43"/>
  <c r="BL19" i="43"/>
  <c r="BH19" i="43"/>
  <c r="BD19" i="43"/>
  <c r="AZ19" i="43"/>
  <c r="AV19" i="43"/>
  <c r="AR19" i="43"/>
  <c r="AN19" i="43"/>
  <c r="AJ19" i="43"/>
  <c r="AF19" i="43"/>
  <c r="AS37" i="43"/>
  <c r="CA34" i="43"/>
  <c r="BT33" i="43"/>
  <c r="BN32" i="43"/>
  <c r="BH31" i="43"/>
  <c r="BN30" i="43"/>
  <c r="CF29" i="43"/>
  <c r="CY28" i="43"/>
  <c r="AM28" i="43"/>
  <c r="BS27" i="43"/>
  <c r="AM27" i="43"/>
  <c r="CQ26" i="43"/>
  <c r="BY26" i="43"/>
  <c r="BI26" i="43"/>
  <c r="AS26" i="43"/>
  <c r="AC26" i="43"/>
  <c r="CU25" i="43"/>
  <c r="CE25" i="43"/>
  <c r="BQ25" i="43"/>
  <c r="BI25" i="43"/>
  <c r="BA25" i="43"/>
  <c r="AS25" i="43"/>
  <c r="AK25" i="43"/>
  <c r="AC25" i="43"/>
  <c r="W25" i="43"/>
  <c r="R25" i="43"/>
  <c r="CW24" i="43"/>
  <c r="CS24" i="43"/>
  <c r="CO24" i="43"/>
  <c r="CK24" i="43"/>
  <c r="CG24" i="43"/>
  <c r="CC24" i="43"/>
  <c r="BY24" i="43"/>
  <c r="BU24" i="43"/>
  <c r="BQ24" i="43"/>
  <c r="BM24" i="43"/>
  <c r="BI24" i="43"/>
  <c r="BE24" i="43"/>
  <c r="BA24" i="43"/>
  <c r="AW24" i="43"/>
  <c r="AS24" i="43"/>
  <c r="AO24" i="43"/>
  <c r="AK24" i="43"/>
  <c r="AG24" i="43"/>
  <c r="AC24" i="43"/>
  <c r="Y24" i="43"/>
  <c r="U24" i="43"/>
  <c r="Q24" i="43"/>
  <c r="CW23" i="43"/>
  <c r="CS23" i="43"/>
  <c r="CO23" i="43"/>
  <c r="CK23" i="43"/>
  <c r="CG23" i="43"/>
  <c r="CC23" i="43"/>
  <c r="BY23" i="43"/>
  <c r="BU23" i="43"/>
  <c r="BQ23" i="43"/>
  <c r="BM23" i="43"/>
  <c r="BI23" i="43"/>
  <c r="BE23" i="43"/>
  <c r="BA23" i="43"/>
  <c r="AW23" i="43"/>
  <c r="AS23" i="43"/>
  <c r="AO23" i="43"/>
  <c r="AK23" i="43"/>
  <c r="AG23" i="43"/>
  <c r="AC23" i="43"/>
  <c r="Y23" i="43"/>
  <c r="U23" i="43"/>
  <c r="Q23" i="43"/>
  <c r="CX22" i="43"/>
  <c r="CT22" i="43"/>
  <c r="CP22" i="43"/>
  <c r="CL22" i="43"/>
  <c r="CH22" i="43"/>
  <c r="CD22" i="43"/>
  <c r="BZ22" i="43"/>
  <c r="BV22" i="43"/>
  <c r="BR22" i="43"/>
  <c r="BN22" i="43"/>
  <c r="BJ22" i="43"/>
  <c r="BF22" i="43"/>
  <c r="BB22" i="43"/>
  <c r="AX22" i="43"/>
  <c r="AT22" i="43"/>
  <c r="AP22" i="43"/>
  <c r="AL22" i="43"/>
  <c r="AH22" i="43"/>
  <c r="AD22" i="43"/>
  <c r="Z22" i="43"/>
  <c r="V22" i="43"/>
  <c r="R22" i="43"/>
  <c r="CV21" i="43"/>
  <c r="CR21" i="43"/>
  <c r="CN21" i="43"/>
  <c r="CJ21" i="43"/>
  <c r="CF21" i="43"/>
  <c r="CB21" i="43"/>
  <c r="BX21" i="43"/>
  <c r="BT21" i="43"/>
  <c r="BP21" i="43"/>
  <c r="BL21" i="43"/>
  <c r="BH21" i="43"/>
  <c r="BD21" i="43"/>
  <c r="AZ21" i="43"/>
  <c r="AV21" i="43"/>
  <c r="AR21" i="43"/>
  <c r="AN21" i="43"/>
  <c r="AJ21" i="43"/>
  <c r="AF21" i="43"/>
  <c r="AB21" i="43"/>
  <c r="X21" i="43"/>
  <c r="T21" i="43"/>
  <c r="P21" i="43"/>
  <c r="CY20" i="43"/>
  <c r="CU20" i="43"/>
  <c r="CQ20" i="43"/>
  <c r="CM20" i="43"/>
  <c r="CI20" i="43"/>
  <c r="CE20" i="43"/>
  <c r="CA20" i="43"/>
  <c r="BW20" i="43"/>
  <c r="BS20" i="43"/>
  <c r="BO20" i="43"/>
  <c r="BK20" i="43"/>
  <c r="BG20" i="43"/>
  <c r="BC20" i="43"/>
  <c r="AY20" i="43"/>
  <c r="AU20" i="43"/>
  <c r="AQ20" i="43"/>
  <c r="AM20" i="43"/>
  <c r="AI20" i="43"/>
  <c r="AE20" i="43"/>
  <c r="AA20" i="43"/>
  <c r="W20" i="43"/>
  <c r="S20" i="43"/>
  <c r="O20" i="43"/>
  <c r="CY19" i="43"/>
  <c r="CU19" i="43"/>
  <c r="CQ19" i="43"/>
  <c r="CM19" i="43"/>
  <c r="CI19" i="43"/>
  <c r="CE19" i="43"/>
  <c r="CA19" i="43"/>
  <c r="BW19" i="43"/>
  <c r="BS19" i="43"/>
  <c r="BO19" i="43"/>
  <c r="BK19" i="43"/>
  <c r="BG19" i="43"/>
  <c r="BC19" i="43"/>
  <c r="AY19" i="43"/>
  <c r="AU19" i="43"/>
  <c r="AQ19" i="43"/>
  <c r="AM19" i="43"/>
  <c r="AI19" i="43"/>
  <c r="AE19" i="43"/>
  <c r="AA19" i="43"/>
  <c r="W19" i="43"/>
  <c r="S19" i="43"/>
  <c r="O19" i="43"/>
  <c r="CV18" i="43"/>
  <c r="CR18" i="43"/>
  <c r="CN18" i="43"/>
  <c r="CJ18" i="43"/>
  <c r="CF18" i="43"/>
  <c r="CB18" i="43"/>
  <c r="BX18" i="43"/>
  <c r="BT18" i="43"/>
  <c r="BD36" i="43"/>
  <c r="AM31" i="43"/>
  <c r="W28" i="43"/>
  <c r="BU26" i="43"/>
  <c r="CQ25" i="43"/>
  <c r="AY25" i="43"/>
  <c r="U25" i="43"/>
  <c r="CN24" i="43"/>
  <c r="BX24" i="43"/>
  <c r="BH24" i="43"/>
  <c r="AR24" i="43"/>
  <c r="AB24" i="43"/>
  <c r="CV23" i="43"/>
  <c r="CF23" i="43"/>
  <c r="BP23" i="43"/>
  <c r="AZ23" i="43"/>
  <c r="AJ23" i="43"/>
  <c r="T23" i="43"/>
  <c r="CO22" i="43"/>
  <c r="BY22" i="43"/>
  <c r="BI22" i="43"/>
  <c r="AS22" i="43"/>
  <c r="AC22" i="43"/>
  <c r="CY21" i="43"/>
  <c r="CI21" i="43"/>
  <c r="BS21" i="43"/>
  <c r="BC21" i="43"/>
  <c r="AM21" i="43"/>
  <c r="W21" i="43"/>
  <c r="CT20" i="43"/>
  <c r="CD20" i="43"/>
  <c r="BN20" i="43"/>
  <c r="AX20" i="43"/>
  <c r="AH20" i="43"/>
  <c r="R20" i="43"/>
  <c r="CP19" i="43"/>
  <c r="BZ19" i="43"/>
  <c r="BJ19" i="43"/>
  <c r="AT19" i="43"/>
  <c r="AD19" i="43"/>
  <c r="V19" i="43"/>
  <c r="N19" i="43"/>
  <c r="CU18" i="43"/>
  <c r="CM18" i="43"/>
  <c r="CE18" i="43"/>
  <c r="BW18" i="43"/>
  <c r="BP18" i="43"/>
  <c r="BK18" i="43"/>
  <c r="BF18" i="43"/>
  <c r="BB18" i="43"/>
  <c r="AX18" i="43"/>
  <c r="AT18" i="43"/>
  <c r="AP18" i="43"/>
  <c r="AL18" i="43"/>
  <c r="AH18" i="43"/>
  <c r="AD18" i="43"/>
  <c r="Z18" i="43"/>
  <c r="V18" i="43"/>
  <c r="R18" i="43"/>
  <c r="N18" i="43"/>
  <c r="CV17" i="43"/>
  <c r="CR17" i="43"/>
  <c r="CN17" i="43"/>
  <c r="CJ17" i="43"/>
  <c r="CF17" i="43"/>
  <c r="CB17" i="43"/>
  <c r="BX17" i="43"/>
  <c r="BT17" i="43"/>
  <c r="BP17" i="43"/>
  <c r="BL17" i="43"/>
  <c r="BH17" i="43"/>
  <c r="BD17" i="43"/>
  <c r="AZ17" i="43"/>
  <c r="AV17" i="43"/>
  <c r="AR17" i="43"/>
  <c r="AN17" i="43"/>
  <c r="AJ17" i="43"/>
  <c r="AF17" i="43"/>
  <c r="AB17" i="43"/>
  <c r="X17" i="43"/>
  <c r="T17" i="43"/>
  <c r="P17" i="43"/>
  <c r="L17" i="43"/>
  <c r="CY16" i="43"/>
  <c r="CU16" i="43"/>
  <c r="CQ16" i="43"/>
  <c r="CM16" i="43"/>
  <c r="CI16" i="43"/>
  <c r="CE16" i="43"/>
  <c r="CA16" i="43"/>
  <c r="BW16" i="43"/>
  <c r="BS16" i="43"/>
  <c r="BO16" i="43"/>
  <c r="BK16" i="43"/>
  <c r="BG16" i="43"/>
  <c r="BC16" i="43"/>
  <c r="AY16" i="43"/>
  <c r="AU16" i="43"/>
  <c r="AQ16" i="43"/>
  <c r="AM16" i="43"/>
  <c r="AI16" i="43"/>
  <c r="AE16" i="43"/>
  <c r="AA16" i="43"/>
  <c r="W16" i="43"/>
  <c r="S16" i="43"/>
  <c r="O16" i="43"/>
  <c r="K16" i="43"/>
  <c r="CY15" i="43"/>
  <c r="CU15" i="43"/>
  <c r="CQ15" i="43"/>
  <c r="CM15" i="43"/>
  <c r="CI15" i="43"/>
  <c r="CE15" i="43"/>
  <c r="CA15" i="43"/>
  <c r="BW15" i="43"/>
  <c r="BS15" i="43"/>
  <c r="BO15" i="43"/>
  <c r="BK15" i="43"/>
  <c r="BG15" i="43"/>
  <c r="BC15" i="43"/>
  <c r="AY15" i="43"/>
  <c r="AU15" i="43"/>
  <c r="AQ15" i="43"/>
  <c r="AM15" i="43"/>
  <c r="AI15" i="43"/>
  <c r="AE15" i="43"/>
  <c r="AA15" i="43"/>
  <c r="W15" i="43"/>
  <c r="S15" i="43"/>
  <c r="O15" i="43"/>
  <c r="K15" i="43"/>
  <c r="G15" i="43"/>
  <c r="CV14" i="43"/>
  <c r="CR14" i="43"/>
  <c r="CN14" i="43"/>
  <c r="CJ14" i="43"/>
  <c r="CF14" i="43"/>
  <c r="CB14" i="43"/>
  <c r="BX14" i="43"/>
  <c r="BT14" i="43"/>
  <c r="BP14" i="43"/>
  <c r="BL14" i="43"/>
  <c r="BH14" i="43"/>
  <c r="BD14" i="43"/>
  <c r="AZ14" i="43"/>
  <c r="AV14" i="43"/>
  <c r="AR14" i="43"/>
  <c r="AN14" i="43"/>
  <c r="AJ14" i="43"/>
  <c r="AF14" i="43"/>
  <c r="AB14" i="43"/>
  <c r="X14" i="43"/>
  <c r="T14" i="43"/>
  <c r="P14" i="43"/>
  <c r="L14" i="43"/>
  <c r="H14" i="43"/>
  <c r="CX13" i="43"/>
  <c r="CT13" i="43"/>
  <c r="CP13" i="43"/>
  <c r="CL13" i="43"/>
  <c r="CH13" i="43"/>
  <c r="CD13" i="43"/>
  <c r="BZ13" i="43"/>
  <c r="BV13" i="43"/>
  <c r="BR13" i="43"/>
  <c r="BN13" i="43"/>
  <c r="BJ13" i="43"/>
  <c r="BF13" i="43"/>
  <c r="BB13" i="43"/>
  <c r="AX13" i="43"/>
  <c r="AT13" i="43"/>
  <c r="BF34" i="43"/>
  <c r="AX30" i="43"/>
  <c r="BK27" i="43"/>
  <c r="BE26" i="43"/>
  <c r="CA25" i="43"/>
  <c r="AQ25" i="43"/>
  <c r="CJ24" i="43"/>
  <c r="BT24" i="43"/>
  <c r="BD24" i="43"/>
  <c r="AN24" i="43"/>
  <c r="X24" i="43"/>
  <c r="CR23" i="43"/>
  <c r="CB23" i="43"/>
  <c r="BL23" i="43"/>
  <c r="AV23" i="43"/>
  <c r="AF23" i="43"/>
  <c r="P23" i="43"/>
  <c r="CK22" i="43"/>
  <c r="BU22" i="43"/>
  <c r="BE22" i="43"/>
  <c r="AO22" i="43"/>
  <c r="Y22" i="43"/>
  <c r="CU21" i="43"/>
  <c r="CE21" i="43"/>
  <c r="BO21" i="43"/>
  <c r="AY21" i="43"/>
  <c r="AI21" i="43"/>
  <c r="S21" i="43"/>
  <c r="CP20" i="43"/>
  <c r="BZ20" i="43"/>
  <c r="BJ20" i="43"/>
  <c r="AT20" i="43"/>
  <c r="AD20" i="43"/>
  <c r="N20" i="43"/>
  <c r="CL19" i="43"/>
  <c r="BV19" i="43"/>
  <c r="BF19" i="43"/>
  <c r="AP19" i="43"/>
  <c r="AB19" i="43"/>
  <c r="T19" i="43"/>
  <c r="L19" i="43"/>
  <c r="CS18" i="43"/>
  <c r="CK18" i="43"/>
  <c r="CC18" i="43"/>
  <c r="BU18" i="43"/>
  <c r="BO18" i="43"/>
  <c r="BI18" i="43"/>
  <c r="BE18" i="43"/>
  <c r="BA18" i="43"/>
  <c r="AW18" i="43"/>
  <c r="AS18" i="43"/>
  <c r="AO18" i="43"/>
  <c r="AK18" i="43"/>
  <c r="AG18" i="43"/>
  <c r="AC18" i="43"/>
  <c r="Y18" i="43"/>
  <c r="U18" i="43"/>
  <c r="Q18" i="43"/>
  <c r="M18" i="43"/>
  <c r="CY17" i="43"/>
  <c r="CU17" i="43"/>
  <c r="CQ17" i="43"/>
  <c r="CM17" i="43"/>
  <c r="CI17" i="43"/>
  <c r="CE17" i="43"/>
  <c r="CA17" i="43"/>
  <c r="BW17" i="43"/>
  <c r="BS17" i="43"/>
  <c r="BO17" i="43"/>
  <c r="BK17" i="43"/>
  <c r="BG17" i="43"/>
  <c r="BC17" i="43"/>
  <c r="AY17" i="43"/>
  <c r="AU17" i="43"/>
  <c r="AQ17" i="43"/>
  <c r="AM17" i="43"/>
  <c r="AI17" i="43"/>
  <c r="AE17" i="43"/>
  <c r="AA17" i="43"/>
  <c r="W17" i="43"/>
  <c r="S17" i="43"/>
  <c r="O17" i="43"/>
  <c r="K17" i="43"/>
  <c r="CX16" i="43"/>
  <c r="CT16" i="43"/>
  <c r="CP16" i="43"/>
  <c r="CL16" i="43"/>
  <c r="CH16" i="43"/>
  <c r="CD16" i="43"/>
  <c r="BZ16" i="43"/>
  <c r="BV16" i="43"/>
  <c r="BR16" i="43"/>
  <c r="BN16" i="43"/>
  <c r="BJ16" i="43"/>
  <c r="BF16" i="43"/>
  <c r="BB16" i="43"/>
  <c r="AX16" i="43"/>
  <c r="AT16" i="43"/>
  <c r="AP16" i="43"/>
  <c r="AL16" i="43"/>
  <c r="AH16" i="43"/>
  <c r="AD16" i="43"/>
  <c r="Z16" i="43"/>
  <c r="V16" i="43"/>
  <c r="R16" i="43"/>
  <c r="N16" i="43"/>
  <c r="J16" i="43"/>
  <c r="CX15" i="43"/>
  <c r="CT15" i="43"/>
  <c r="CP15" i="43"/>
  <c r="CL15" i="43"/>
  <c r="CH15" i="43"/>
  <c r="CD15" i="43"/>
  <c r="BZ15" i="43"/>
  <c r="BV15" i="43"/>
  <c r="BR15" i="43"/>
  <c r="BN15" i="43"/>
  <c r="BJ15" i="43"/>
  <c r="BF15" i="43"/>
  <c r="BB15" i="43"/>
  <c r="AX15" i="43"/>
  <c r="AT15" i="43"/>
  <c r="AP15" i="43"/>
  <c r="AL15" i="43"/>
  <c r="AH15" i="43"/>
  <c r="AD15" i="43"/>
  <c r="Z15" i="43"/>
  <c r="V15" i="43"/>
  <c r="R15" i="43"/>
  <c r="N15" i="43"/>
  <c r="J15" i="43"/>
  <c r="CY14" i="43"/>
  <c r="CU14" i="43"/>
  <c r="CQ14" i="43"/>
  <c r="CM14" i="43"/>
  <c r="CI14" i="43"/>
  <c r="CE14" i="43"/>
  <c r="CA14" i="43"/>
  <c r="BW14" i="43"/>
  <c r="BS14" i="43"/>
  <c r="BO14" i="43"/>
  <c r="BK14" i="43"/>
  <c r="BG14" i="43"/>
  <c r="BC14" i="43"/>
  <c r="AY14" i="43"/>
  <c r="AU14" i="43"/>
  <c r="AQ14" i="43"/>
  <c r="AM14" i="43"/>
  <c r="AI14" i="43"/>
  <c r="AE14" i="43"/>
  <c r="AA14" i="43"/>
  <c r="W14" i="43"/>
  <c r="S14" i="43"/>
  <c r="O14" i="43"/>
  <c r="K14" i="43"/>
  <c r="G14" i="43"/>
  <c r="CW13" i="43"/>
  <c r="CS13" i="43"/>
  <c r="CO13" i="43"/>
  <c r="CK13" i="43"/>
  <c r="CG13" i="43"/>
  <c r="CC13" i="43"/>
  <c r="BY13" i="43"/>
  <c r="BU13" i="43"/>
  <c r="BQ13" i="43"/>
  <c r="BM13" i="43"/>
  <c r="BI13" i="43"/>
  <c r="BE13" i="43"/>
  <c r="BA13" i="43"/>
  <c r="AY33" i="43"/>
  <c r="BP29" i="43"/>
  <c r="AE27" i="43"/>
  <c r="AO26" i="43"/>
  <c r="BO25" i="43"/>
  <c r="AI25" i="43"/>
  <c r="CV24" i="43"/>
  <c r="CF24" i="43"/>
  <c r="BP24" i="43"/>
  <c r="AZ24" i="43"/>
  <c r="AJ24" i="43"/>
  <c r="T24" i="43"/>
  <c r="CN23" i="43"/>
  <c r="BX23" i="43"/>
  <c r="BH23" i="43"/>
  <c r="AR23" i="43"/>
  <c r="AB23" i="43"/>
  <c r="CW22" i="43"/>
  <c r="CG22" i="43"/>
  <c r="BQ22" i="43"/>
  <c r="BA22" i="43"/>
  <c r="AK22" i="43"/>
  <c r="U22" i="43"/>
  <c r="CQ21" i="43"/>
  <c r="CA21" i="43"/>
  <c r="BK21" i="43"/>
  <c r="AU21" i="43"/>
  <c r="AE21" i="43"/>
  <c r="O21" i="43"/>
  <c r="CL20" i="43"/>
  <c r="BV20" i="43"/>
  <c r="BF20" i="43"/>
  <c r="AP20" i="43"/>
  <c r="Z20" i="43"/>
  <c r="CX19" i="43"/>
  <c r="CH19" i="43"/>
  <c r="BR19" i="43"/>
  <c r="BB19" i="43"/>
  <c r="AL19" i="43"/>
  <c r="Z19" i="43"/>
  <c r="R19" i="43"/>
  <c r="CY18" i="43"/>
  <c r="CQ18" i="43"/>
  <c r="CI18" i="43"/>
  <c r="CA18" i="43"/>
  <c r="BS18" i="43"/>
  <c r="BM18" i="43"/>
  <c r="BH18" i="43"/>
  <c r="BD18" i="43"/>
  <c r="AZ18" i="43"/>
  <c r="AV18" i="43"/>
  <c r="AR18" i="43"/>
  <c r="AN18" i="43"/>
  <c r="AJ18" i="43"/>
  <c r="AF18" i="43"/>
  <c r="AB18" i="43"/>
  <c r="X18" i="43"/>
  <c r="T18" i="43"/>
  <c r="P18" i="43"/>
  <c r="L18" i="43"/>
  <c r="CX17" i="43"/>
  <c r="CT17" i="43"/>
  <c r="CP17" i="43"/>
  <c r="CL17" i="43"/>
  <c r="CH17" i="43"/>
  <c r="CD17" i="43"/>
  <c r="BZ17" i="43"/>
  <c r="BV17" i="43"/>
  <c r="BR17" i="43"/>
  <c r="BN17" i="43"/>
  <c r="BJ17" i="43"/>
  <c r="BF17" i="43"/>
  <c r="BB17" i="43"/>
  <c r="AX17" i="43"/>
  <c r="AT17" i="43"/>
  <c r="AP17" i="43"/>
  <c r="AL17" i="43"/>
  <c r="AH17" i="43"/>
  <c r="AD17" i="43"/>
  <c r="Z17" i="43"/>
  <c r="V17" i="43"/>
  <c r="R17" i="43"/>
  <c r="N17" i="43"/>
  <c r="J17" i="43"/>
  <c r="CW16" i="43"/>
  <c r="CS16" i="43"/>
  <c r="CO16" i="43"/>
  <c r="CK16" i="43"/>
  <c r="CG16" i="43"/>
  <c r="CC16" i="43"/>
  <c r="BY16" i="43"/>
  <c r="BU16" i="43"/>
  <c r="BQ16" i="43"/>
  <c r="BM16" i="43"/>
  <c r="BI16" i="43"/>
  <c r="BE16" i="43"/>
  <c r="BA16" i="43"/>
  <c r="AW16" i="43"/>
  <c r="AS16" i="43"/>
  <c r="AO16" i="43"/>
  <c r="AK16" i="43"/>
  <c r="AG16" i="43"/>
  <c r="AC16" i="43"/>
  <c r="Y16" i="43"/>
  <c r="U16" i="43"/>
  <c r="Q16" i="43"/>
  <c r="M16" i="43"/>
  <c r="I16" i="43"/>
  <c r="CW15" i="43"/>
  <c r="CS15" i="43"/>
  <c r="CO15" i="43"/>
  <c r="CK15" i="43"/>
  <c r="CG15" i="43"/>
  <c r="CC15" i="43"/>
  <c r="BY15" i="43"/>
  <c r="BU15" i="43"/>
  <c r="BQ15" i="43"/>
  <c r="BM15" i="43"/>
  <c r="BI15" i="43"/>
  <c r="BE15" i="43"/>
  <c r="BA15" i="43"/>
  <c r="AW15" i="43"/>
  <c r="AS15" i="43"/>
  <c r="AO15" i="43"/>
  <c r="AK15" i="43"/>
  <c r="AG15" i="43"/>
  <c r="AC15" i="43"/>
  <c r="Y15" i="43"/>
  <c r="U15" i="43"/>
  <c r="Q15" i="43"/>
  <c r="M15" i="43"/>
  <c r="I15" i="43"/>
  <c r="CX14" i="43"/>
  <c r="CT14" i="43"/>
  <c r="CP14" i="43"/>
  <c r="CL14" i="43"/>
  <c r="CH14" i="43"/>
  <c r="CD14" i="43"/>
  <c r="BZ14" i="43"/>
  <c r="BV14" i="43"/>
  <c r="BR14" i="43"/>
  <c r="BN14" i="43"/>
  <c r="BJ14" i="43"/>
  <c r="BF14" i="43"/>
  <c r="BB14" i="43"/>
  <c r="AX14" i="43"/>
  <c r="AT14" i="43"/>
  <c r="AP14" i="43"/>
  <c r="AL14" i="43"/>
  <c r="AH14" i="43"/>
  <c r="AD14" i="43"/>
  <c r="Z14" i="43"/>
  <c r="V14" i="43"/>
  <c r="R14" i="43"/>
  <c r="N14" i="43"/>
  <c r="J14" i="43"/>
  <c r="F14" i="43"/>
  <c r="CV13" i="43"/>
  <c r="CR13" i="43"/>
  <c r="CN13" i="43"/>
  <c r="CJ13" i="43"/>
  <c r="CF13" i="43"/>
  <c r="CB13" i="43"/>
  <c r="BX13" i="43"/>
  <c r="BT13" i="43"/>
  <c r="BP13" i="43"/>
  <c r="BL13" i="43"/>
  <c r="BH13" i="43"/>
  <c r="BD13" i="43"/>
  <c r="AZ13" i="43"/>
  <c r="AV13" i="43"/>
  <c r="AR32" i="43"/>
  <c r="BG25" i="43"/>
  <c r="BL24" i="43"/>
  <c r="CJ23" i="43"/>
  <c r="X23" i="43"/>
  <c r="AW22" i="43"/>
  <c r="BW21" i="43"/>
  <c r="CX20" i="43"/>
  <c r="AL20" i="43"/>
  <c r="BN19" i="43"/>
  <c r="P19" i="43"/>
  <c r="BY18" i="43"/>
  <c r="BC18" i="43"/>
  <c r="AM18" i="43"/>
  <c r="W18" i="43"/>
  <c r="CW17" i="43"/>
  <c r="CG17" i="43"/>
  <c r="BQ17" i="43"/>
  <c r="BA17" i="43"/>
  <c r="AK17" i="43"/>
  <c r="U17" i="43"/>
  <c r="CV16" i="43"/>
  <c r="CF16" i="43"/>
  <c r="BP16" i="43"/>
  <c r="AZ16" i="43"/>
  <c r="AJ16" i="43"/>
  <c r="T16" i="43"/>
  <c r="CV15" i="43"/>
  <c r="CF15" i="43"/>
  <c r="BP15" i="43"/>
  <c r="AZ15" i="43"/>
  <c r="AJ15" i="43"/>
  <c r="T15" i="43"/>
  <c r="CW14" i="43"/>
  <c r="CG14" i="43"/>
  <c r="BQ14" i="43"/>
  <c r="BA14" i="43"/>
  <c r="AK14" i="43"/>
  <c r="U14" i="43"/>
  <c r="CY13" i="43"/>
  <c r="CI13" i="43"/>
  <c r="BS13" i="43"/>
  <c r="BC13" i="43"/>
  <c r="AS13" i="43"/>
  <c r="AO13" i="43"/>
  <c r="AK13" i="43"/>
  <c r="AG13" i="43"/>
  <c r="AC13" i="43"/>
  <c r="Y13" i="43"/>
  <c r="U13" i="43"/>
  <c r="Q13" i="43"/>
  <c r="M13" i="43"/>
  <c r="I13" i="43"/>
  <c r="E13" i="43"/>
  <c r="CV12" i="43"/>
  <c r="CR12" i="43"/>
  <c r="CN12" i="43"/>
  <c r="CJ12" i="43"/>
  <c r="CF12" i="43"/>
  <c r="CB12" i="43"/>
  <c r="BX12" i="43"/>
  <c r="BT12" i="43"/>
  <c r="BP12" i="43"/>
  <c r="BL12" i="43"/>
  <c r="BH12" i="43"/>
  <c r="BD12" i="43"/>
  <c r="AZ12" i="43"/>
  <c r="AV12" i="43"/>
  <c r="AR12" i="43"/>
  <c r="AN12" i="43"/>
  <c r="AJ12" i="43"/>
  <c r="AF12" i="43"/>
  <c r="AB12" i="43"/>
  <c r="X12" i="43"/>
  <c r="T12" i="43"/>
  <c r="P12" i="43"/>
  <c r="L12" i="43"/>
  <c r="H12" i="43"/>
  <c r="D12" i="43"/>
  <c r="BK12" i="43"/>
  <c r="BC12" i="43"/>
  <c r="AU12" i="43"/>
  <c r="AM12" i="43"/>
  <c r="AI12" i="43"/>
  <c r="AA12" i="43"/>
  <c r="S12" i="43"/>
  <c r="O12" i="43"/>
  <c r="CK26" i="43"/>
  <c r="CC22" i="43"/>
  <c r="AQ21" i="43"/>
  <c r="CT19" i="43"/>
  <c r="BL18" i="43"/>
  <c r="AU18" i="43"/>
  <c r="CO17" i="43"/>
  <c r="AC17" i="43"/>
  <c r="BX16" i="43"/>
  <c r="AR16" i="43"/>
  <c r="CN15" i="43"/>
  <c r="AR15" i="43"/>
  <c r="CO14" i="43"/>
  <c r="AS14" i="43"/>
  <c r="M14" i="43"/>
  <c r="BK13" i="43"/>
  <c r="AM13" i="43"/>
  <c r="W13" i="43"/>
  <c r="O13" i="43"/>
  <c r="CT12" i="43"/>
  <c r="CL12" i="43"/>
  <c r="BZ12" i="43"/>
  <c r="BJ12" i="43"/>
  <c r="BB12" i="43"/>
  <c r="AL12" i="43"/>
  <c r="Z12" i="43"/>
  <c r="R12" i="43"/>
  <c r="F12" i="43"/>
  <c r="CI28" i="43"/>
  <c r="AA25" i="43"/>
  <c r="AV24" i="43"/>
  <c r="BT23" i="43"/>
  <c r="CS22" i="43"/>
  <c r="AG22" i="43"/>
  <c r="BG21" i="43"/>
  <c r="CH20" i="43"/>
  <c r="V20" i="43"/>
  <c r="AX19" i="43"/>
  <c r="CW18" i="43"/>
  <c r="BQ18" i="43"/>
  <c r="AY18" i="43"/>
  <c r="AI18" i="43"/>
  <c r="S18" i="43"/>
  <c r="CS17" i="43"/>
  <c r="CC17" i="43"/>
  <c r="BM17" i="43"/>
  <c r="AW17" i="43"/>
  <c r="AG17" i="43"/>
  <c r="Q17" i="43"/>
  <c r="CR16" i="43"/>
  <c r="CB16" i="43"/>
  <c r="BL16" i="43"/>
  <c r="AV16" i="43"/>
  <c r="AF16" i="43"/>
  <c r="P16" i="43"/>
  <c r="CR15" i="43"/>
  <c r="CB15" i="43"/>
  <c r="BL15" i="43"/>
  <c r="AV15" i="43"/>
  <c r="AF15" i="43"/>
  <c r="P15" i="43"/>
  <c r="CS14" i="43"/>
  <c r="CC14" i="43"/>
  <c r="BM14" i="43"/>
  <c r="AW14" i="43"/>
  <c r="AG14" i="43"/>
  <c r="Q14" i="43"/>
  <c r="CU13" i="43"/>
  <c r="CE13" i="43"/>
  <c r="BO13" i="43"/>
  <c r="AY13" i="43"/>
  <c r="AR13" i="43"/>
  <c r="AN13" i="43"/>
  <c r="AJ13" i="43"/>
  <c r="AF13" i="43"/>
  <c r="AB13" i="43"/>
  <c r="X13" i="43"/>
  <c r="T13" i="43"/>
  <c r="P13" i="43"/>
  <c r="L13" i="43"/>
  <c r="H13" i="43"/>
  <c r="CY12" i="43"/>
  <c r="CU12" i="43"/>
  <c r="CQ12" i="43"/>
  <c r="CM12" i="43"/>
  <c r="CI12" i="43"/>
  <c r="CE12" i="43"/>
  <c r="CA12" i="43"/>
  <c r="BW12" i="43"/>
  <c r="BS12" i="43"/>
  <c r="BO12" i="43"/>
  <c r="BG12" i="43"/>
  <c r="AY12" i="43"/>
  <c r="AQ12" i="43"/>
  <c r="AE12" i="43"/>
  <c r="W12" i="43"/>
  <c r="K12" i="43"/>
  <c r="AF24" i="43"/>
  <c r="AH19" i="43"/>
  <c r="O18" i="43"/>
  <c r="BI17" i="43"/>
  <c r="M17" i="43"/>
  <c r="BH16" i="43"/>
  <c r="AB16" i="43"/>
  <c r="BX15" i="43"/>
  <c r="AB15" i="43"/>
  <c r="BY14" i="43"/>
  <c r="AC14" i="43"/>
  <c r="CA13" i="43"/>
  <c r="AQ13" i="43"/>
  <c r="AE13" i="43"/>
  <c r="S13" i="43"/>
  <c r="G13" i="43"/>
  <c r="CP12" i="43"/>
  <c r="CD12" i="43"/>
  <c r="BR12" i="43"/>
  <c r="BF12" i="43"/>
  <c r="AT12" i="43"/>
  <c r="AH12" i="43"/>
  <c r="V12" i="43"/>
  <c r="J12" i="43"/>
  <c r="Y26" i="43"/>
  <c r="CB24" i="43"/>
  <c r="AN23" i="43"/>
  <c r="BM22" i="43"/>
  <c r="CM21" i="43"/>
  <c r="AA21" i="43"/>
  <c r="BB20" i="43"/>
  <c r="CD19" i="43"/>
  <c r="X19" i="43"/>
  <c r="CG18" i="43"/>
  <c r="BG18" i="43"/>
  <c r="AQ18" i="43"/>
  <c r="AA18" i="43"/>
  <c r="K18" i="43"/>
  <c r="CK17" i="43"/>
  <c r="BU17" i="43"/>
  <c r="BE17" i="43"/>
  <c r="AO17" i="43"/>
  <c r="Y17" i="43"/>
  <c r="CJ16" i="43"/>
  <c r="BT16" i="43"/>
  <c r="BD16" i="43"/>
  <c r="AN16" i="43"/>
  <c r="X16" i="43"/>
  <c r="H16" i="43"/>
  <c r="CJ15" i="43"/>
  <c r="BT15" i="43"/>
  <c r="BD15" i="43"/>
  <c r="AN15" i="43"/>
  <c r="X15" i="43"/>
  <c r="H15" i="43"/>
  <c r="CK14" i="43"/>
  <c r="BU14" i="43"/>
  <c r="BE14" i="43"/>
  <c r="AO14" i="43"/>
  <c r="Y14" i="43"/>
  <c r="I14" i="43"/>
  <c r="CM13" i="43"/>
  <c r="BW13" i="43"/>
  <c r="BG13" i="43"/>
  <c r="AU13" i="43"/>
  <c r="AP13" i="43"/>
  <c r="AL13" i="43"/>
  <c r="AH13" i="43"/>
  <c r="AD13" i="43"/>
  <c r="Z13" i="43"/>
  <c r="V13" i="43"/>
  <c r="R13" i="43"/>
  <c r="N13" i="43"/>
  <c r="J13" i="43"/>
  <c r="F13" i="43"/>
  <c r="CW12" i="43"/>
  <c r="CS12" i="43"/>
  <c r="CO12" i="43"/>
  <c r="CK12" i="43"/>
  <c r="CG12" i="43"/>
  <c r="CC12" i="43"/>
  <c r="BY12" i="43"/>
  <c r="BU12" i="43"/>
  <c r="BQ12" i="43"/>
  <c r="BM12" i="43"/>
  <c r="BI12" i="43"/>
  <c r="BE12" i="43"/>
  <c r="BA12" i="43"/>
  <c r="AW12" i="43"/>
  <c r="AS12" i="43"/>
  <c r="AO12" i="43"/>
  <c r="AK12" i="43"/>
  <c r="AG12" i="43"/>
  <c r="AC12" i="43"/>
  <c r="Y12" i="43"/>
  <c r="U12" i="43"/>
  <c r="Q12" i="43"/>
  <c r="M12" i="43"/>
  <c r="I12" i="43"/>
  <c r="E12" i="43"/>
  <c r="G12" i="43"/>
  <c r="CR24" i="43"/>
  <c r="BD23" i="43"/>
  <c r="Q22" i="43"/>
  <c r="BR20" i="43"/>
  <c r="CO18" i="43"/>
  <c r="AE18" i="43"/>
  <c r="BY17" i="43"/>
  <c r="AS17" i="43"/>
  <c r="CN16" i="43"/>
  <c r="L16" i="43"/>
  <c r="BH15" i="43"/>
  <c r="L15" i="43"/>
  <c r="BI14" i="43"/>
  <c r="CQ13" i="43"/>
  <c r="AW13" i="43"/>
  <c r="AI13" i="43"/>
  <c r="AA13" i="43"/>
  <c r="K13" i="43"/>
  <c r="CX12" i="43"/>
  <c r="CH12" i="43"/>
  <c r="BV12" i="43"/>
  <c r="BN12" i="43"/>
  <c r="AX12" i="43"/>
  <c r="AP12" i="43"/>
  <c r="AD12" i="43"/>
  <c r="N12" i="43"/>
  <c r="I17" i="43"/>
  <c r="J18" i="43"/>
  <c r="K19" i="43"/>
  <c r="L20" i="43"/>
  <c r="M21" i="43"/>
  <c r="N22" i="43"/>
  <c r="O23" i="43"/>
  <c r="P24" i="43"/>
  <c r="Q25" i="43"/>
  <c r="R26" i="43"/>
  <c r="S27" i="43"/>
  <c r="T28" i="43"/>
  <c r="U29" i="43"/>
  <c r="V30" i="43"/>
  <c r="W31" i="43"/>
  <c r="X32" i="43"/>
  <c r="Y33" i="43"/>
  <c r="Z34" i="43"/>
  <c r="AA35" i="43"/>
  <c r="AB36" i="43"/>
  <c r="AC37" i="43"/>
  <c r="AD38" i="43"/>
  <c r="AE39" i="43"/>
  <c r="AF40" i="43"/>
  <c r="AG41" i="43"/>
  <c r="AH42" i="43"/>
  <c r="AI43" i="43"/>
  <c r="AJ44" i="43"/>
  <c r="AK45" i="43"/>
  <c r="AL46" i="43"/>
  <c r="AM47" i="43"/>
  <c r="AN48" i="43"/>
  <c r="AO49" i="43"/>
  <c r="AP50" i="43"/>
  <c r="AQ51" i="43"/>
  <c r="CZ49" i="44"/>
  <c r="CZ46" i="44"/>
  <c r="CZ51" i="44"/>
  <c r="CZ44" i="44"/>
  <c r="CZ43" i="44"/>
  <c r="CZ36" i="44"/>
  <c r="CZ35" i="44"/>
  <c r="CZ47" i="44"/>
  <c r="CZ45" i="44"/>
  <c r="CZ42" i="44"/>
  <c r="CZ41" i="44"/>
  <c r="CZ40" i="44"/>
  <c r="CZ48" i="44"/>
  <c r="CZ33" i="44"/>
  <c r="CZ38" i="44"/>
  <c r="CZ39" i="44"/>
  <c r="CZ50" i="44"/>
  <c r="CZ37" i="44"/>
  <c r="CZ32" i="44"/>
  <c r="CZ34" i="44"/>
  <c r="E12" i="44"/>
  <c r="F12" i="44"/>
  <c r="F13" i="44"/>
  <c r="G13" i="44"/>
  <c r="G14" i="44"/>
  <c r="G12" i="44"/>
  <c r="H14" i="44"/>
  <c r="H13" i="44"/>
  <c r="H12" i="44"/>
  <c r="H15" i="44"/>
  <c r="I14" i="44"/>
  <c r="I13" i="44"/>
  <c r="I12" i="44"/>
  <c r="I16" i="44"/>
  <c r="I15" i="44"/>
  <c r="J16" i="44"/>
  <c r="J17" i="44"/>
  <c r="J15" i="44"/>
  <c r="J12" i="44"/>
  <c r="J14" i="44"/>
  <c r="J13" i="44"/>
  <c r="K15" i="44"/>
  <c r="K12" i="44"/>
  <c r="K13" i="44"/>
  <c r="K16" i="44"/>
  <c r="K17" i="44"/>
  <c r="K14" i="44"/>
  <c r="K18" i="44"/>
  <c r="L17" i="44"/>
  <c r="L18" i="44"/>
  <c r="L15" i="44"/>
  <c r="L19" i="44"/>
  <c r="L16" i="44"/>
  <c r="L13" i="44"/>
  <c r="L12" i="44"/>
  <c r="L14" i="44"/>
  <c r="M12" i="44"/>
  <c r="M20" i="44"/>
  <c r="M15" i="44"/>
  <c r="M17" i="44"/>
  <c r="M19" i="44"/>
  <c r="M18" i="44"/>
  <c r="M16" i="44"/>
  <c r="M13" i="44"/>
  <c r="M14" i="44"/>
  <c r="M21" i="44"/>
  <c r="D12" i="44"/>
  <c r="N17" i="44"/>
  <c r="N18" i="44"/>
  <c r="G15" i="44"/>
  <c r="H16" i="44"/>
  <c r="L20" i="44"/>
  <c r="N20" i="44"/>
  <c r="N19" i="44"/>
  <c r="N16" i="44"/>
  <c r="N14" i="44"/>
  <c r="N13" i="44"/>
  <c r="K19" i="44"/>
  <c r="F14" i="44"/>
  <c r="I17" i="44"/>
  <c r="J18" i="44"/>
  <c r="E13" i="44"/>
  <c r="N15" i="44"/>
  <c r="N12" i="44"/>
  <c r="N21" i="44"/>
  <c r="O14" i="44"/>
  <c r="O13" i="44"/>
  <c r="O12" i="44"/>
  <c r="O18" i="44"/>
  <c r="O16" i="44"/>
  <c r="O20" i="44"/>
  <c r="O22" i="44"/>
  <c r="O21" i="44"/>
  <c r="O15" i="44"/>
  <c r="N22" i="44"/>
  <c r="O17" i="44"/>
  <c r="O19" i="44"/>
  <c r="P22" i="44"/>
  <c r="P17" i="44"/>
  <c r="P12" i="44"/>
  <c r="O23" i="44"/>
  <c r="P20" i="44"/>
  <c r="P15" i="44"/>
  <c r="P16" i="44"/>
  <c r="P23" i="44"/>
  <c r="P19" i="44"/>
  <c r="P14" i="44"/>
  <c r="P21" i="44"/>
  <c r="P13" i="44"/>
  <c r="P18" i="44"/>
  <c r="Q21" i="44"/>
  <c r="Q20" i="44"/>
  <c r="Q22" i="44"/>
  <c r="Q12" i="44"/>
  <c r="P24" i="44"/>
  <c r="Q18" i="44"/>
  <c r="Q19" i="44"/>
  <c r="Q24" i="44"/>
  <c r="Q14" i="44"/>
  <c r="Q13" i="44"/>
  <c r="Q16" i="44"/>
  <c r="Q17" i="44"/>
  <c r="Q23" i="44"/>
  <c r="Q15" i="44"/>
  <c r="R15" i="44"/>
  <c r="R25" i="44"/>
  <c r="R14" i="44"/>
  <c r="R24" i="44"/>
  <c r="R21" i="44"/>
  <c r="R19" i="44"/>
  <c r="R23" i="44"/>
  <c r="R13" i="44"/>
  <c r="R17" i="44"/>
  <c r="R12" i="44"/>
  <c r="R20" i="44"/>
  <c r="Q25" i="44"/>
  <c r="R18" i="44"/>
  <c r="R16" i="44"/>
  <c r="R22" i="44"/>
  <c r="S22" i="44"/>
  <c r="S24" i="44"/>
  <c r="S16" i="44"/>
  <c r="S13" i="44"/>
  <c r="S17" i="44"/>
  <c r="S23" i="44"/>
  <c r="S15" i="44"/>
  <c r="S20" i="44"/>
  <c r="S26" i="44"/>
  <c r="S19" i="44"/>
  <c r="S14" i="44"/>
  <c r="S21" i="44"/>
  <c r="S12" i="44"/>
  <c r="R26" i="44"/>
  <c r="S25" i="44"/>
  <c r="S18" i="44"/>
  <c r="T20" i="44"/>
  <c r="T22" i="44"/>
  <c r="T15" i="44"/>
  <c r="T14" i="44"/>
  <c r="S27" i="44"/>
  <c r="T21" i="44"/>
  <c r="T19" i="44"/>
  <c r="T17" i="44"/>
  <c r="T13" i="44"/>
  <c r="T25" i="44"/>
  <c r="T12" i="44"/>
  <c r="T23" i="44"/>
  <c r="T24" i="44"/>
  <c r="T26" i="44"/>
  <c r="T27" i="44"/>
  <c r="T16" i="44"/>
  <c r="T18" i="44"/>
  <c r="U13" i="44"/>
  <c r="U15" i="44"/>
  <c r="U17" i="44"/>
  <c r="U19" i="44"/>
  <c r="U26" i="44"/>
  <c r="U28" i="44"/>
  <c r="U14" i="44"/>
  <c r="U12" i="44"/>
  <c r="U23" i="44"/>
  <c r="U20" i="44"/>
  <c r="U21" i="44"/>
  <c r="U25" i="44"/>
  <c r="U27" i="44"/>
  <c r="U16" i="44"/>
  <c r="T28" i="44"/>
  <c r="U18" i="44"/>
  <c r="U24" i="44"/>
  <c r="U22" i="44"/>
  <c r="V16" i="44"/>
  <c r="V19" i="44"/>
  <c r="V22" i="44"/>
  <c r="V25" i="44"/>
  <c r="V17" i="44"/>
  <c r="V29" i="44"/>
  <c r="U29" i="44"/>
  <c r="V15" i="44"/>
  <c r="V13" i="44"/>
  <c r="V18" i="44"/>
  <c r="V21" i="44"/>
  <c r="V24" i="44"/>
  <c r="V26" i="44"/>
  <c r="V14" i="44"/>
  <c r="V27" i="44"/>
  <c r="V23" i="44"/>
  <c r="V20" i="44"/>
  <c r="V28" i="44"/>
  <c r="V12" i="44"/>
  <c r="W22" i="44"/>
  <c r="W23" i="44"/>
  <c r="W12" i="44"/>
  <c r="W29" i="44"/>
  <c r="W17" i="44"/>
  <c r="W21" i="44"/>
  <c r="W28" i="44"/>
  <c r="W19" i="44"/>
  <c r="W15" i="44"/>
  <c r="W30" i="44"/>
  <c r="W14" i="44"/>
  <c r="W18" i="44"/>
  <c r="W26" i="44"/>
  <c r="W13" i="44"/>
  <c r="V30" i="44"/>
  <c r="W25" i="44"/>
  <c r="W27" i="44"/>
  <c r="W16" i="44"/>
  <c r="W24" i="44"/>
  <c r="W20" i="44"/>
  <c r="X19" i="44"/>
  <c r="X30" i="44"/>
  <c r="X24" i="44"/>
  <c r="X16" i="44"/>
  <c r="X18" i="44"/>
  <c r="X25" i="44"/>
  <c r="W31" i="44"/>
  <c r="X28" i="44"/>
  <c r="X12" i="44"/>
  <c r="X29" i="44"/>
  <c r="X13" i="44"/>
  <c r="X15" i="44"/>
  <c r="X14" i="44"/>
  <c r="X27" i="44"/>
  <c r="X26" i="44"/>
  <c r="X23" i="44"/>
  <c r="X22" i="44"/>
  <c r="X20" i="44"/>
  <c r="X31" i="44"/>
  <c r="X17" i="44"/>
  <c r="X21" i="44"/>
  <c r="Y29" i="44"/>
  <c r="Y13" i="44"/>
  <c r="Y23" i="44"/>
  <c r="Y27" i="44"/>
  <c r="Y16" i="44"/>
  <c r="X32" i="44"/>
  <c r="Y26" i="44"/>
  <c r="Y32" i="44"/>
  <c r="Y31" i="44"/>
  <c r="Y20" i="44"/>
  <c r="Y28" i="44"/>
  <c r="Y15" i="44"/>
  <c r="Y21" i="44"/>
  <c r="Y22" i="44"/>
  <c r="Y30" i="44"/>
  <c r="Y14" i="44"/>
  <c r="Y24" i="44"/>
  <c r="Y18" i="44"/>
  <c r="Y17" i="44"/>
  <c r="Y19" i="44"/>
  <c r="Y12" i="44"/>
  <c r="Y25" i="44"/>
  <c r="Z32" i="44"/>
  <c r="Z16" i="44"/>
  <c r="Z14" i="44"/>
  <c r="Z22" i="44"/>
  <c r="Z20" i="44"/>
  <c r="Z31" i="44"/>
  <c r="Z15" i="44"/>
  <c r="Z30" i="44"/>
  <c r="Z21" i="44"/>
  <c r="Z13" i="44"/>
  <c r="Z17" i="44"/>
  <c r="Z23" i="44"/>
  <c r="Z29" i="44"/>
  <c r="Z33" i="44"/>
  <c r="Z12" i="44"/>
  <c r="Z24" i="44"/>
  <c r="Z28" i="44"/>
  <c r="Z27" i="44"/>
  <c r="Z18" i="44"/>
  <c r="Z26" i="44"/>
  <c r="Z19" i="44"/>
  <c r="Y33" i="44"/>
  <c r="Z25" i="44"/>
  <c r="AA33" i="44"/>
  <c r="AA17" i="44"/>
  <c r="AA20" i="44"/>
  <c r="AA28" i="44"/>
  <c r="AA27" i="44"/>
  <c r="AA22" i="44"/>
  <c r="AA32" i="44"/>
  <c r="AA18" i="44"/>
  <c r="Z34" i="44"/>
  <c r="AA30" i="44"/>
  <c r="AA14" i="44"/>
  <c r="AA19" i="44"/>
  <c r="AA31" i="44"/>
  <c r="AA16" i="44"/>
  <c r="AA23" i="44"/>
  <c r="AA25" i="44"/>
  <c r="AA26" i="44"/>
  <c r="AA15" i="44"/>
  <c r="AA29" i="44"/>
  <c r="AA12" i="44"/>
  <c r="AA21" i="44"/>
  <c r="AA24" i="44"/>
  <c r="AA13" i="44"/>
  <c r="AA34" i="44"/>
  <c r="AB27" i="44"/>
  <c r="AB18" i="44"/>
  <c r="AB22" i="44"/>
  <c r="AB26" i="44"/>
  <c r="AB29" i="44"/>
  <c r="AB12" i="44"/>
  <c r="AB30" i="44"/>
  <c r="AA35" i="44"/>
  <c r="AB20" i="44"/>
  <c r="AB33" i="44"/>
  <c r="AB16" i="44"/>
  <c r="AB25" i="44"/>
  <c r="AB24" i="44"/>
  <c r="AB14" i="44"/>
  <c r="AB35" i="44"/>
  <c r="AB19" i="44"/>
  <c r="AB23" i="44"/>
  <c r="AB34" i="44"/>
  <c r="AB17" i="44"/>
  <c r="AB13" i="44"/>
  <c r="AB31" i="44"/>
  <c r="AB28" i="44"/>
  <c r="AB21" i="44"/>
  <c r="AB32" i="44"/>
  <c r="AB15" i="44"/>
  <c r="AC29" i="44"/>
  <c r="AC13" i="44"/>
  <c r="AC12" i="44"/>
  <c r="AC33" i="44"/>
  <c r="AC17" i="44"/>
  <c r="AC32" i="44"/>
  <c r="AC26" i="44"/>
  <c r="AC31" i="44"/>
  <c r="AC28" i="44"/>
  <c r="AC23" i="44"/>
  <c r="AC19" i="44"/>
  <c r="AC16" i="44"/>
  <c r="AC34" i="44"/>
  <c r="AC18" i="44"/>
  <c r="AC27" i="44"/>
  <c r="AC24" i="44"/>
  <c r="AC22" i="44"/>
  <c r="AC36" i="44"/>
  <c r="AC21" i="44"/>
  <c r="AC30" i="44"/>
  <c r="AC25" i="44"/>
  <c r="AC20" i="44"/>
  <c r="AC35" i="44"/>
  <c r="AC15" i="44"/>
  <c r="AB36" i="44"/>
  <c r="AC14" i="44"/>
  <c r="AD32" i="44"/>
  <c r="AD16" i="44"/>
  <c r="AD29" i="44"/>
  <c r="AD26" i="44"/>
  <c r="AD21" i="44"/>
  <c r="AD37" i="44"/>
  <c r="AD13" i="44"/>
  <c r="AD35" i="44"/>
  <c r="AD19" i="44"/>
  <c r="AD31" i="44"/>
  <c r="AD15" i="44"/>
  <c r="AD22" i="44"/>
  <c r="AD27" i="44"/>
  <c r="AD34" i="44"/>
  <c r="AD25" i="44"/>
  <c r="AD28" i="44"/>
  <c r="AC37" i="44"/>
  <c r="AD24" i="44"/>
  <c r="AD36" i="44"/>
  <c r="AD17" i="44"/>
  <c r="AD18" i="44"/>
  <c r="AD12" i="44"/>
  <c r="AD14" i="44"/>
  <c r="AD20" i="44"/>
  <c r="AD23" i="44"/>
  <c r="AD33" i="44"/>
  <c r="AD30" i="44"/>
  <c r="AE38" i="44"/>
  <c r="AE22" i="44"/>
  <c r="AE34" i="44"/>
  <c r="AE23" i="44"/>
  <c r="AE35" i="44"/>
  <c r="AE16" i="44"/>
  <c r="AE26" i="44"/>
  <c r="AE33" i="44"/>
  <c r="AE17" i="44"/>
  <c r="AE32" i="44"/>
  <c r="AE36" i="44"/>
  <c r="AE31" i="44"/>
  <c r="AE15" i="44"/>
  <c r="AE21" i="44"/>
  <c r="AE30" i="44"/>
  <c r="AE14" i="44"/>
  <c r="AE28" i="44"/>
  <c r="AE19" i="44"/>
  <c r="AE29" i="44"/>
  <c r="AE12" i="44"/>
  <c r="AE18" i="44"/>
  <c r="AD38" i="44"/>
  <c r="AE25" i="44"/>
  <c r="AE37" i="44"/>
  <c r="AE27" i="44"/>
  <c r="AE13" i="44"/>
  <c r="AE20" i="44"/>
  <c r="AE24" i="44"/>
  <c r="AF28" i="44"/>
  <c r="AF12" i="44"/>
  <c r="AF24" i="44"/>
  <c r="AF31" i="44"/>
  <c r="AF34" i="44"/>
  <c r="AF22" i="44"/>
  <c r="AF16" i="44"/>
  <c r="AF27" i="44"/>
  <c r="AF15" i="44"/>
  <c r="AF30" i="44"/>
  <c r="AF21" i="44"/>
  <c r="AF18" i="44"/>
  <c r="AF33" i="44"/>
  <c r="AF36" i="44"/>
  <c r="AF20" i="44"/>
  <c r="AF26" i="44"/>
  <c r="AF14" i="44"/>
  <c r="AF29" i="44"/>
  <c r="AF37" i="44"/>
  <c r="AF17" i="44"/>
  <c r="AF23" i="44"/>
  <c r="AE39" i="44"/>
  <c r="AF35" i="44"/>
  <c r="AF19" i="44"/>
  <c r="AF25" i="44"/>
  <c r="AF13" i="44"/>
  <c r="AF39" i="44"/>
  <c r="AF32" i="44"/>
  <c r="AF38" i="44"/>
  <c r="AG34" i="44"/>
  <c r="AG18" i="44"/>
  <c r="AG23" i="44"/>
  <c r="AG32" i="44"/>
  <c r="AG25" i="44"/>
  <c r="AG40" i="44"/>
  <c r="AG12" i="44"/>
  <c r="AF40" i="44"/>
  <c r="AG33" i="44"/>
  <c r="AG28" i="44"/>
  <c r="AG29" i="44"/>
  <c r="AG13" i="44"/>
  <c r="AG20" i="44"/>
  <c r="AG39" i="44"/>
  <c r="AG22" i="44"/>
  <c r="AG14" i="44"/>
  <c r="AG31" i="44"/>
  <c r="AG26" i="44"/>
  <c r="AG38" i="44"/>
  <c r="AG19" i="44"/>
  <c r="AG36" i="44"/>
  <c r="AG24" i="44"/>
  <c r="AG17" i="44"/>
  <c r="AG30" i="44"/>
  <c r="AG37" i="44"/>
  <c r="AG21" i="44"/>
  <c r="AG16" i="44"/>
  <c r="AG35" i="44"/>
  <c r="AG15" i="44"/>
  <c r="AG27" i="44"/>
  <c r="AH39" i="44"/>
  <c r="AH23" i="44"/>
  <c r="AH30" i="44"/>
  <c r="AH12" i="44"/>
  <c r="AH25" i="44"/>
  <c r="AH33" i="44"/>
  <c r="AH36" i="44"/>
  <c r="AH20" i="44"/>
  <c r="AH18" i="44"/>
  <c r="AH29" i="44"/>
  <c r="AG41" i="44"/>
  <c r="AH32" i="44"/>
  <c r="AH16" i="44"/>
  <c r="AH27" i="44"/>
  <c r="AH37" i="44"/>
  <c r="AH38" i="44"/>
  <c r="AH35" i="44"/>
  <c r="AH19" i="44"/>
  <c r="AH31" i="44"/>
  <c r="AH15" i="44"/>
  <c r="AH21" i="44"/>
  <c r="AH34" i="44"/>
  <c r="AH26" i="44"/>
  <c r="AH22" i="44"/>
  <c r="AH13" i="44"/>
  <c r="AH40" i="44"/>
  <c r="AH24" i="44"/>
  <c r="AH41" i="44"/>
  <c r="AH28" i="44"/>
  <c r="AH17" i="44"/>
  <c r="AH14" i="44"/>
  <c r="AI33" i="44"/>
  <c r="AI17" i="44"/>
  <c r="AI36" i="44"/>
  <c r="AI26" i="44"/>
  <c r="AI15" i="44"/>
  <c r="AI23" i="44"/>
  <c r="AI21" i="44"/>
  <c r="AI28" i="44"/>
  <c r="AI30" i="44"/>
  <c r="AI14" i="44"/>
  <c r="AI35" i="44"/>
  <c r="AI24" i="44"/>
  <c r="AI12" i="44"/>
  <c r="AI19" i="44"/>
  <c r="AI39" i="44"/>
  <c r="AI34" i="44"/>
  <c r="AH42" i="44"/>
  <c r="AI41" i="44"/>
  <c r="AI25" i="44"/>
  <c r="AI42" i="44"/>
  <c r="AI31" i="44"/>
  <c r="AI20" i="44"/>
  <c r="AI13" i="44"/>
  <c r="AI37" i="44"/>
  <c r="AI38" i="44"/>
  <c r="AI22" i="44"/>
  <c r="AI40" i="44"/>
  <c r="AI29" i="44"/>
  <c r="AI16" i="44"/>
  <c r="AI27" i="44"/>
  <c r="AI18" i="44"/>
  <c r="AI32" i="44"/>
  <c r="AJ35" i="44"/>
  <c r="AJ19" i="44"/>
  <c r="AJ37" i="44"/>
  <c r="AJ17" i="44"/>
  <c r="AJ31" i="44"/>
  <c r="AJ14" i="44"/>
  <c r="AJ21" i="44"/>
  <c r="AJ24" i="44"/>
  <c r="AJ43" i="44"/>
  <c r="AJ27" i="44"/>
  <c r="AJ32" i="44"/>
  <c r="AJ33" i="44"/>
  <c r="AJ29" i="44"/>
  <c r="AJ41" i="44"/>
  <c r="AJ13" i="44"/>
  <c r="AJ15" i="44"/>
  <c r="AJ36" i="44"/>
  <c r="AJ20" i="44"/>
  <c r="AJ39" i="44"/>
  <c r="AJ22" i="44"/>
  <c r="AJ23" i="44"/>
  <c r="AJ18" i="44"/>
  <c r="AJ40" i="44"/>
  <c r="AJ16" i="44"/>
  <c r="AJ28" i="44"/>
  <c r="AJ12" i="44"/>
  <c r="AJ34" i="44"/>
  <c r="AJ38" i="44"/>
  <c r="AJ30" i="44"/>
  <c r="AJ42" i="44"/>
  <c r="AJ25" i="44"/>
  <c r="AJ26" i="44"/>
  <c r="AI43" i="44"/>
  <c r="AK29" i="44"/>
  <c r="AK13" i="44"/>
  <c r="AK24" i="44"/>
  <c r="AK41" i="44"/>
  <c r="AK27" i="44"/>
  <c r="AK39" i="44"/>
  <c r="AK38" i="44"/>
  <c r="AK12" i="44"/>
  <c r="AK42" i="44"/>
  <c r="AK26" i="44"/>
  <c r="AK43" i="44"/>
  <c r="AK15" i="44"/>
  <c r="AK40" i="44"/>
  <c r="AK35" i="44"/>
  <c r="AK36" i="44"/>
  <c r="AK20" i="44"/>
  <c r="AK34" i="44"/>
  <c r="AK18" i="44"/>
  <c r="AK25" i="44"/>
  <c r="AK44" i="44"/>
  <c r="AK30" i="44"/>
  <c r="AK19" i="44"/>
  <c r="AK23" i="44"/>
  <c r="AK37" i="44"/>
  <c r="AK21" i="44"/>
  <c r="AK28" i="44"/>
  <c r="AK14" i="44"/>
  <c r="AK31" i="44"/>
  <c r="AK32" i="44"/>
  <c r="AK16" i="44"/>
  <c r="AK33" i="44"/>
  <c r="AK17" i="44"/>
  <c r="AJ44" i="44"/>
  <c r="AK22" i="44"/>
  <c r="AL31" i="44"/>
  <c r="AL15" i="44"/>
  <c r="AL20" i="44"/>
  <c r="AL42" i="44"/>
  <c r="AL22" i="44"/>
  <c r="AL43" i="44"/>
  <c r="AL41" i="44"/>
  <c r="AL27" i="44"/>
  <c r="AL32" i="44"/>
  <c r="AL16" i="44"/>
  <c r="AL26" i="44"/>
  <c r="AL29" i="44"/>
  <c r="AL25" i="44"/>
  <c r="AL30" i="44"/>
  <c r="AL40" i="44"/>
  <c r="AL24" i="44"/>
  <c r="AL38" i="44"/>
  <c r="AL19" i="44"/>
  <c r="AL36" i="44"/>
  <c r="AL37" i="44"/>
  <c r="AL34" i="44"/>
  <c r="AL45" i="44"/>
  <c r="AL21" i="44"/>
  <c r="AK45" i="44"/>
  <c r="AL39" i="44"/>
  <c r="AL23" i="44"/>
  <c r="AL33" i="44"/>
  <c r="AL13" i="44"/>
  <c r="AL35" i="44"/>
  <c r="AL28" i="44"/>
  <c r="AL17" i="44"/>
  <c r="AL44" i="44"/>
  <c r="AL18" i="44"/>
  <c r="AL12" i="44"/>
  <c r="AL14" i="44"/>
  <c r="AM33" i="44"/>
  <c r="AM17" i="44"/>
  <c r="AM27" i="44"/>
  <c r="AM16" i="44"/>
  <c r="AM37" i="44"/>
  <c r="AM19" i="44"/>
  <c r="AM20" i="44"/>
  <c r="AM35" i="44"/>
  <c r="AM40" i="44"/>
  <c r="AM46" i="44"/>
  <c r="AM30" i="44"/>
  <c r="AM14" i="44"/>
  <c r="AM23" i="44"/>
  <c r="AM12" i="44"/>
  <c r="AM34" i="44"/>
  <c r="AM13" i="44"/>
  <c r="AM15" i="44"/>
  <c r="AM31" i="44"/>
  <c r="AM41" i="44"/>
  <c r="AM25" i="44"/>
  <c r="AM45" i="44"/>
  <c r="AM21" i="44"/>
  <c r="AM43" i="44"/>
  <c r="AM32" i="44"/>
  <c r="AM26" i="44"/>
  <c r="AM29" i="44"/>
  <c r="AL46" i="44"/>
  <c r="AM38" i="44"/>
  <c r="AM22" i="44"/>
  <c r="AM44" i="44"/>
  <c r="AM18" i="44"/>
  <c r="AM39" i="44"/>
  <c r="AM28" i="44"/>
  <c r="AM24" i="44"/>
  <c r="AM36" i="44"/>
  <c r="AM42" i="44"/>
  <c r="AN44" i="44"/>
  <c r="AN28" i="44"/>
  <c r="AN12" i="44"/>
  <c r="AN42" i="44"/>
  <c r="AN30" i="44"/>
  <c r="AN24" i="44"/>
  <c r="AN38" i="44"/>
  <c r="AN22" i="44"/>
  <c r="AN17" i="44"/>
  <c r="AM47" i="44"/>
  <c r="AN43" i="44"/>
  <c r="AN27" i="44"/>
  <c r="AN41" i="44"/>
  <c r="AN29" i="44"/>
  <c r="AN33" i="44"/>
  <c r="AN18" i="44"/>
  <c r="AN37" i="44"/>
  <c r="AN16" i="44"/>
  <c r="AN35" i="44"/>
  <c r="AN19" i="44"/>
  <c r="AN31" i="44"/>
  <c r="AN25" i="44"/>
  <c r="AN39" i="44"/>
  <c r="AN34" i="44"/>
  <c r="AN36" i="44"/>
  <c r="AN20" i="44"/>
  <c r="AN47" i="44"/>
  <c r="AN40" i="44"/>
  <c r="AN26" i="44"/>
  <c r="AN23" i="44"/>
  <c r="AN14" i="44"/>
  <c r="AN32" i="44"/>
  <c r="AN15" i="44"/>
  <c r="AN46" i="44"/>
  <c r="AN45" i="44"/>
  <c r="AN21" i="44"/>
  <c r="AN13" i="44"/>
  <c r="AO34" i="44"/>
  <c r="AO18" i="44"/>
  <c r="AO39" i="44"/>
  <c r="AO22" i="44"/>
  <c r="AO38" i="44"/>
  <c r="AO40" i="44"/>
  <c r="AO31" i="44"/>
  <c r="AO20" i="44"/>
  <c r="AO14" i="44"/>
  <c r="AO45" i="44"/>
  <c r="AO29" i="44"/>
  <c r="AO13" i="44"/>
  <c r="AO36" i="44"/>
  <c r="AO17" i="44"/>
  <c r="AO33" i="44"/>
  <c r="AO27" i="44"/>
  <c r="AO30" i="44"/>
  <c r="AO28" i="44"/>
  <c r="AO25" i="44"/>
  <c r="AO37" i="44"/>
  <c r="AO21" i="44"/>
  <c r="AO47" i="44"/>
  <c r="AO46" i="44"/>
  <c r="AO41" i="44"/>
  <c r="AO15" i="44"/>
  <c r="AO42" i="44"/>
  <c r="AO26" i="44"/>
  <c r="AO44" i="44"/>
  <c r="AO35" i="44"/>
  <c r="AO48" i="44"/>
  <c r="AO23" i="44"/>
  <c r="AO16" i="44"/>
  <c r="AO43" i="44"/>
  <c r="AO12" i="44"/>
  <c r="AO19" i="44"/>
  <c r="AN48" i="44"/>
  <c r="AO32" i="44"/>
  <c r="AO24" i="44"/>
  <c r="AP40" i="44"/>
  <c r="AP24" i="44"/>
  <c r="AP43" i="44"/>
  <c r="AP25" i="44"/>
  <c r="AP27" i="44"/>
  <c r="AP17" i="44"/>
  <c r="AP44" i="44"/>
  <c r="AP19" i="44"/>
  <c r="AP21" i="44"/>
  <c r="AP18" i="44"/>
  <c r="AP47" i="44"/>
  <c r="AP30" i="44"/>
  <c r="AP22" i="44"/>
  <c r="AP39" i="44"/>
  <c r="AP23" i="44"/>
  <c r="AP37" i="44"/>
  <c r="AP14" i="44"/>
  <c r="AP42" i="44"/>
  <c r="AP12" i="44"/>
  <c r="AP35" i="44"/>
  <c r="AP13" i="44"/>
  <c r="AP46" i="44"/>
  <c r="AP48" i="44"/>
  <c r="AP32" i="44"/>
  <c r="AP16" i="44"/>
  <c r="AP34" i="44"/>
  <c r="AP41" i="44"/>
  <c r="AP36" i="44"/>
  <c r="AP29" i="44"/>
  <c r="AP49" i="44"/>
  <c r="AP38" i="44"/>
  <c r="AO49" i="44"/>
  <c r="AP31" i="44"/>
  <c r="AP15" i="44"/>
  <c r="AP28" i="44"/>
  <c r="AP20" i="44"/>
  <c r="AP45" i="44"/>
  <c r="AP33" i="44"/>
  <c r="AP26" i="44"/>
  <c r="AP50" i="44"/>
  <c r="AQ46" i="44"/>
  <c r="AQ30" i="44"/>
  <c r="AQ14" i="44"/>
  <c r="AQ20" i="44"/>
  <c r="AQ40" i="44"/>
  <c r="AQ29" i="44"/>
  <c r="AQ18" i="44"/>
  <c r="AQ21" i="44"/>
  <c r="AQ16" i="44"/>
  <c r="AQ47" i="44"/>
  <c r="AQ38" i="44"/>
  <c r="AQ22" i="44"/>
  <c r="AQ26" i="44"/>
  <c r="AQ15" i="44"/>
  <c r="AQ44" i="44"/>
  <c r="AQ35" i="44"/>
  <c r="AQ39" i="44"/>
  <c r="AQ32" i="44"/>
  <c r="AQ27" i="44"/>
  <c r="AQ49" i="44"/>
  <c r="AQ33" i="44"/>
  <c r="AQ24" i="44"/>
  <c r="AQ13" i="44"/>
  <c r="AQ42" i="44"/>
  <c r="AQ34" i="44"/>
  <c r="AQ28" i="44"/>
  <c r="AQ48" i="44"/>
  <c r="AQ41" i="44"/>
  <c r="AQ25" i="44"/>
  <c r="AQ50" i="44"/>
  <c r="AQ19" i="44"/>
  <c r="AQ45" i="44"/>
  <c r="AQ36" i="44"/>
  <c r="AQ43" i="44"/>
  <c r="AQ37" i="44"/>
  <c r="AQ12" i="44"/>
  <c r="AQ17" i="44"/>
  <c r="AQ31" i="44"/>
  <c r="AQ23" i="44"/>
  <c r="AR44" i="44"/>
  <c r="AR28" i="44"/>
  <c r="AR12" i="44"/>
  <c r="AR38" i="44"/>
  <c r="AR18" i="44"/>
  <c r="AR34" i="44"/>
  <c r="AR26" i="44"/>
  <c r="AR25" i="44"/>
  <c r="AR42" i="44"/>
  <c r="AR13" i="44"/>
  <c r="AR20" i="44"/>
  <c r="AR39" i="44"/>
  <c r="AR14" i="44"/>
  <c r="AR35" i="44"/>
  <c r="AR37" i="44"/>
  <c r="AR15" i="44"/>
  <c r="AQ51" i="44"/>
  <c r="AR49" i="44"/>
  <c r="AR43" i="44"/>
  <c r="AR27" i="44"/>
  <c r="AR33" i="44"/>
  <c r="AR16" i="44"/>
  <c r="AR32" i="44"/>
  <c r="AR24" i="44"/>
  <c r="AR31" i="44"/>
  <c r="AR40" i="44"/>
  <c r="AR41" i="44"/>
  <c r="AR46" i="44"/>
  <c r="AR36" i="44"/>
  <c r="AR48" i="44"/>
  <c r="AR23" i="44"/>
  <c r="AR22" i="44"/>
  <c r="AR30" i="44"/>
  <c r="AR17" i="44"/>
  <c r="AR51" i="44"/>
  <c r="AR19" i="44"/>
  <c r="AR45" i="44"/>
  <c r="AR21" i="44"/>
  <c r="AR47" i="44"/>
  <c r="AR50" i="44"/>
  <c r="AR29" i="44"/>
  <c r="AS45" i="44"/>
  <c r="AS29" i="44"/>
  <c r="AS13" i="44"/>
  <c r="AS40" i="44"/>
  <c r="AS12" i="44"/>
  <c r="AS25" i="44"/>
  <c r="AS23" i="44"/>
  <c r="AS44" i="44"/>
  <c r="AS48" i="44"/>
  <c r="AS19" i="44"/>
  <c r="AS41" i="44"/>
  <c r="AS15" i="44"/>
  <c r="AS42" i="44"/>
  <c r="AS26" i="44"/>
  <c r="AS46" i="44"/>
  <c r="AS31" i="44"/>
  <c r="AS47" i="44"/>
  <c r="AS24" i="44"/>
  <c r="AS17" i="44"/>
  <c r="AS32" i="44"/>
  <c r="AS14" i="44"/>
  <c r="AS39" i="44"/>
  <c r="AS51" i="44"/>
  <c r="AS37" i="44"/>
  <c r="AS21" i="44"/>
  <c r="AS49" i="44"/>
  <c r="AS30" i="44"/>
  <c r="AS43" i="44"/>
  <c r="AS38" i="44"/>
  <c r="AS16" i="44"/>
  <c r="AS35" i="44"/>
  <c r="AS36" i="44"/>
  <c r="AS50" i="44"/>
  <c r="AS34" i="44"/>
  <c r="AS18" i="44"/>
  <c r="AS27" i="44"/>
  <c r="AS28" i="44"/>
  <c r="AS33" i="44"/>
  <c r="AS20" i="44"/>
  <c r="AS22" i="44"/>
  <c r="AT48" i="44"/>
  <c r="AT32" i="44"/>
  <c r="AT16" i="44"/>
  <c r="AT46" i="44"/>
  <c r="AT29" i="44"/>
  <c r="AT33" i="44"/>
  <c r="AT13" i="44"/>
  <c r="AT20" i="44"/>
  <c r="AT37" i="44"/>
  <c r="AT34" i="44"/>
  <c r="AT47" i="44"/>
  <c r="AT31" i="44"/>
  <c r="AT15" i="44"/>
  <c r="AT42" i="44"/>
  <c r="AT22" i="44"/>
  <c r="AT26" i="44"/>
  <c r="AT49" i="44"/>
  <c r="AT14" i="44"/>
  <c r="AT28" i="44"/>
  <c r="AT18" i="44"/>
  <c r="AT40" i="44"/>
  <c r="AT24" i="44"/>
  <c r="AT51" i="44"/>
  <c r="AT36" i="44"/>
  <c r="AT17" i="44"/>
  <c r="AT30" i="44"/>
  <c r="AT41" i="44"/>
  <c r="AT12" i="44"/>
  <c r="AT21" i="44"/>
  <c r="AT45" i="44"/>
  <c r="AT50" i="44"/>
  <c r="AT39" i="44"/>
  <c r="AT23" i="44"/>
  <c r="AT44" i="44"/>
  <c r="AT35" i="44"/>
  <c r="AT38" i="44"/>
  <c r="AT19" i="44"/>
  <c r="AT27" i="44"/>
  <c r="AT43" i="44"/>
  <c r="AT25" i="44"/>
  <c r="AU48" i="44"/>
  <c r="AU41" i="44"/>
  <c r="AU25" i="44"/>
  <c r="AU50" i="44"/>
  <c r="AU39" i="44"/>
  <c r="AU28" i="44"/>
  <c r="AU35" i="44"/>
  <c r="AU42" i="44"/>
  <c r="AU16" i="44"/>
  <c r="AU26" i="44"/>
  <c r="AU24" i="44"/>
  <c r="AU47" i="44"/>
  <c r="AU38" i="44"/>
  <c r="AU22" i="44"/>
  <c r="AU45" i="44"/>
  <c r="AU37" i="44"/>
  <c r="AU51" i="44"/>
  <c r="AU31" i="44"/>
  <c r="AU40" i="44"/>
  <c r="AU15" i="44"/>
  <c r="AU19" i="44"/>
  <c r="AU30" i="44"/>
  <c r="AU43" i="44"/>
  <c r="AU32" i="44"/>
  <c r="AU21" i="44"/>
  <c r="AU18" i="44"/>
  <c r="AU20" i="44"/>
  <c r="AU49" i="44"/>
  <c r="AU33" i="44"/>
  <c r="AU17" i="44"/>
  <c r="AU44" i="44"/>
  <c r="AU34" i="44"/>
  <c r="AU27" i="44"/>
  <c r="AU29" i="44"/>
  <c r="AU36" i="44"/>
  <c r="AU12" i="44"/>
  <c r="AU13" i="44"/>
  <c r="AU46" i="44"/>
  <c r="AU14" i="44"/>
  <c r="AU23" i="44"/>
  <c r="AV51" i="44"/>
  <c r="AV35" i="44"/>
  <c r="AV19" i="44"/>
  <c r="AV48" i="44"/>
  <c r="AV15" i="44"/>
  <c r="AV42" i="44"/>
  <c r="AV30" i="44"/>
  <c r="AV32" i="44"/>
  <c r="AV34" i="44"/>
  <c r="AV17" i="44"/>
  <c r="AV44" i="44"/>
  <c r="AV28" i="44"/>
  <c r="AV12" i="44"/>
  <c r="AV26" i="44"/>
  <c r="AV14" i="44"/>
  <c r="AV41" i="44"/>
  <c r="AV29" i="44"/>
  <c r="AV22" i="44"/>
  <c r="AV33" i="44"/>
  <c r="AV38" i="44"/>
  <c r="AV49" i="44"/>
  <c r="AV43" i="44"/>
  <c r="AV27" i="44"/>
  <c r="AV25" i="44"/>
  <c r="AV13" i="44"/>
  <c r="AV40" i="44"/>
  <c r="AV45" i="44"/>
  <c r="AV16" i="44"/>
  <c r="AV23" i="44"/>
  <c r="AV21" i="44"/>
  <c r="AV46" i="44"/>
  <c r="AV36" i="44"/>
  <c r="AV20" i="44"/>
  <c r="AV47" i="44"/>
  <c r="AV24" i="44"/>
  <c r="AV50" i="44"/>
  <c r="AV31" i="44"/>
  <c r="AV37" i="44"/>
  <c r="AV39" i="44"/>
  <c r="AV18" i="44"/>
  <c r="AW51" i="44"/>
  <c r="AW37" i="44"/>
  <c r="AW21" i="44"/>
  <c r="AW38" i="44"/>
  <c r="AW19" i="44"/>
  <c r="AW36" i="44"/>
  <c r="AW46" i="44"/>
  <c r="AW17" i="44"/>
  <c r="AW43" i="44"/>
  <c r="AW14" i="44"/>
  <c r="AW30" i="44"/>
  <c r="AW25" i="44"/>
  <c r="AW50" i="44"/>
  <c r="AW34" i="44"/>
  <c r="AW18" i="44"/>
  <c r="AW33" i="44"/>
  <c r="AW16" i="44"/>
  <c r="AW35" i="44"/>
  <c r="AW44" i="44"/>
  <c r="AW15" i="44"/>
  <c r="AW24" i="44"/>
  <c r="AW47" i="44"/>
  <c r="AW45" i="44"/>
  <c r="AW29" i="44"/>
  <c r="AW13" i="44"/>
  <c r="AW23" i="44"/>
  <c r="AW32" i="44"/>
  <c r="AW28" i="44"/>
  <c r="AW12" i="44"/>
  <c r="AW40" i="44"/>
  <c r="AW41" i="44"/>
  <c r="AW42" i="44"/>
  <c r="AW26" i="44"/>
  <c r="AW49" i="44"/>
  <c r="AW20" i="44"/>
  <c r="AW39" i="44"/>
  <c r="AW22" i="44"/>
  <c r="AW48" i="44"/>
  <c r="AW27" i="44"/>
  <c r="AW31" i="44"/>
  <c r="AX50" i="44"/>
  <c r="AX39" i="44"/>
  <c r="AX23" i="44"/>
  <c r="AX41" i="44"/>
  <c r="AX18" i="44"/>
  <c r="AX44" i="44"/>
  <c r="AX28" i="44"/>
  <c r="AX14" i="44"/>
  <c r="AX19" i="44"/>
  <c r="AX35" i="44"/>
  <c r="AX29" i="44"/>
  <c r="AX48" i="44"/>
  <c r="AX32" i="44"/>
  <c r="AX16" i="44"/>
  <c r="AX30" i="44"/>
  <c r="AX12" i="44"/>
  <c r="AX43" i="44"/>
  <c r="AX25" i="44"/>
  <c r="AX13" i="44"/>
  <c r="AX22" i="44"/>
  <c r="AX40" i="44"/>
  <c r="AX24" i="44"/>
  <c r="AX21" i="44"/>
  <c r="AX46" i="44"/>
  <c r="AX34" i="44"/>
  <c r="AX20" i="44"/>
  <c r="AX26" i="44"/>
  <c r="AX17" i="44"/>
  <c r="AX36" i="44"/>
  <c r="AX47" i="44"/>
  <c r="AX31" i="44"/>
  <c r="AX15" i="44"/>
  <c r="AX27" i="44"/>
  <c r="AX49" i="44"/>
  <c r="AX37" i="44"/>
  <c r="AX33" i="44"/>
  <c r="AX38" i="44"/>
  <c r="AX42" i="44"/>
  <c r="AX51" i="44"/>
  <c r="AX45" i="44"/>
  <c r="AY48" i="44"/>
  <c r="AY41" i="44"/>
  <c r="AY25" i="44"/>
  <c r="AY44" i="44"/>
  <c r="AY36" i="44"/>
  <c r="AY45" i="44"/>
  <c r="AY23" i="44"/>
  <c r="AY34" i="44"/>
  <c r="AY15" i="44"/>
  <c r="AY12" i="44"/>
  <c r="AY16" i="44"/>
  <c r="AY47" i="44"/>
  <c r="AY38" i="44"/>
  <c r="AY22" i="44"/>
  <c r="AY51" i="44"/>
  <c r="AY35" i="44"/>
  <c r="AY26" i="44"/>
  <c r="AY18" i="44"/>
  <c r="AY19" i="44"/>
  <c r="AY20" i="44"/>
  <c r="AY30" i="44"/>
  <c r="AY14" i="44"/>
  <c r="AY29" i="44"/>
  <c r="AY27" i="44"/>
  <c r="AY28" i="44"/>
  <c r="AY39" i="44"/>
  <c r="AY49" i="44"/>
  <c r="AY33" i="44"/>
  <c r="AY17" i="44"/>
  <c r="AY42" i="44"/>
  <c r="AY31" i="44"/>
  <c r="AY24" i="44"/>
  <c r="AY21" i="44"/>
  <c r="AY13" i="44"/>
  <c r="AY43" i="44"/>
  <c r="AY37" i="44"/>
  <c r="AY46" i="44"/>
  <c r="AY40" i="44"/>
  <c r="AY50" i="44"/>
  <c r="AY32" i="44"/>
  <c r="AZ46" i="44"/>
  <c r="AZ36" i="44"/>
  <c r="AZ20" i="44"/>
  <c r="AZ48" i="44"/>
  <c r="AZ37" i="44"/>
  <c r="AZ17" i="44"/>
  <c r="AZ42" i="44"/>
  <c r="AZ31" i="44"/>
  <c r="AZ15" i="44"/>
  <c r="AZ45" i="44"/>
  <c r="AZ51" i="44"/>
  <c r="AZ35" i="44"/>
  <c r="AZ19" i="44"/>
  <c r="AZ50" i="44"/>
  <c r="AZ34" i="44"/>
  <c r="AZ38" i="44"/>
  <c r="AZ41" i="44"/>
  <c r="AZ30" i="44"/>
  <c r="AZ26" i="44"/>
  <c r="AZ25" i="44"/>
  <c r="AZ44" i="44"/>
  <c r="AZ28" i="44"/>
  <c r="AZ12" i="44"/>
  <c r="AZ47" i="44"/>
  <c r="AZ32" i="44"/>
  <c r="AZ33" i="44"/>
  <c r="AZ40" i="44"/>
  <c r="AZ29" i="44"/>
  <c r="AZ18" i="44"/>
  <c r="AZ24" i="44"/>
  <c r="AZ49" i="44"/>
  <c r="AZ43" i="44"/>
  <c r="AZ27" i="44"/>
  <c r="AZ39" i="44"/>
  <c r="AZ22" i="44"/>
  <c r="AZ23" i="44"/>
  <c r="AZ13" i="44"/>
  <c r="AZ16" i="44"/>
  <c r="AZ14" i="44"/>
  <c r="AZ21" i="44"/>
  <c r="BA51" i="44"/>
  <c r="BA37" i="44"/>
  <c r="BA21" i="44"/>
  <c r="BA43" i="44"/>
  <c r="BA15" i="44"/>
  <c r="BA40" i="44"/>
  <c r="BA39" i="44"/>
  <c r="BA35" i="44"/>
  <c r="BA17" i="44"/>
  <c r="BA44" i="44"/>
  <c r="BA33" i="44"/>
  <c r="BA50" i="44"/>
  <c r="BA34" i="44"/>
  <c r="BA18" i="44"/>
  <c r="BA28" i="44"/>
  <c r="BA14" i="44"/>
  <c r="BA31" i="44"/>
  <c r="BA36" i="44"/>
  <c r="BA32" i="44"/>
  <c r="BA12" i="44"/>
  <c r="BA23" i="44"/>
  <c r="BA42" i="44"/>
  <c r="BA46" i="44"/>
  <c r="BA24" i="44"/>
  <c r="BA41" i="44"/>
  <c r="BA27" i="44"/>
  <c r="BA47" i="44"/>
  <c r="BA20" i="44"/>
  <c r="BA38" i="44"/>
  <c r="BA16" i="44"/>
  <c r="BA45" i="44"/>
  <c r="BA29" i="44"/>
  <c r="BA13" i="44"/>
  <c r="BA25" i="44"/>
  <c r="BA48" i="44"/>
  <c r="BA30" i="44"/>
  <c r="BA19" i="44"/>
  <c r="BA22" i="44"/>
  <c r="BA49" i="44"/>
  <c r="BA26" i="44"/>
  <c r="BB50" i="44"/>
  <c r="BB39" i="44"/>
  <c r="BB23" i="44"/>
  <c r="BB49" i="44"/>
  <c r="BB33" i="44"/>
  <c r="BB13" i="44"/>
  <c r="BB35" i="44"/>
  <c r="BB34" i="44"/>
  <c r="BB25" i="44"/>
  <c r="BB41" i="44"/>
  <c r="BB27" i="44"/>
  <c r="BB48" i="44"/>
  <c r="BB32" i="44"/>
  <c r="BB16" i="44"/>
  <c r="BB45" i="44"/>
  <c r="BB26" i="44"/>
  <c r="BB29" i="44"/>
  <c r="BB21" i="44"/>
  <c r="BB18" i="44"/>
  <c r="BB12" i="44"/>
  <c r="BB40" i="44"/>
  <c r="BB24" i="44"/>
  <c r="BB51" i="44"/>
  <c r="BB38" i="44"/>
  <c r="BB19" i="44"/>
  <c r="BB36" i="44"/>
  <c r="BB43" i="44"/>
  <c r="BB28" i="44"/>
  <c r="BB17" i="44"/>
  <c r="BB47" i="44"/>
  <c r="BB31" i="44"/>
  <c r="BB15" i="44"/>
  <c r="BB44" i="44"/>
  <c r="BB20" i="44"/>
  <c r="BB42" i="44"/>
  <c r="BB22" i="44"/>
  <c r="BB37" i="44"/>
  <c r="BB14" i="44"/>
  <c r="BB30" i="44"/>
  <c r="BB46" i="44"/>
  <c r="BC49" i="44"/>
  <c r="BC33" i="44"/>
  <c r="BC17" i="44"/>
  <c r="BC27" i="44"/>
  <c r="BC16" i="44"/>
  <c r="BC37" i="44"/>
  <c r="BC51" i="44"/>
  <c r="BC35" i="44"/>
  <c r="BC42" i="44"/>
  <c r="BC24" i="44"/>
  <c r="BC47" i="44"/>
  <c r="BC45" i="44"/>
  <c r="BC39" i="44"/>
  <c r="BC36" i="44"/>
  <c r="BC46" i="44"/>
  <c r="BC30" i="44"/>
  <c r="BC14" i="44"/>
  <c r="BC23" i="44"/>
  <c r="BC12" i="44"/>
  <c r="BC34" i="44"/>
  <c r="BC26" i="44"/>
  <c r="BC20" i="44"/>
  <c r="BC31" i="44"/>
  <c r="BC40" i="44"/>
  <c r="BC48" i="44"/>
  <c r="BC41" i="44"/>
  <c r="BC25" i="44"/>
  <c r="BC50" i="44"/>
  <c r="BC21" i="44"/>
  <c r="BC43" i="44"/>
  <c r="BC32" i="44"/>
  <c r="BC19" i="44"/>
  <c r="BC29" i="44"/>
  <c r="BC13" i="44"/>
  <c r="BC38" i="44"/>
  <c r="BC22" i="44"/>
  <c r="BC18" i="44"/>
  <c r="BC28" i="44"/>
  <c r="BC44" i="44"/>
  <c r="BC15" i="44"/>
  <c r="BD49" i="44"/>
  <c r="BD43" i="44"/>
  <c r="BD27" i="44"/>
  <c r="BD40" i="44"/>
  <c r="BD26" i="44"/>
  <c r="BD38" i="44"/>
  <c r="BD45" i="44"/>
  <c r="BD48" i="44"/>
  <c r="BD21" i="44"/>
  <c r="BD14" i="44"/>
  <c r="BD28" i="44"/>
  <c r="BD46" i="44"/>
  <c r="BD36" i="44"/>
  <c r="BD20" i="44"/>
  <c r="BD47" i="44"/>
  <c r="BD31" i="44"/>
  <c r="BD25" i="44"/>
  <c r="BD17" i="44"/>
  <c r="BD33" i="44"/>
  <c r="BD22" i="44"/>
  <c r="BD37" i="44"/>
  <c r="BD51" i="44"/>
  <c r="BD35" i="44"/>
  <c r="BD19" i="44"/>
  <c r="BD42" i="44"/>
  <c r="BD30" i="44"/>
  <c r="BD24" i="44"/>
  <c r="BD16" i="44"/>
  <c r="BD23" i="44"/>
  <c r="BD34" i="44"/>
  <c r="BD32" i="44"/>
  <c r="BD44" i="44"/>
  <c r="BD12" i="44"/>
  <c r="BD41" i="44"/>
  <c r="BD29" i="44"/>
  <c r="BD50" i="44"/>
  <c r="BD15" i="44"/>
  <c r="BD13" i="44"/>
  <c r="BD39" i="44"/>
  <c r="BD18" i="44"/>
  <c r="BE42" i="44"/>
  <c r="BE26" i="44"/>
  <c r="BE49" i="44"/>
  <c r="BE39" i="44"/>
  <c r="BE22" i="44"/>
  <c r="BE33" i="44"/>
  <c r="BE20" i="44"/>
  <c r="BE41" i="44"/>
  <c r="BE25" i="44"/>
  <c r="BE15" i="44"/>
  <c r="BE51" i="44"/>
  <c r="BE37" i="44"/>
  <c r="BE21" i="44"/>
  <c r="BE44" i="44"/>
  <c r="BE36" i="44"/>
  <c r="BE17" i="44"/>
  <c r="BE23" i="44"/>
  <c r="BE14" i="44"/>
  <c r="BE40" i="44"/>
  <c r="BE43" i="44"/>
  <c r="BE28" i="44"/>
  <c r="BE45" i="44"/>
  <c r="BE13" i="44"/>
  <c r="BE46" i="44"/>
  <c r="BE38" i="44"/>
  <c r="BE30" i="44"/>
  <c r="BE19" i="44"/>
  <c r="BE16" i="44"/>
  <c r="BE50" i="44"/>
  <c r="BE34" i="44"/>
  <c r="BE18" i="44"/>
  <c r="BE48" i="44"/>
  <c r="BE35" i="44"/>
  <c r="BE47" i="44"/>
  <c r="BE31" i="44"/>
  <c r="BE12" i="44"/>
  <c r="BE27" i="44"/>
  <c r="BE24" i="44"/>
  <c r="BE29" i="44"/>
  <c r="BE32" i="44"/>
  <c r="BF50" i="44"/>
  <c r="BF39" i="44"/>
  <c r="BF23" i="44"/>
  <c r="BF37" i="44"/>
  <c r="BF14" i="44"/>
  <c r="BF41" i="44"/>
  <c r="BF35" i="44"/>
  <c r="BF46" i="44"/>
  <c r="BF12" i="44"/>
  <c r="BF19" i="44"/>
  <c r="BF20" i="44"/>
  <c r="BF48" i="44"/>
  <c r="BF32" i="44"/>
  <c r="BF16" i="44"/>
  <c r="BF34" i="44"/>
  <c r="BF51" i="44"/>
  <c r="BF30" i="44"/>
  <c r="BF29" i="44"/>
  <c r="BF42" i="44"/>
  <c r="BF13" i="44"/>
  <c r="BF47" i="44"/>
  <c r="BF31" i="44"/>
  <c r="BF15" i="44"/>
  <c r="BF28" i="44"/>
  <c r="BF45" i="44"/>
  <c r="BF27" i="44"/>
  <c r="BF22" i="44"/>
  <c r="BF36" i="44"/>
  <c r="BF17" i="44"/>
  <c r="BF38" i="44"/>
  <c r="BF40" i="44"/>
  <c r="BF24" i="44"/>
  <c r="BF43" i="44"/>
  <c r="BF25" i="44"/>
  <c r="BF44" i="44"/>
  <c r="BF49" i="44"/>
  <c r="BF18" i="44"/>
  <c r="BF21" i="44"/>
  <c r="BF33" i="44"/>
  <c r="BF26" i="44"/>
  <c r="BG49" i="44"/>
  <c r="BG33" i="44"/>
  <c r="BG17" i="44"/>
  <c r="BG20" i="44"/>
  <c r="BG36" i="44"/>
  <c r="BG37" i="44"/>
  <c r="BG39" i="44"/>
  <c r="BG45" i="44"/>
  <c r="BG44" i="44"/>
  <c r="BG46" i="44"/>
  <c r="BG30" i="44"/>
  <c r="BG14" i="44"/>
  <c r="BG19" i="44"/>
  <c r="BG50" i="44"/>
  <c r="BG35" i="44"/>
  <c r="BG32" i="44"/>
  <c r="BG34" i="44"/>
  <c r="BG21" i="44"/>
  <c r="BG27" i="44"/>
  <c r="BG38" i="44"/>
  <c r="BG22" i="44"/>
  <c r="BG13" i="44"/>
  <c r="BG40" i="44"/>
  <c r="BG43" i="44"/>
  <c r="BG12" i="44"/>
  <c r="BG48" i="44"/>
  <c r="BG41" i="44"/>
  <c r="BG25" i="44"/>
  <c r="BG26" i="44"/>
  <c r="BG15" i="44"/>
  <c r="BG42" i="44"/>
  <c r="BG31" i="44"/>
  <c r="BG28" i="44"/>
  <c r="BG16" i="44"/>
  <c r="BG51" i="44"/>
  <c r="BG23" i="44"/>
  <c r="BG47" i="44"/>
  <c r="BG24" i="44"/>
  <c r="BG29" i="44"/>
  <c r="BG18" i="44"/>
  <c r="BH49" i="44"/>
  <c r="BH43" i="44"/>
  <c r="BH27" i="44"/>
  <c r="BH33" i="44"/>
  <c r="BH16" i="44"/>
  <c r="BH32" i="44"/>
  <c r="BH26" i="44"/>
  <c r="BH41" i="44"/>
  <c r="BH29" i="44"/>
  <c r="BH40" i="44"/>
  <c r="BH44" i="44"/>
  <c r="BH38" i="44"/>
  <c r="BH13" i="44"/>
  <c r="BH42" i="44"/>
  <c r="BH46" i="44"/>
  <c r="BH36" i="44"/>
  <c r="BH20" i="44"/>
  <c r="BH48" i="44"/>
  <c r="BH23" i="44"/>
  <c r="BH39" i="44"/>
  <c r="BH22" i="44"/>
  <c r="BH24" i="44"/>
  <c r="BH50" i="44"/>
  <c r="BH14" i="44"/>
  <c r="BH51" i="44"/>
  <c r="BH35" i="44"/>
  <c r="BH19" i="44"/>
  <c r="BH45" i="44"/>
  <c r="BH21" i="44"/>
  <c r="BH37" i="44"/>
  <c r="BH25" i="44"/>
  <c r="BH17" i="44"/>
  <c r="BH31" i="44"/>
  <c r="BH47" i="44"/>
  <c r="BH28" i="44"/>
  <c r="BH12" i="44"/>
  <c r="BH18" i="44"/>
  <c r="BH34" i="44"/>
  <c r="BH15" i="44"/>
  <c r="BH30" i="44"/>
  <c r="BI42" i="44"/>
  <c r="BI26" i="44"/>
  <c r="BI46" i="44"/>
  <c r="BI40" i="44"/>
  <c r="BI12" i="44"/>
  <c r="BI25" i="44"/>
  <c r="BI23" i="44"/>
  <c r="BI14" i="44"/>
  <c r="BI17" i="44"/>
  <c r="BI35" i="44"/>
  <c r="BI16" i="44"/>
  <c r="BI29" i="44"/>
  <c r="BI33" i="44"/>
  <c r="BI51" i="44"/>
  <c r="BI37" i="44"/>
  <c r="BI21" i="44"/>
  <c r="BI47" i="44"/>
  <c r="BI31" i="44"/>
  <c r="BI49" i="44"/>
  <c r="BI24" i="44"/>
  <c r="BI19" i="44"/>
  <c r="BI22" i="44"/>
  <c r="BI45" i="44"/>
  <c r="BI13" i="44"/>
  <c r="BI27" i="44"/>
  <c r="BI20" i="44"/>
  <c r="BI32" i="44"/>
  <c r="BI50" i="44"/>
  <c r="BI34" i="44"/>
  <c r="BI18" i="44"/>
  <c r="BI44" i="44"/>
  <c r="BI30" i="44"/>
  <c r="BI43" i="44"/>
  <c r="BI48" i="44"/>
  <c r="BI38" i="44"/>
  <c r="BI39" i="44"/>
  <c r="BI15" i="44"/>
  <c r="BI41" i="44"/>
  <c r="BI28" i="44"/>
  <c r="BI36" i="44"/>
  <c r="BJ40" i="44"/>
  <c r="BJ24" i="44"/>
  <c r="BJ51" i="44"/>
  <c r="BJ36" i="44"/>
  <c r="BJ17" i="44"/>
  <c r="BJ26" i="44"/>
  <c r="BJ30" i="44"/>
  <c r="BJ49" i="44"/>
  <c r="BJ13" i="44"/>
  <c r="BJ12" i="44"/>
  <c r="BJ50" i="44"/>
  <c r="BJ39" i="44"/>
  <c r="BJ23" i="44"/>
  <c r="BJ44" i="44"/>
  <c r="BJ35" i="44"/>
  <c r="BJ46" i="44"/>
  <c r="BJ41" i="44"/>
  <c r="BJ18" i="44"/>
  <c r="BJ37" i="44"/>
  <c r="BJ34" i="44"/>
  <c r="BJ25" i="44"/>
  <c r="BJ48" i="44"/>
  <c r="BJ32" i="44"/>
  <c r="BJ16" i="44"/>
  <c r="BJ45" i="44"/>
  <c r="BJ29" i="44"/>
  <c r="BJ38" i="44"/>
  <c r="BJ27" i="44"/>
  <c r="BJ43" i="44"/>
  <c r="BJ28" i="44"/>
  <c r="BJ20" i="44"/>
  <c r="BJ47" i="44"/>
  <c r="BJ31" i="44"/>
  <c r="BJ15" i="44"/>
  <c r="BJ42" i="44"/>
  <c r="BJ22" i="44"/>
  <c r="BJ33" i="44"/>
  <c r="BJ21" i="44"/>
  <c r="BJ14" i="44"/>
  <c r="BJ19" i="44"/>
  <c r="BK49" i="44"/>
  <c r="BK33" i="44"/>
  <c r="BK17" i="44"/>
  <c r="BK43" i="44"/>
  <c r="BK32" i="44"/>
  <c r="BK45" i="44"/>
  <c r="BK36" i="44"/>
  <c r="BK12" i="44"/>
  <c r="BK29" i="44"/>
  <c r="BK18" i="44"/>
  <c r="BK46" i="44"/>
  <c r="BK30" i="44"/>
  <c r="BK14" i="44"/>
  <c r="BK39" i="44"/>
  <c r="BK28" i="44"/>
  <c r="BK44" i="44"/>
  <c r="BK20" i="44"/>
  <c r="BK19" i="44"/>
  <c r="BK26" i="44"/>
  <c r="BK47" i="44"/>
  <c r="BK22" i="44"/>
  <c r="BK51" i="44"/>
  <c r="BK34" i="44"/>
  <c r="BK40" i="44"/>
  <c r="BK15" i="44"/>
  <c r="BK24" i="44"/>
  <c r="BK48" i="44"/>
  <c r="BK41" i="44"/>
  <c r="BK25" i="44"/>
  <c r="BK50" i="44"/>
  <c r="BK37" i="44"/>
  <c r="BK27" i="44"/>
  <c r="BK42" i="44"/>
  <c r="BK16" i="44"/>
  <c r="BK35" i="44"/>
  <c r="BK13" i="44"/>
  <c r="BK21" i="44"/>
  <c r="BK38" i="44"/>
  <c r="BK23" i="44"/>
  <c r="BK31" i="44"/>
  <c r="BL44" i="44"/>
  <c r="BL28" i="44"/>
  <c r="BL12" i="44"/>
  <c r="BL26" i="44"/>
  <c r="BL14" i="44"/>
  <c r="BL42" i="44"/>
  <c r="BL30" i="44"/>
  <c r="BL18" i="44"/>
  <c r="BL22" i="44"/>
  <c r="BL38" i="44"/>
  <c r="BL19" i="44"/>
  <c r="BL45" i="44"/>
  <c r="BL23" i="44"/>
  <c r="BL49" i="44"/>
  <c r="BL43" i="44"/>
  <c r="BL27" i="44"/>
  <c r="BL25" i="44"/>
  <c r="BL13" i="44"/>
  <c r="BL41" i="44"/>
  <c r="BL29" i="44"/>
  <c r="BL17" i="44"/>
  <c r="BL21" i="44"/>
  <c r="BL16" i="44"/>
  <c r="BL46" i="44"/>
  <c r="BL36" i="44"/>
  <c r="BL20" i="44"/>
  <c r="BL24" i="44"/>
  <c r="BL48" i="44"/>
  <c r="BL40" i="44"/>
  <c r="BL39" i="44"/>
  <c r="BL37" i="44"/>
  <c r="BL33" i="44"/>
  <c r="BL35" i="44"/>
  <c r="BL15" i="44"/>
  <c r="BL34" i="44"/>
  <c r="BL47" i="44"/>
  <c r="BL51" i="44"/>
  <c r="BL50" i="44"/>
  <c r="BL31" i="44"/>
  <c r="BL32" i="44"/>
  <c r="BM42" i="44"/>
  <c r="BM26" i="44"/>
  <c r="BM49" i="44"/>
  <c r="BM20" i="44"/>
  <c r="BM44" i="44"/>
  <c r="BM32" i="44"/>
  <c r="BM24" i="44"/>
  <c r="BM46" i="44"/>
  <c r="BM40" i="44"/>
  <c r="BM17" i="44"/>
  <c r="BM33" i="44"/>
  <c r="BM28" i="44"/>
  <c r="BM45" i="44"/>
  <c r="BM48" i="44"/>
  <c r="BM51" i="44"/>
  <c r="BM37" i="44"/>
  <c r="BM21" i="44"/>
  <c r="BM38" i="44"/>
  <c r="BM19" i="44"/>
  <c r="BM39" i="44"/>
  <c r="BM22" i="44"/>
  <c r="BM14" i="44"/>
  <c r="BM31" i="44"/>
  <c r="BM27" i="44"/>
  <c r="BM15" i="44"/>
  <c r="BM50" i="44"/>
  <c r="BM34" i="44"/>
  <c r="BM18" i="44"/>
  <c r="BM16" i="44"/>
  <c r="BM36" i="44"/>
  <c r="BM47" i="44"/>
  <c r="BM30" i="44"/>
  <c r="BM12" i="44"/>
  <c r="BM29" i="44"/>
  <c r="BM13" i="44"/>
  <c r="BM23" i="44"/>
  <c r="BM35" i="44"/>
  <c r="BM43" i="44"/>
  <c r="BM25" i="44"/>
  <c r="BM41" i="44"/>
  <c r="BN50" i="44"/>
  <c r="BN39" i="44"/>
  <c r="BN23" i="44"/>
  <c r="BN49" i="44"/>
  <c r="BN27" i="44"/>
  <c r="BN43" i="44"/>
  <c r="BN25" i="44"/>
  <c r="BN33" i="44"/>
  <c r="BN13" i="44"/>
  <c r="BN35" i="44"/>
  <c r="BN14" i="44"/>
  <c r="BN15" i="44"/>
  <c r="BN26" i="44"/>
  <c r="BN48" i="44"/>
  <c r="BN32" i="44"/>
  <c r="BN16" i="44"/>
  <c r="BN46" i="44"/>
  <c r="BN21" i="44"/>
  <c r="BN37" i="44"/>
  <c r="BN38" i="44"/>
  <c r="BN17" i="44"/>
  <c r="BN44" i="44"/>
  <c r="BN22" i="44"/>
  <c r="BN47" i="44"/>
  <c r="BN41" i="44"/>
  <c r="BN34" i="44"/>
  <c r="BN42" i="44"/>
  <c r="BN40" i="44"/>
  <c r="BN24" i="44"/>
  <c r="BN45" i="44"/>
  <c r="BN30" i="44"/>
  <c r="BN12" i="44"/>
  <c r="BN28" i="44"/>
  <c r="BN51" i="44"/>
  <c r="BN19" i="44"/>
  <c r="BN20" i="44"/>
  <c r="BN36" i="44"/>
  <c r="BN31" i="44"/>
  <c r="BN18" i="44"/>
  <c r="BN29" i="44"/>
  <c r="BO49" i="44"/>
  <c r="BO33" i="44"/>
  <c r="BO17" i="44"/>
  <c r="BO40" i="44"/>
  <c r="BO29" i="44"/>
  <c r="BO19" i="44"/>
  <c r="BO23" i="44"/>
  <c r="BO12" i="44"/>
  <c r="BO28" i="44"/>
  <c r="BO43" i="44"/>
  <c r="BO41" i="44"/>
  <c r="BO35" i="44"/>
  <c r="BO50" i="44"/>
  <c r="BO18" i="44"/>
  <c r="BO46" i="44"/>
  <c r="BO30" i="44"/>
  <c r="BO14" i="44"/>
  <c r="BO36" i="44"/>
  <c r="BO51" i="44"/>
  <c r="BO13" i="44"/>
  <c r="BO20" i="44"/>
  <c r="BO45" i="44"/>
  <c r="BO39" i="44"/>
  <c r="BO25" i="44"/>
  <c r="BO16" i="44"/>
  <c r="BO34" i="44"/>
  <c r="BO47" i="44"/>
  <c r="BO38" i="44"/>
  <c r="BO22" i="44"/>
  <c r="BO42" i="44"/>
  <c r="BO31" i="44"/>
  <c r="BO24" i="44"/>
  <c r="BO27" i="44"/>
  <c r="BO15" i="44"/>
  <c r="BO32" i="44"/>
  <c r="BO21" i="44"/>
  <c r="BO48" i="44"/>
  <c r="BO44" i="44"/>
  <c r="BO26" i="44"/>
  <c r="BO37" i="44"/>
  <c r="BP46" i="44"/>
  <c r="BP36" i="44"/>
  <c r="BP20" i="44"/>
  <c r="BP48" i="44"/>
  <c r="BP34" i="44"/>
  <c r="BP50" i="44"/>
  <c r="BP23" i="44"/>
  <c r="BP21" i="44"/>
  <c r="BP18" i="44"/>
  <c r="BP25" i="44"/>
  <c r="BP51" i="44"/>
  <c r="BP35" i="44"/>
  <c r="BP19" i="44"/>
  <c r="BP45" i="44"/>
  <c r="BP32" i="44"/>
  <c r="BP47" i="44"/>
  <c r="BP31" i="44"/>
  <c r="BP42" i="44"/>
  <c r="BP14" i="44"/>
  <c r="BP16" i="44"/>
  <c r="BP27" i="44"/>
  <c r="BP37" i="44"/>
  <c r="BP33" i="44"/>
  <c r="BP29" i="44"/>
  <c r="BP26" i="44"/>
  <c r="BP24" i="44"/>
  <c r="BP44" i="44"/>
  <c r="BP28" i="44"/>
  <c r="BP12" i="44"/>
  <c r="BP39" i="44"/>
  <c r="BP22" i="44"/>
  <c r="BP38" i="44"/>
  <c r="BP30" i="44"/>
  <c r="BP41" i="44"/>
  <c r="BP13" i="44"/>
  <c r="BP15" i="44"/>
  <c r="BP49" i="44"/>
  <c r="BP43" i="44"/>
  <c r="BP17" i="44"/>
  <c r="BP40" i="44"/>
  <c r="BQ51" i="44"/>
  <c r="BQ37" i="44"/>
  <c r="BQ21" i="44"/>
  <c r="BQ48" i="44"/>
  <c r="BQ25" i="44"/>
  <c r="BQ41" i="44"/>
  <c r="BQ27" i="44"/>
  <c r="BQ16" i="44"/>
  <c r="BQ33" i="44"/>
  <c r="BQ38" i="44"/>
  <c r="BQ19" i="44"/>
  <c r="BQ50" i="44"/>
  <c r="BQ34" i="44"/>
  <c r="BQ18" i="44"/>
  <c r="BQ44" i="44"/>
  <c r="BQ24" i="44"/>
  <c r="BQ40" i="44"/>
  <c r="BQ35" i="44"/>
  <c r="BQ49" i="44"/>
  <c r="BQ23" i="44"/>
  <c r="BQ12" i="44"/>
  <c r="BQ42" i="44"/>
  <c r="BQ26" i="44"/>
  <c r="BQ28" i="44"/>
  <c r="BQ14" i="44"/>
  <c r="BQ30" i="44"/>
  <c r="BQ22" i="44"/>
  <c r="BQ36" i="44"/>
  <c r="BQ47" i="44"/>
  <c r="BQ17" i="44"/>
  <c r="BQ45" i="44"/>
  <c r="BQ29" i="44"/>
  <c r="BQ13" i="44"/>
  <c r="BQ43" i="44"/>
  <c r="BQ15" i="44"/>
  <c r="BQ31" i="44"/>
  <c r="BQ32" i="44"/>
  <c r="BQ39" i="44"/>
  <c r="BQ20" i="44"/>
  <c r="BQ46" i="44"/>
  <c r="BR47" i="44"/>
  <c r="BR31" i="44"/>
  <c r="BR15" i="44"/>
  <c r="BR33" i="44"/>
  <c r="BR13" i="44"/>
  <c r="BR36" i="44"/>
  <c r="BR46" i="44"/>
  <c r="BR17" i="44"/>
  <c r="BR34" i="44"/>
  <c r="BR18" i="44"/>
  <c r="BR40" i="44"/>
  <c r="BR24" i="44"/>
  <c r="BR51" i="44"/>
  <c r="BR26" i="44"/>
  <c r="BR35" i="44"/>
  <c r="BR37" i="44"/>
  <c r="BR12" i="44"/>
  <c r="BR27" i="44"/>
  <c r="BR14" i="44"/>
  <c r="BR50" i="44"/>
  <c r="BR39" i="44"/>
  <c r="BR23" i="44"/>
  <c r="BR43" i="44"/>
  <c r="BR20" i="44"/>
  <c r="BR49" i="44"/>
  <c r="BR29" i="44"/>
  <c r="BR28" i="44"/>
  <c r="BR45" i="44"/>
  <c r="BR21" i="44"/>
  <c r="BR30" i="44"/>
  <c r="BR48" i="44"/>
  <c r="BR32" i="44"/>
  <c r="BR16" i="44"/>
  <c r="BR38" i="44"/>
  <c r="BR19" i="44"/>
  <c r="BR42" i="44"/>
  <c r="BR22" i="44"/>
  <c r="BR25" i="44"/>
  <c r="BR44" i="44"/>
  <c r="BR41" i="44"/>
  <c r="BS46" i="44"/>
  <c r="BS30" i="44"/>
  <c r="BS14" i="44"/>
  <c r="BS23" i="44"/>
  <c r="BS12" i="44"/>
  <c r="BS34" i="44"/>
  <c r="BS15" i="44"/>
  <c r="BS24" i="44"/>
  <c r="BS42" i="44"/>
  <c r="BS31" i="44"/>
  <c r="BS27" i="44"/>
  <c r="BS36" i="44"/>
  <c r="BS48" i="44"/>
  <c r="BS41" i="44"/>
  <c r="BS25" i="44"/>
  <c r="BS50" i="44"/>
  <c r="BS21" i="44"/>
  <c r="BS44" i="44"/>
  <c r="BS32" i="44"/>
  <c r="BS19" i="44"/>
  <c r="BS40" i="44"/>
  <c r="BS29" i="44"/>
  <c r="BS33" i="44"/>
  <c r="BS26" i="44"/>
  <c r="BS47" i="44"/>
  <c r="BS38" i="44"/>
  <c r="BS22" i="44"/>
  <c r="BS45" i="44"/>
  <c r="BS18" i="44"/>
  <c r="BS39" i="44"/>
  <c r="BS28" i="44"/>
  <c r="BS43" i="44"/>
  <c r="BS13" i="44"/>
  <c r="BS35" i="44"/>
  <c r="BS49" i="44"/>
  <c r="BS17" i="44"/>
  <c r="BS16" i="44"/>
  <c r="BS37" i="44"/>
  <c r="BS20" i="44"/>
  <c r="BS51" i="44"/>
  <c r="BT46" i="44"/>
  <c r="BT36" i="44"/>
  <c r="BT20" i="44"/>
  <c r="BT47" i="44"/>
  <c r="BT31" i="44"/>
  <c r="BT26" i="44"/>
  <c r="BT23" i="44"/>
  <c r="BT38" i="44"/>
  <c r="BT22" i="44"/>
  <c r="BT50" i="44"/>
  <c r="BT28" i="44"/>
  <c r="BT24" i="44"/>
  <c r="BT13" i="44"/>
  <c r="BT51" i="44"/>
  <c r="BT35" i="44"/>
  <c r="BT19" i="44"/>
  <c r="BT42" i="44"/>
  <c r="BT30" i="44"/>
  <c r="BT25" i="44"/>
  <c r="BT18" i="44"/>
  <c r="BT21" i="44"/>
  <c r="BT17" i="44"/>
  <c r="BT39" i="44"/>
  <c r="BT12" i="44"/>
  <c r="BT29" i="44"/>
  <c r="BT14" i="44"/>
  <c r="BT16" i="44"/>
  <c r="BT49" i="44"/>
  <c r="BT43" i="44"/>
  <c r="BT27" i="44"/>
  <c r="BT40" i="44"/>
  <c r="BT45" i="44"/>
  <c r="BT33" i="44"/>
  <c r="BT48" i="44"/>
  <c r="BT32" i="44"/>
  <c r="BT15" i="44"/>
  <c r="BT37" i="44"/>
  <c r="BT44" i="44"/>
  <c r="BT41" i="44"/>
  <c r="BT34" i="44"/>
  <c r="BU50" i="44"/>
  <c r="BU34" i="44"/>
  <c r="BU18" i="44"/>
  <c r="BU47" i="44"/>
  <c r="BU32" i="44"/>
  <c r="BU46" i="44"/>
  <c r="BU23" i="44"/>
  <c r="BU31" i="44"/>
  <c r="BU12" i="44"/>
  <c r="BU24" i="44"/>
  <c r="BU35" i="44"/>
  <c r="BU14" i="44"/>
  <c r="BU45" i="44"/>
  <c r="BU29" i="44"/>
  <c r="BU13" i="44"/>
  <c r="BU39" i="44"/>
  <c r="BU22" i="44"/>
  <c r="BU43" i="44"/>
  <c r="BU41" i="44"/>
  <c r="BU30" i="44"/>
  <c r="BU19" i="44"/>
  <c r="BU48" i="44"/>
  <c r="BU27" i="44"/>
  <c r="BU20" i="44"/>
  <c r="BU42" i="44"/>
  <c r="BU26" i="44"/>
  <c r="BU49" i="44"/>
  <c r="BU36" i="44"/>
  <c r="BU17" i="44"/>
  <c r="BU38" i="44"/>
  <c r="BU40" i="44"/>
  <c r="BU16" i="44"/>
  <c r="BU25" i="44"/>
  <c r="BU28" i="44"/>
  <c r="BU51" i="44"/>
  <c r="BU37" i="44"/>
  <c r="BU21" i="44"/>
  <c r="BU44" i="44"/>
  <c r="BU33" i="44"/>
  <c r="BU15" i="44"/>
  <c r="BV50" i="44"/>
  <c r="BV39" i="44"/>
  <c r="BV23" i="44"/>
  <c r="BV37" i="44"/>
  <c r="BV14" i="44"/>
  <c r="BV42" i="44"/>
  <c r="BV35" i="44"/>
  <c r="BV17" i="44"/>
  <c r="BV44" i="44"/>
  <c r="BV33" i="44"/>
  <c r="BV46" i="44"/>
  <c r="BV48" i="44"/>
  <c r="BV32" i="44"/>
  <c r="BV16" i="44"/>
  <c r="BV34" i="44"/>
  <c r="BV41" i="44"/>
  <c r="BV36" i="44"/>
  <c r="BV29" i="44"/>
  <c r="BV12" i="44"/>
  <c r="BV38" i="44"/>
  <c r="BV18" i="44"/>
  <c r="BV43" i="44"/>
  <c r="BV47" i="44"/>
  <c r="BV31" i="44"/>
  <c r="BV15" i="44"/>
  <c r="BV28" i="44"/>
  <c r="BV30" i="44"/>
  <c r="BV19" i="44"/>
  <c r="BV22" i="44"/>
  <c r="BV26" i="44"/>
  <c r="BV45" i="44"/>
  <c r="BV40" i="44"/>
  <c r="BV24" i="44"/>
  <c r="BV51" i="44"/>
  <c r="BV25" i="44"/>
  <c r="BV27" i="44"/>
  <c r="BV13" i="44"/>
  <c r="BV20" i="44"/>
  <c r="BV49" i="44"/>
  <c r="BV21" i="44"/>
  <c r="BW47" i="44"/>
  <c r="BW38" i="44"/>
  <c r="BW22" i="44"/>
  <c r="BW50" i="44"/>
  <c r="BW24" i="44"/>
  <c r="BW13" i="44"/>
  <c r="BW36" i="44"/>
  <c r="BW51" i="44"/>
  <c r="BW37" i="44"/>
  <c r="BW16" i="44"/>
  <c r="BW25" i="44"/>
  <c r="BW49" i="44"/>
  <c r="BW33" i="44"/>
  <c r="BW17" i="44"/>
  <c r="BW45" i="44"/>
  <c r="BW20" i="44"/>
  <c r="BW35" i="44"/>
  <c r="BW39" i="44"/>
  <c r="BW32" i="44"/>
  <c r="BW27" i="44"/>
  <c r="BW41" i="44"/>
  <c r="BW43" i="44"/>
  <c r="BW15" i="44"/>
  <c r="BW40" i="44"/>
  <c r="BW21" i="44"/>
  <c r="BW18" i="44"/>
  <c r="BW46" i="44"/>
  <c r="BW30" i="44"/>
  <c r="BW14" i="44"/>
  <c r="BW44" i="44"/>
  <c r="BW19" i="44"/>
  <c r="BW42" i="44"/>
  <c r="BW31" i="44"/>
  <c r="BW34" i="44"/>
  <c r="BW28" i="44"/>
  <c r="BW12" i="44"/>
  <c r="BW48" i="44"/>
  <c r="BW26" i="44"/>
  <c r="BW29" i="44"/>
  <c r="BW23" i="44"/>
  <c r="BX51" i="44"/>
  <c r="BX35" i="44"/>
  <c r="BX19" i="44"/>
  <c r="BX45" i="44"/>
  <c r="BX21" i="44"/>
  <c r="BX37" i="44"/>
  <c r="BX50" i="44"/>
  <c r="BX25" i="44"/>
  <c r="BX41" i="44"/>
  <c r="BX29" i="44"/>
  <c r="BX16" i="44"/>
  <c r="BX46" i="44"/>
  <c r="BX48" i="44"/>
  <c r="BX22" i="44"/>
  <c r="BX30" i="44"/>
  <c r="BX44" i="44"/>
  <c r="BX28" i="44"/>
  <c r="BX12" i="44"/>
  <c r="BX38" i="44"/>
  <c r="BX18" i="44"/>
  <c r="BX34" i="44"/>
  <c r="BX26" i="44"/>
  <c r="BX14" i="44"/>
  <c r="BX13" i="44"/>
  <c r="BX42" i="44"/>
  <c r="BX49" i="44"/>
  <c r="BX43" i="44"/>
  <c r="BX27" i="44"/>
  <c r="BX33" i="44"/>
  <c r="BX32" i="44"/>
  <c r="BX24" i="44"/>
  <c r="BX17" i="44"/>
  <c r="BX31" i="44"/>
  <c r="BX40" i="44"/>
  <c r="BX36" i="44"/>
  <c r="BX20" i="44"/>
  <c r="BX23" i="44"/>
  <c r="BX39" i="44"/>
  <c r="BX47" i="44"/>
  <c r="BX15" i="44"/>
  <c r="BY42" i="44"/>
  <c r="BY26" i="44"/>
  <c r="BY46" i="44"/>
  <c r="BY40" i="44"/>
  <c r="BY12" i="44"/>
  <c r="BY24" i="44"/>
  <c r="BY16" i="44"/>
  <c r="BY35" i="44"/>
  <c r="BY36" i="44"/>
  <c r="BY20" i="44"/>
  <c r="BY29" i="44"/>
  <c r="BY39" i="44"/>
  <c r="BY51" i="44"/>
  <c r="BY37" i="44"/>
  <c r="BY21" i="44"/>
  <c r="BY49" i="44"/>
  <c r="BY31" i="44"/>
  <c r="BY47" i="44"/>
  <c r="BY44" i="44"/>
  <c r="BY15" i="44"/>
  <c r="BY22" i="44"/>
  <c r="BY19" i="44"/>
  <c r="BY41" i="44"/>
  <c r="BY17" i="44"/>
  <c r="BY32" i="44"/>
  <c r="BY50" i="44"/>
  <c r="BY34" i="44"/>
  <c r="BY18" i="44"/>
  <c r="BY43" i="44"/>
  <c r="BY30" i="44"/>
  <c r="BY28" i="44"/>
  <c r="BY38" i="44"/>
  <c r="BY33" i="44"/>
  <c r="BY14" i="44"/>
  <c r="BY48" i="44"/>
  <c r="BY45" i="44"/>
  <c r="BY13" i="44"/>
  <c r="BY27" i="44"/>
  <c r="BY25" i="44"/>
  <c r="BY23" i="44"/>
  <c r="BZ48" i="44"/>
  <c r="BZ32" i="44"/>
  <c r="BZ16" i="44"/>
  <c r="BZ46" i="44"/>
  <c r="BZ29" i="44"/>
  <c r="BZ33" i="44"/>
  <c r="BZ43" i="44"/>
  <c r="BZ12" i="44"/>
  <c r="BZ19" i="44"/>
  <c r="BZ21" i="44"/>
  <c r="BZ24" i="44"/>
  <c r="BZ17" i="44"/>
  <c r="BZ41" i="44"/>
  <c r="BZ23" i="44"/>
  <c r="BZ45" i="44"/>
  <c r="BZ27" i="44"/>
  <c r="BZ47" i="44"/>
  <c r="BZ31" i="44"/>
  <c r="BZ15" i="44"/>
  <c r="BZ42" i="44"/>
  <c r="BZ22" i="44"/>
  <c r="BZ26" i="44"/>
  <c r="BZ30" i="44"/>
  <c r="BZ13" i="44"/>
  <c r="BZ37" i="44"/>
  <c r="BZ40" i="44"/>
  <c r="BZ51" i="44"/>
  <c r="BZ36" i="44"/>
  <c r="BZ49" i="44"/>
  <c r="BZ20" i="44"/>
  <c r="BZ25" i="44"/>
  <c r="BZ28" i="44"/>
  <c r="BZ50" i="44"/>
  <c r="BZ39" i="44"/>
  <c r="BZ44" i="44"/>
  <c r="BZ35" i="44"/>
  <c r="BZ38" i="44"/>
  <c r="BZ14" i="44"/>
  <c r="BZ18" i="44"/>
  <c r="BZ34" i="44"/>
  <c r="CA49" i="44"/>
  <c r="CA33" i="44"/>
  <c r="CA17" i="44"/>
  <c r="CA37" i="44"/>
  <c r="CA51" i="44"/>
  <c r="CA27" i="44"/>
  <c r="CA29" i="44"/>
  <c r="CA36" i="44"/>
  <c r="CA24" i="44"/>
  <c r="CA26" i="44"/>
  <c r="CA30" i="44"/>
  <c r="CA34" i="44"/>
  <c r="CA18" i="44"/>
  <c r="CA20" i="44"/>
  <c r="CA48" i="44"/>
  <c r="CA41" i="44"/>
  <c r="CA25" i="44"/>
  <c r="CA50" i="44"/>
  <c r="CA32" i="44"/>
  <c r="CA44" i="44"/>
  <c r="CA35" i="44"/>
  <c r="CA42" i="44"/>
  <c r="CA19" i="44"/>
  <c r="CA12" i="44"/>
  <c r="CA15" i="44"/>
  <c r="CA14" i="44"/>
  <c r="CA23" i="44"/>
  <c r="CA16" i="44"/>
  <c r="CA47" i="44"/>
  <c r="CA38" i="44"/>
  <c r="CA22" i="44"/>
  <c r="CA39" i="44"/>
  <c r="CA28" i="44"/>
  <c r="CA43" i="44"/>
  <c r="CA31" i="44"/>
  <c r="CA40" i="44"/>
  <c r="CA13" i="44"/>
  <c r="CA46" i="44"/>
  <c r="CA45" i="44"/>
  <c r="CA21" i="44"/>
  <c r="CB49" i="44"/>
  <c r="CB43" i="44"/>
  <c r="CB27" i="44"/>
  <c r="CB25" i="44"/>
  <c r="CB13" i="44"/>
  <c r="CB40" i="44"/>
  <c r="CB37" i="44"/>
  <c r="CB34" i="44"/>
  <c r="CB23" i="44"/>
  <c r="CB17" i="44"/>
  <c r="CB46" i="44"/>
  <c r="CB47" i="44"/>
  <c r="CB24" i="44"/>
  <c r="CB50" i="44"/>
  <c r="CB31" i="44"/>
  <c r="CB32" i="44"/>
  <c r="CB16" i="44"/>
  <c r="CB51" i="44"/>
  <c r="CB35" i="44"/>
  <c r="CB19" i="44"/>
  <c r="CB48" i="44"/>
  <c r="CB15" i="44"/>
  <c r="CB42" i="44"/>
  <c r="CB30" i="44"/>
  <c r="CB22" i="44"/>
  <c r="CB45" i="44"/>
  <c r="CB38" i="44"/>
  <c r="CB20" i="44"/>
  <c r="CB44" i="44"/>
  <c r="CB28" i="44"/>
  <c r="CB12" i="44"/>
  <c r="CB26" i="44"/>
  <c r="CB14" i="44"/>
  <c r="CB41" i="44"/>
  <c r="CB29" i="44"/>
  <c r="CB39" i="44"/>
  <c r="CB33" i="44"/>
  <c r="CB18" i="44"/>
  <c r="CB36" i="44"/>
  <c r="CB21" i="44"/>
  <c r="CC42" i="44"/>
  <c r="CC26" i="44"/>
  <c r="CC49" i="44"/>
  <c r="CC23" i="44"/>
  <c r="CC32" i="44"/>
  <c r="CC25" i="44"/>
  <c r="CC15" i="44"/>
  <c r="CC31" i="44"/>
  <c r="CC44" i="44"/>
  <c r="CC29" i="44"/>
  <c r="CC35" i="44"/>
  <c r="CC27" i="44"/>
  <c r="CC51" i="44"/>
  <c r="CC37" i="44"/>
  <c r="CC21" i="44"/>
  <c r="CC43" i="44"/>
  <c r="CC20" i="44"/>
  <c r="CC39" i="44"/>
  <c r="CC22" i="44"/>
  <c r="CC46" i="44"/>
  <c r="CC12" i="44"/>
  <c r="CC30" i="44"/>
  <c r="CC14" i="44"/>
  <c r="CC50" i="44"/>
  <c r="CC18" i="44"/>
  <c r="CC38" i="44"/>
  <c r="CC19" i="44"/>
  <c r="CC36" i="44"/>
  <c r="CC48" i="44"/>
  <c r="CC24" i="44"/>
  <c r="CC40" i="44"/>
  <c r="CC13" i="44"/>
  <c r="CC16" i="44"/>
  <c r="CC17" i="44"/>
  <c r="CC34" i="44"/>
  <c r="CC47" i="44"/>
  <c r="CC45" i="44"/>
  <c r="CC33" i="44"/>
  <c r="CC28" i="44"/>
  <c r="CC41" i="44"/>
  <c r="CD50" i="44"/>
  <c r="CD40" i="44"/>
  <c r="CD24" i="44"/>
  <c r="CD44" i="44"/>
  <c r="CD21" i="44"/>
  <c r="CD46" i="44"/>
  <c r="CD25" i="44"/>
  <c r="CD38" i="44"/>
  <c r="CD43" i="44"/>
  <c r="CD35" i="44"/>
  <c r="CD36" i="44"/>
  <c r="CD28" i="44"/>
  <c r="CD17" i="44"/>
  <c r="CD45" i="44"/>
  <c r="CD39" i="44"/>
  <c r="CD23" i="44"/>
  <c r="CD41" i="44"/>
  <c r="CD18" i="44"/>
  <c r="CD37" i="44"/>
  <c r="CD33" i="44"/>
  <c r="CD26" i="44"/>
  <c r="CD29" i="44"/>
  <c r="CD47" i="44"/>
  <c r="CD15" i="44"/>
  <c r="CD27" i="44"/>
  <c r="CD13" i="44"/>
  <c r="CD22" i="44"/>
  <c r="CD48" i="44"/>
  <c r="CD32" i="44"/>
  <c r="CD16" i="44"/>
  <c r="CD30" i="44"/>
  <c r="CD12" i="44"/>
  <c r="CD34" i="44"/>
  <c r="CD19" i="44"/>
  <c r="CD20" i="44"/>
  <c r="CD51" i="44"/>
  <c r="CD42" i="44"/>
  <c r="CD31" i="44"/>
  <c r="CD49" i="44"/>
  <c r="CD14" i="44"/>
  <c r="CE47" i="44"/>
  <c r="CE38" i="44"/>
  <c r="CE22" i="44"/>
  <c r="CE44" i="44"/>
  <c r="CE40" i="44"/>
  <c r="CE29" i="44"/>
  <c r="CE23" i="44"/>
  <c r="CE20" i="44"/>
  <c r="CE28" i="44"/>
  <c r="CE16" i="44"/>
  <c r="CE41" i="44"/>
  <c r="CE32" i="44"/>
  <c r="CE49" i="44"/>
  <c r="CE33" i="44"/>
  <c r="CE17" i="44"/>
  <c r="CE51" i="44"/>
  <c r="CE36" i="44"/>
  <c r="CE26" i="44"/>
  <c r="CE21" i="44"/>
  <c r="CE50" i="44"/>
  <c r="CE12" i="44"/>
  <c r="CE15" i="44"/>
  <c r="CE25" i="44"/>
  <c r="CE27" i="44"/>
  <c r="CE34" i="44"/>
  <c r="CE46" i="44"/>
  <c r="CE30" i="44"/>
  <c r="CE14" i="44"/>
  <c r="CE43" i="44"/>
  <c r="CE35" i="44"/>
  <c r="CE24" i="44"/>
  <c r="CE18" i="44"/>
  <c r="CE37" i="44"/>
  <c r="CE19" i="44"/>
  <c r="CE48" i="44"/>
  <c r="CE45" i="44"/>
  <c r="CE42" i="44"/>
  <c r="CE31" i="44"/>
  <c r="CE39" i="44"/>
  <c r="CE13" i="44"/>
  <c r="CF46" i="44"/>
  <c r="CF36" i="44"/>
  <c r="CF20" i="44"/>
  <c r="CF48" i="44"/>
  <c r="CF39" i="44"/>
  <c r="CF22" i="44"/>
  <c r="CF23" i="44"/>
  <c r="CF16" i="44"/>
  <c r="CF29" i="44"/>
  <c r="CF26" i="44"/>
  <c r="CF12" i="44"/>
  <c r="CF31" i="44"/>
  <c r="CF51" i="44"/>
  <c r="CF35" i="44"/>
  <c r="CF19" i="44"/>
  <c r="CF50" i="44"/>
  <c r="CF37" i="44"/>
  <c r="CF17" i="44"/>
  <c r="CF42" i="44"/>
  <c r="CF15" i="44"/>
  <c r="CF13" i="44"/>
  <c r="CF18" i="44"/>
  <c r="CF28" i="44"/>
  <c r="CF34" i="44"/>
  <c r="CF41" i="44"/>
  <c r="CF14" i="44"/>
  <c r="CF49" i="44"/>
  <c r="CF43" i="44"/>
  <c r="CF27" i="44"/>
  <c r="CF45" i="44"/>
  <c r="CF32" i="44"/>
  <c r="CF33" i="44"/>
  <c r="CF40" i="44"/>
  <c r="CF30" i="44"/>
  <c r="CF21" i="44"/>
  <c r="CF25" i="44"/>
  <c r="CF44" i="44"/>
  <c r="CF47" i="44"/>
  <c r="CF38" i="44"/>
  <c r="CF24" i="44"/>
  <c r="CG42" i="44"/>
  <c r="CG26" i="44"/>
  <c r="CG46" i="44"/>
  <c r="CG15" i="44"/>
  <c r="CG40" i="44"/>
  <c r="CG47" i="44"/>
  <c r="CG17" i="44"/>
  <c r="CG43" i="44"/>
  <c r="CG19" i="44"/>
  <c r="CG16" i="44"/>
  <c r="CG18" i="44"/>
  <c r="CG36" i="44"/>
  <c r="CG51" i="44"/>
  <c r="CG37" i="44"/>
  <c r="CG21" i="44"/>
  <c r="CG28" i="44"/>
  <c r="CG14" i="44"/>
  <c r="CG31" i="44"/>
  <c r="CG39" i="44"/>
  <c r="CG12" i="44"/>
  <c r="CG35" i="44"/>
  <c r="CG49" i="44"/>
  <c r="CG38" i="44"/>
  <c r="CG50" i="44"/>
  <c r="CG25" i="44"/>
  <c r="CG30" i="44"/>
  <c r="CG32" i="44"/>
  <c r="CG33" i="44"/>
  <c r="CG45" i="44"/>
  <c r="CG29" i="44"/>
  <c r="CG13" i="44"/>
  <c r="CG24" i="44"/>
  <c r="CG41" i="44"/>
  <c r="CG27" i="44"/>
  <c r="CG20" i="44"/>
  <c r="CG44" i="44"/>
  <c r="CG22" i="44"/>
  <c r="CG23" i="44"/>
  <c r="CG34" i="44"/>
  <c r="CG48" i="44"/>
  <c r="CH50" i="44"/>
  <c r="CH40" i="44"/>
  <c r="CH24" i="44"/>
  <c r="CH51" i="44"/>
  <c r="CH33" i="44"/>
  <c r="CH13" i="44"/>
  <c r="CH36" i="44"/>
  <c r="CH34" i="44"/>
  <c r="CH28" i="44"/>
  <c r="CH12" i="44"/>
  <c r="CH41" i="44"/>
  <c r="CH38" i="44"/>
  <c r="CH46" i="44"/>
  <c r="CH45" i="44"/>
  <c r="CH39" i="44"/>
  <c r="CH23" i="44"/>
  <c r="CH43" i="44"/>
  <c r="CH26" i="44"/>
  <c r="CH35" i="44"/>
  <c r="CH18" i="44"/>
  <c r="CH25" i="44"/>
  <c r="CH27" i="44"/>
  <c r="CH19" i="44"/>
  <c r="CH48" i="44"/>
  <c r="CH32" i="44"/>
  <c r="CH16" i="44"/>
  <c r="CH49" i="44"/>
  <c r="CH20" i="44"/>
  <c r="CH44" i="44"/>
  <c r="CH29" i="44"/>
  <c r="CH14" i="44"/>
  <c r="CH21" i="44"/>
  <c r="CH17" i="44"/>
  <c r="CH47" i="44"/>
  <c r="CH31" i="44"/>
  <c r="CH15" i="44"/>
  <c r="CH42" i="44"/>
  <c r="CH22" i="44"/>
  <c r="CH37" i="44"/>
  <c r="CH30" i="44"/>
  <c r="CI48" i="44"/>
  <c r="CI41" i="44"/>
  <c r="CI25" i="44"/>
  <c r="CI50" i="44"/>
  <c r="CI18" i="44"/>
  <c r="CI39" i="44"/>
  <c r="CI28" i="44"/>
  <c r="CI45" i="44"/>
  <c r="CI20" i="44"/>
  <c r="CI44" i="44"/>
  <c r="CI36" i="44"/>
  <c r="CI47" i="44"/>
  <c r="CI38" i="44"/>
  <c r="CI22" i="44"/>
  <c r="CI27" i="44"/>
  <c r="CI16" i="44"/>
  <c r="CI37" i="44"/>
  <c r="CI26" i="44"/>
  <c r="CI31" i="44"/>
  <c r="CI42" i="44"/>
  <c r="CI35" i="44"/>
  <c r="CI32" i="44"/>
  <c r="CI15" i="44"/>
  <c r="CI13" i="44"/>
  <c r="CI49" i="44"/>
  <c r="CI33" i="44"/>
  <c r="CI17" i="44"/>
  <c r="CI23" i="44"/>
  <c r="CI12" i="44"/>
  <c r="CI34" i="44"/>
  <c r="CI24" i="44"/>
  <c r="CI29" i="44"/>
  <c r="CI40" i="44"/>
  <c r="CI19" i="44"/>
  <c r="CI46" i="44"/>
  <c r="CI30" i="44"/>
  <c r="CI14" i="44"/>
  <c r="CI21" i="44"/>
  <c r="CI43" i="44"/>
  <c r="CI51" i="44"/>
  <c r="CJ44" i="44"/>
  <c r="CJ28" i="44"/>
  <c r="CJ12" i="44"/>
  <c r="CJ41" i="44"/>
  <c r="CJ29" i="44"/>
  <c r="CJ24" i="44"/>
  <c r="CJ33" i="44"/>
  <c r="CJ15" i="44"/>
  <c r="CJ48" i="44"/>
  <c r="CJ22" i="44"/>
  <c r="CJ14" i="44"/>
  <c r="CJ49" i="44"/>
  <c r="CJ43" i="44"/>
  <c r="CJ27" i="44"/>
  <c r="CJ40" i="44"/>
  <c r="CJ45" i="44"/>
  <c r="CJ38" i="44"/>
  <c r="CJ23" i="44"/>
  <c r="CJ37" i="44"/>
  <c r="CJ34" i="44"/>
  <c r="CJ39" i="44"/>
  <c r="CJ51" i="44"/>
  <c r="CJ19" i="44"/>
  <c r="CJ42" i="44"/>
  <c r="CJ25" i="44"/>
  <c r="CJ16" i="44"/>
  <c r="CJ46" i="44"/>
  <c r="CJ36" i="44"/>
  <c r="CJ20" i="44"/>
  <c r="CJ47" i="44"/>
  <c r="CJ31" i="44"/>
  <c r="CJ26" i="44"/>
  <c r="CJ13" i="44"/>
  <c r="CJ17" i="44"/>
  <c r="CJ32" i="44"/>
  <c r="CJ18" i="44"/>
  <c r="CJ35" i="44"/>
  <c r="CJ30" i="44"/>
  <c r="CJ50" i="44"/>
  <c r="CJ21" i="44"/>
  <c r="CK45" i="44"/>
  <c r="CK29" i="44"/>
  <c r="CK13" i="44"/>
  <c r="CK46" i="44"/>
  <c r="CK32" i="44"/>
  <c r="CK38" i="44"/>
  <c r="CK30" i="44"/>
  <c r="CK27" i="44"/>
  <c r="CK15" i="44"/>
  <c r="CK37" i="44"/>
  <c r="CK23" i="44"/>
  <c r="CK24" i="44"/>
  <c r="CK42" i="44"/>
  <c r="CK26" i="44"/>
  <c r="CK49" i="44"/>
  <c r="CK39" i="44"/>
  <c r="CK22" i="44"/>
  <c r="CK33" i="44"/>
  <c r="CK19" i="44"/>
  <c r="CK20" i="44"/>
  <c r="CK43" i="44"/>
  <c r="CK25" i="44"/>
  <c r="CK51" i="44"/>
  <c r="CK44" i="44"/>
  <c r="CK36" i="44"/>
  <c r="CK41" i="44"/>
  <c r="CK50" i="44"/>
  <c r="CK34" i="44"/>
  <c r="CK18" i="44"/>
  <c r="CK48" i="44"/>
  <c r="CK35" i="44"/>
  <c r="CK47" i="44"/>
  <c r="CK31" i="44"/>
  <c r="CK40" i="44"/>
  <c r="CK12" i="44"/>
  <c r="CK16" i="44"/>
  <c r="CK21" i="44"/>
  <c r="CK17" i="44"/>
  <c r="CK14" i="44"/>
  <c r="CK28" i="44"/>
  <c r="CL50" i="44"/>
  <c r="CL40" i="44"/>
  <c r="CL24" i="44"/>
  <c r="CL44" i="44"/>
  <c r="CL28" i="44"/>
  <c r="CL41" i="44"/>
  <c r="CL35" i="44"/>
  <c r="CL49" i="44"/>
  <c r="CL33" i="44"/>
  <c r="CL38" i="44"/>
  <c r="CL20" i="44"/>
  <c r="CL31" i="44"/>
  <c r="CL46" i="44"/>
  <c r="CL45" i="44"/>
  <c r="CL39" i="44"/>
  <c r="CL23" i="44"/>
  <c r="CL43" i="44"/>
  <c r="CL25" i="44"/>
  <c r="CL30" i="44"/>
  <c r="CL29" i="44"/>
  <c r="CL42" i="44"/>
  <c r="CL17" i="44"/>
  <c r="CL26" i="44"/>
  <c r="CL47" i="44"/>
  <c r="CL34" i="44"/>
  <c r="CL51" i="44"/>
  <c r="CL18" i="44"/>
  <c r="CL13" i="44"/>
  <c r="CL48" i="44"/>
  <c r="CL32" i="44"/>
  <c r="CL16" i="44"/>
  <c r="CL37" i="44"/>
  <c r="CL14" i="44"/>
  <c r="CL27" i="44"/>
  <c r="CL22" i="44"/>
  <c r="CL36" i="44"/>
  <c r="CL12" i="44"/>
  <c r="CL19" i="44"/>
  <c r="CL15" i="44"/>
  <c r="CL21" i="44"/>
  <c r="CM48" i="44"/>
  <c r="CM41" i="44"/>
  <c r="CM25" i="44"/>
  <c r="CM45" i="44"/>
  <c r="CM20" i="44"/>
  <c r="CM36" i="44"/>
  <c r="CM44" i="44"/>
  <c r="CM16" i="44"/>
  <c r="CM27" i="44"/>
  <c r="CM21" i="44"/>
  <c r="CM47" i="44"/>
  <c r="CM38" i="44"/>
  <c r="CM22" i="44"/>
  <c r="CM43" i="44"/>
  <c r="CM19" i="44"/>
  <c r="CM50" i="44"/>
  <c r="CM35" i="44"/>
  <c r="CM37" i="44"/>
  <c r="CM12" i="44"/>
  <c r="CM23" i="44"/>
  <c r="CM49" i="44"/>
  <c r="CM33" i="44"/>
  <c r="CM17" i="44"/>
  <c r="CM26" i="44"/>
  <c r="CM15" i="44"/>
  <c r="CM42" i="44"/>
  <c r="CM31" i="44"/>
  <c r="CM32" i="44"/>
  <c r="CM39" i="44"/>
  <c r="CM18" i="44"/>
  <c r="CM46" i="44"/>
  <c r="CM30" i="44"/>
  <c r="CM14" i="44"/>
  <c r="CM24" i="44"/>
  <c r="CM13" i="44"/>
  <c r="CM40" i="44"/>
  <c r="CM29" i="44"/>
  <c r="CM28" i="44"/>
  <c r="CM34" i="44"/>
  <c r="CM51" i="44"/>
  <c r="CN44" i="44"/>
  <c r="CN28" i="44"/>
  <c r="CN12" i="44"/>
  <c r="CN33" i="44"/>
  <c r="CN16" i="44"/>
  <c r="CN32" i="44"/>
  <c r="CN15" i="44"/>
  <c r="CN50" i="44"/>
  <c r="CN14" i="44"/>
  <c r="CN41" i="44"/>
  <c r="CN38" i="44"/>
  <c r="CN13" i="44"/>
  <c r="CN49" i="44"/>
  <c r="CN43" i="44"/>
  <c r="CN27" i="44"/>
  <c r="CN23" i="44"/>
  <c r="CN39" i="44"/>
  <c r="CN22" i="44"/>
  <c r="CN26" i="44"/>
  <c r="CN45" i="44"/>
  <c r="CN47" i="44"/>
  <c r="CN29" i="44"/>
  <c r="CN46" i="44"/>
  <c r="CN36" i="44"/>
  <c r="CN20" i="44"/>
  <c r="CN21" i="44"/>
  <c r="CN37" i="44"/>
  <c r="CN25" i="44"/>
  <c r="CN24" i="44"/>
  <c r="CN42" i="44"/>
  <c r="CN31" i="44"/>
  <c r="CN51" i="44"/>
  <c r="CN19" i="44"/>
  <c r="CN34" i="44"/>
  <c r="CN40" i="44"/>
  <c r="CN48" i="44"/>
  <c r="CN35" i="44"/>
  <c r="CN18" i="44"/>
  <c r="CN17" i="44"/>
  <c r="CN30" i="44"/>
  <c r="CO51" i="44"/>
  <c r="CO37" i="44"/>
  <c r="CO21" i="44"/>
  <c r="CO47" i="44"/>
  <c r="CO30" i="44"/>
  <c r="CO44" i="44"/>
  <c r="CO43" i="44"/>
  <c r="CO14" i="44"/>
  <c r="CO19" i="44"/>
  <c r="CO39" i="44"/>
  <c r="CO16" i="44"/>
  <c r="CO46" i="44"/>
  <c r="CO24" i="44"/>
  <c r="CO17" i="44"/>
  <c r="CO50" i="44"/>
  <c r="CO34" i="44"/>
  <c r="CO18" i="44"/>
  <c r="CO41" i="44"/>
  <c r="CO27" i="44"/>
  <c r="CO28" i="44"/>
  <c r="CO33" i="44"/>
  <c r="CO15" i="44"/>
  <c r="CO36" i="44"/>
  <c r="CO42" i="44"/>
  <c r="CO31" i="44"/>
  <c r="CO20" i="44"/>
  <c r="CO22" i="44"/>
  <c r="CO45" i="44"/>
  <c r="CO29" i="44"/>
  <c r="CO13" i="44"/>
  <c r="CO40" i="44"/>
  <c r="CO12" i="44"/>
  <c r="CO25" i="44"/>
  <c r="CO23" i="44"/>
  <c r="CO48" i="44"/>
  <c r="CO35" i="44"/>
  <c r="CO32" i="44"/>
  <c r="CO26" i="44"/>
  <c r="CO49" i="44"/>
  <c r="CO38" i="44"/>
  <c r="CP50" i="44"/>
  <c r="CP40" i="44"/>
  <c r="CP24" i="44"/>
  <c r="CP51" i="44"/>
  <c r="CP35" i="44"/>
  <c r="CP46" i="44"/>
  <c r="CP26" i="44"/>
  <c r="CP30" i="44"/>
  <c r="CP13" i="44"/>
  <c r="CP12" i="44"/>
  <c r="CP14" i="44"/>
  <c r="CP45" i="44"/>
  <c r="CP39" i="44"/>
  <c r="CP23" i="44"/>
  <c r="CP44" i="44"/>
  <c r="CP29" i="44"/>
  <c r="CP43" i="44"/>
  <c r="CP41" i="44"/>
  <c r="CP21" i="44"/>
  <c r="CP25" i="44"/>
  <c r="CP28" i="44"/>
  <c r="CP48" i="44"/>
  <c r="CP32" i="44"/>
  <c r="CP16" i="44"/>
  <c r="CP42" i="44"/>
  <c r="CP22" i="44"/>
  <c r="CP38" i="44"/>
  <c r="CP27" i="44"/>
  <c r="CP34" i="44"/>
  <c r="CP20" i="44"/>
  <c r="CP37" i="44"/>
  <c r="CP47" i="44"/>
  <c r="CP31" i="44"/>
  <c r="CP15" i="44"/>
  <c r="CP36" i="44"/>
  <c r="CP17" i="44"/>
  <c r="CP33" i="44"/>
  <c r="CP18" i="44"/>
  <c r="CP19" i="44"/>
  <c r="CP49" i="44"/>
  <c r="CQ47" i="44"/>
  <c r="CQ38" i="44"/>
  <c r="CQ22" i="44"/>
  <c r="CQ51" i="44"/>
  <c r="CQ34" i="44"/>
  <c r="CQ23" i="44"/>
  <c r="CQ36" i="44"/>
  <c r="CQ31" i="44"/>
  <c r="CQ15" i="44"/>
  <c r="CQ44" i="44"/>
  <c r="CQ25" i="44"/>
  <c r="CQ40" i="44"/>
  <c r="CQ18" i="44"/>
  <c r="CQ49" i="44"/>
  <c r="CQ33" i="44"/>
  <c r="CQ17" i="44"/>
  <c r="CQ45" i="44"/>
  <c r="CQ32" i="44"/>
  <c r="CQ21" i="44"/>
  <c r="CQ19" i="44"/>
  <c r="CQ29" i="44"/>
  <c r="CQ12" i="44"/>
  <c r="CQ24" i="44"/>
  <c r="CQ46" i="44"/>
  <c r="CQ14" i="44"/>
  <c r="CQ39" i="44"/>
  <c r="CQ28" i="44"/>
  <c r="CQ42" i="44"/>
  <c r="CQ13" i="44"/>
  <c r="CQ20" i="44"/>
  <c r="CQ43" i="44"/>
  <c r="CQ48" i="44"/>
  <c r="CQ50" i="44"/>
  <c r="CQ27" i="44"/>
  <c r="CQ35" i="44"/>
  <c r="CQ26" i="44"/>
  <c r="CQ30" i="44"/>
  <c r="CQ41" i="44"/>
  <c r="CQ37" i="44"/>
  <c r="CQ16" i="44"/>
  <c r="CR49" i="44"/>
  <c r="CR43" i="44"/>
  <c r="CR27" i="44"/>
  <c r="CR25" i="44"/>
  <c r="CR13" i="44"/>
  <c r="CR40" i="44"/>
  <c r="CR45" i="44"/>
  <c r="CR32" i="44"/>
  <c r="CR38" i="44"/>
  <c r="CR23" i="44"/>
  <c r="CR35" i="44"/>
  <c r="CR15" i="44"/>
  <c r="CR18" i="44"/>
  <c r="CR46" i="44"/>
  <c r="CR36" i="44"/>
  <c r="CR20" i="44"/>
  <c r="CR47" i="44"/>
  <c r="CR24" i="44"/>
  <c r="CR48" i="44"/>
  <c r="CR31" i="44"/>
  <c r="CR39" i="44"/>
  <c r="CR22" i="44"/>
  <c r="CR21" i="44"/>
  <c r="CR19" i="44"/>
  <c r="CR42" i="44"/>
  <c r="CR34" i="44"/>
  <c r="CR16" i="44"/>
  <c r="CR44" i="44"/>
  <c r="CR28" i="44"/>
  <c r="CR12" i="44"/>
  <c r="CR26" i="44"/>
  <c r="CR14" i="44"/>
  <c r="CR41" i="44"/>
  <c r="CR29" i="44"/>
  <c r="CR37" i="44"/>
  <c r="CR17" i="44"/>
  <c r="CR33" i="44"/>
  <c r="CR51" i="44"/>
  <c r="CR50" i="44"/>
  <c r="CR30" i="44"/>
  <c r="CS42" i="44"/>
  <c r="CS26" i="44"/>
  <c r="CS49" i="44"/>
  <c r="CS33" i="44"/>
  <c r="CS16" i="44"/>
  <c r="CS35" i="44"/>
  <c r="CS47" i="44"/>
  <c r="CS48" i="44"/>
  <c r="CS12" i="44"/>
  <c r="CS15" i="44"/>
  <c r="CS27" i="44"/>
  <c r="CS29" i="44"/>
  <c r="CS14" i="44"/>
  <c r="CS51" i="44"/>
  <c r="CS37" i="44"/>
  <c r="CS21" i="44"/>
  <c r="CS43" i="44"/>
  <c r="CS23" i="44"/>
  <c r="CS32" i="44"/>
  <c r="CS28" i="44"/>
  <c r="CS40" i="44"/>
  <c r="CS31" i="44"/>
  <c r="CS13" i="44"/>
  <c r="CS19" i="44"/>
  <c r="CS24" i="44"/>
  <c r="CS41" i="44"/>
  <c r="CS50" i="44"/>
  <c r="CS34" i="44"/>
  <c r="CS18" i="44"/>
  <c r="CS44" i="44"/>
  <c r="CS20" i="44"/>
  <c r="CS39" i="44"/>
  <c r="CS22" i="44"/>
  <c r="CS25" i="44"/>
  <c r="CS46" i="44"/>
  <c r="CS30" i="44"/>
  <c r="CS45" i="44"/>
  <c r="CS38" i="44"/>
  <c r="CS36" i="44"/>
  <c r="CS17" i="44"/>
  <c r="CT45" i="44"/>
  <c r="CT39" i="44"/>
  <c r="CT23" i="44"/>
  <c r="CT46" i="44"/>
  <c r="CT27" i="44"/>
  <c r="CT37" i="44"/>
  <c r="CT51" i="44"/>
  <c r="CT44" i="44"/>
  <c r="CT20" i="44"/>
  <c r="CT29" i="44"/>
  <c r="CT12" i="44"/>
  <c r="CT48" i="44"/>
  <c r="CT32" i="44"/>
  <c r="CT16" i="44"/>
  <c r="CT43" i="44"/>
  <c r="CT21" i="44"/>
  <c r="CT34" i="44"/>
  <c r="CT38" i="44"/>
  <c r="CT33" i="44"/>
  <c r="CT19" i="44"/>
  <c r="CT14" i="44"/>
  <c r="CT49" i="44"/>
  <c r="CT25" i="44"/>
  <c r="CT22" i="44"/>
  <c r="CT47" i="44"/>
  <c r="CT31" i="44"/>
  <c r="CT15" i="44"/>
  <c r="CT41" i="44"/>
  <c r="CT18" i="44"/>
  <c r="CT28" i="44"/>
  <c r="CT26" i="44"/>
  <c r="CT35" i="44"/>
  <c r="CT36" i="44"/>
  <c r="CT42" i="44"/>
  <c r="CT50" i="44"/>
  <c r="CT40" i="44"/>
  <c r="CT24" i="44"/>
  <c r="CT30" i="44"/>
  <c r="CT17" i="44"/>
  <c r="CT13" i="44"/>
  <c r="CU46" i="44"/>
  <c r="CU30" i="44"/>
  <c r="CU14" i="44"/>
  <c r="CU40" i="44"/>
  <c r="CU29" i="44"/>
  <c r="CU50" i="44"/>
  <c r="CU15" i="44"/>
  <c r="CU27" i="44"/>
  <c r="CU39" i="44"/>
  <c r="CU18" i="44"/>
  <c r="CU48" i="44"/>
  <c r="CU25" i="44"/>
  <c r="CU36" i="44"/>
  <c r="CU51" i="44"/>
  <c r="CU12" i="44"/>
  <c r="CU23" i="44"/>
  <c r="CU34" i="44"/>
  <c r="CU33" i="44"/>
  <c r="CU24" i="44"/>
  <c r="CU41" i="44"/>
  <c r="CU45" i="44"/>
  <c r="CU21" i="44"/>
  <c r="CU37" i="44"/>
  <c r="CU17" i="44"/>
  <c r="CU31" i="44"/>
  <c r="CU43" i="44"/>
  <c r="CU28" i="44"/>
  <c r="CU47" i="44"/>
  <c r="CU38" i="44"/>
  <c r="CU22" i="44"/>
  <c r="CU44" i="44"/>
  <c r="CU35" i="44"/>
  <c r="CU26" i="44"/>
  <c r="CU20" i="44"/>
  <c r="CU19" i="44"/>
  <c r="CU32" i="44"/>
  <c r="CU49" i="44"/>
  <c r="CU42" i="44"/>
  <c r="CU16" i="44"/>
  <c r="CU13" i="44"/>
  <c r="CV49" i="44"/>
  <c r="CV43" i="44"/>
  <c r="CV27" i="44"/>
  <c r="CV34" i="44"/>
  <c r="CV50" i="44"/>
  <c r="CV33" i="44"/>
  <c r="CV30" i="44"/>
  <c r="CV42" i="44"/>
  <c r="CV26" i="44"/>
  <c r="CV13" i="44"/>
  <c r="CV46" i="44"/>
  <c r="CV36" i="44"/>
  <c r="CV20" i="44"/>
  <c r="CV48" i="44"/>
  <c r="CV32" i="44"/>
  <c r="CV47" i="44"/>
  <c r="CV23" i="44"/>
  <c r="CV29" i="44"/>
  <c r="CV41" i="44"/>
  <c r="CV24" i="44"/>
  <c r="CV51" i="44"/>
  <c r="CV35" i="44"/>
  <c r="CV19" i="44"/>
  <c r="CV39" i="44"/>
  <c r="CV22" i="44"/>
  <c r="CV45" i="44"/>
  <c r="CV21" i="44"/>
  <c r="CV18" i="44"/>
  <c r="CV40" i="44"/>
  <c r="CV16" i="44"/>
  <c r="CV44" i="44"/>
  <c r="CV28" i="44"/>
  <c r="CV12" i="44"/>
  <c r="CV37" i="44"/>
  <c r="CV17" i="44"/>
  <c r="CV38" i="44"/>
  <c r="CV31" i="44"/>
  <c r="CV14" i="44"/>
  <c r="CV25" i="44"/>
  <c r="CV15" i="44"/>
  <c r="CW42" i="44"/>
  <c r="CW26" i="44"/>
  <c r="CW46" i="44"/>
  <c r="CW24" i="44"/>
  <c r="CW43" i="44"/>
  <c r="CW30" i="44"/>
  <c r="CW32" i="44"/>
  <c r="CW16" i="44"/>
  <c r="CW17" i="44"/>
  <c r="CW19" i="44"/>
  <c r="CW25" i="44"/>
  <c r="CW36" i="44"/>
  <c r="CW51" i="44"/>
  <c r="CW37" i="44"/>
  <c r="CW21" i="44"/>
  <c r="CW48" i="44"/>
  <c r="CW15" i="44"/>
  <c r="CW41" i="44"/>
  <c r="CW27" i="44"/>
  <c r="CW22" i="44"/>
  <c r="CW12" i="44"/>
  <c r="CW47" i="44"/>
  <c r="CW20" i="44"/>
  <c r="CW50" i="44"/>
  <c r="CW18" i="44"/>
  <c r="CW28" i="44"/>
  <c r="CW14" i="44"/>
  <c r="CW40" i="44"/>
  <c r="CW49" i="44"/>
  <c r="CW33" i="44"/>
  <c r="CW45" i="44"/>
  <c r="CW29" i="44"/>
  <c r="CW44" i="44"/>
  <c r="CW35" i="44"/>
  <c r="CW23" i="44"/>
  <c r="CW34" i="44"/>
  <c r="CW39" i="44"/>
  <c r="CW13" i="44"/>
  <c r="CW31" i="44"/>
  <c r="CW38" i="44"/>
  <c r="CX50" i="44"/>
  <c r="CX40" i="44"/>
  <c r="CX24" i="44"/>
  <c r="CX51" i="44"/>
  <c r="CX26" i="44"/>
  <c r="CX35" i="44"/>
  <c r="CX28" i="44"/>
  <c r="CX17" i="44"/>
  <c r="CX30" i="44"/>
  <c r="CX27" i="44"/>
  <c r="CX47" i="44"/>
  <c r="CX13" i="44"/>
  <c r="CX34" i="44"/>
  <c r="CX45" i="44"/>
  <c r="CX39" i="44"/>
  <c r="CX23" i="44"/>
  <c r="CX43" i="44"/>
  <c r="CX20" i="44"/>
  <c r="CX49" i="44"/>
  <c r="CX29" i="44"/>
  <c r="CX25" i="44"/>
  <c r="CX12" i="44"/>
  <c r="CX21" i="44"/>
  <c r="CX48" i="44"/>
  <c r="CX32" i="44"/>
  <c r="CX16" i="44"/>
  <c r="CX38" i="44"/>
  <c r="CX19" i="44"/>
  <c r="CX42" i="44"/>
  <c r="CX22" i="44"/>
  <c r="CX46" i="44"/>
  <c r="CX44" i="44"/>
  <c r="CX18" i="44"/>
  <c r="CX31" i="44"/>
  <c r="CX15" i="44"/>
  <c r="CX33" i="44"/>
  <c r="CX36" i="44"/>
  <c r="CX37" i="44"/>
  <c r="CX41" i="44"/>
  <c r="CX14" i="44"/>
  <c r="CY46" i="44"/>
  <c r="CY30" i="44"/>
  <c r="CY14" i="44"/>
  <c r="CY23" i="44"/>
  <c r="CY12" i="44"/>
  <c r="CY32" i="44"/>
  <c r="CY26" i="44"/>
  <c r="CY36" i="44"/>
  <c r="CY31" i="44"/>
  <c r="CY40" i="44"/>
  <c r="CY48" i="44"/>
  <c r="CY25" i="44"/>
  <c r="CY50" i="44"/>
  <c r="CY39" i="44"/>
  <c r="CY28" i="44"/>
  <c r="CY29" i="44"/>
  <c r="CY47" i="44"/>
  <c r="CY38" i="44"/>
  <c r="CY22" i="44"/>
  <c r="CY44" i="44"/>
  <c r="CY18" i="44"/>
  <c r="CY37" i="44"/>
  <c r="CY19" i="44"/>
  <c r="CY20" i="44"/>
  <c r="CY35" i="44"/>
  <c r="CY43" i="44"/>
  <c r="CY45" i="44"/>
  <c r="CY49" i="44"/>
  <c r="CY33" i="44"/>
  <c r="CY17" i="44"/>
  <c r="CY27" i="44"/>
  <c r="CY16" i="44"/>
  <c r="CY34" i="44"/>
  <c r="CY13" i="44"/>
  <c r="CY15" i="44"/>
  <c r="CY51" i="44"/>
  <c r="CY42" i="44"/>
  <c r="CY41" i="44"/>
  <c r="CY21" i="44"/>
  <c r="CY24" i="44"/>
  <c r="CZ48" i="46"/>
  <c r="CZ47" i="46"/>
  <c r="CZ40" i="46"/>
  <c r="CZ39" i="46"/>
  <c r="CZ51" i="46"/>
  <c r="CZ45" i="46"/>
  <c r="CZ38" i="46"/>
  <c r="CZ49" i="46"/>
  <c r="CZ42" i="46"/>
  <c r="CZ46" i="46"/>
  <c r="CZ35" i="46"/>
  <c r="CZ50" i="46"/>
  <c r="CZ44" i="46"/>
  <c r="CZ33" i="46"/>
  <c r="CZ41" i="46"/>
  <c r="CZ34" i="46"/>
  <c r="CZ37" i="46"/>
  <c r="CZ43" i="46"/>
  <c r="CZ32" i="46"/>
  <c r="CZ36" i="46"/>
  <c r="CZ51" i="45"/>
  <c r="CZ44" i="45"/>
  <c r="CZ43" i="45"/>
  <c r="CZ36" i="45"/>
  <c r="CZ35" i="45"/>
  <c r="CZ49" i="45"/>
  <c r="CZ47" i="45"/>
  <c r="CZ46" i="45"/>
  <c r="CZ45" i="45"/>
  <c r="CZ48" i="45"/>
  <c r="CZ42" i="45"/>
  <c r="CZ40" i="45"/>
  <c r="CZ34" i="45"/>
  <c r="CZ50" i="45"/>
  <c r="CZ41" i="45"/>
  <c r="CZ38" i="45"/>
  <c r="CZ32" i="45"/>
  <c r="CZ33" i="45"/>
  <c r="CZ39" i="45"/>
  <c r="CZ37" i="45"/>
  <c r="CZ48" i="43"/>
  <c r="CZ47" i="43"/>
  <c r="CZ40" i="43"/>
  <c r="CZ39" i="43"/>
  <c r="CZ32" i="43"/>
  <c r="CZ51" i="43"/>
  <c r="CZ44" i="43"/>
  <c r="CZ43" i="43"/>
  <c r="CZ36" i="43"/>
  <c r="CZ35" i="43"/>
  <c r="CZ45" i="43"/>
  <c r="CZ42" i="43"/>
  <c r="CZ38" i="43"/>
  <c r="CZ46" i="43"/>
  <c r="CZ41" i="43"/>
  <c r="CZ34" i="43"/>
  <c r="CZ50" i="43"/>
  <c r="CZ37" i="43"/>
  <c r="CZ33" i="43"/>
  <c r="CZ49" i="43"/>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CU53" i="43" l="1"/>
  <c r="BS53" i="43"/>
  <c r="AR53" i="43"/>
  <c r="V53" i="43"/>
  <c r="K53" i="43"/>
  <c r="J53" i="43"/>
  <c r="F53" i="43"/>
  <c r="CM53" i="45"/>
  <c r="CY53" i="46"/>
  <c r="CM53" i="46"/>
  <c r="N53" i="44"/>
  <c r="AP53" i="43"/>
  <c r="X53" i="43"/>
  <c r="CO53" i="44"/>
  <c r="BH53" i="44"/>
  <c r="CS53" i="43"/>
  <c r="CK53" i="43"/>
  <c r="BV53" i="43"/>
  <c r="CZ23" i="43"/>
  <c r="CL53" i="45"/>
  <c r="BB53" i="44"/>
  <c r="BA53" i="44"/>
  <c r="AT53" i="44"/>
  <c r="AQ53" i="44"/>
  <c r="AI53" i="44"/>
  <c r="CG53" i="43"/>
  <c r="BO53" i="43"/>
  <c r="BK53" i="43"/>
  <c r="AF53" i="43"/>
  <c r="AA53" i="43"/>
  <c r="CZ31" i="43"/>
  <c r="CZ30" i="43"/>
  <c r="CZ27" i="43"/>
  <c r="CZ20" i="43"/>
  <c r="H53" i="43"/>
  <c r="CI53" i="45"/>
  <c r="CH53" i="45"/>
  <c r="CX53" i="46"/>
  <c r="CQ53" i="46"/>
  <c r="CO53" i="46"/>
  <c r="CN53" i="46"/>
  <c r="CL53" i="46"/>
  <c r="CJ53" i="46"/>
  <c r="CU53" i="44"/>
  <c r="CT53" i="44"/>
  <c r="CN53" i="44"/>
  <c r="CM53" i="44"/>
  <c r="CK53" i="44"/>
  <c r="CJ53" i="44"/>
  <c r="CF53" i="44"/>
  <c r="CB53" i="44"/>
  <c r="BV53" i="44"/>
  <c r="BL53" i="44"/>
  <c r="BC53" i="44"/>
  <c r="AZ53" i="44"/>
  <c r="AP53" i="44"/>
  <c r="AM53" i="44"/>
  <c r="AF53" i="44"/>
  <c r="AC53" i="44"/>
  <c r="AA53" i="44"/>
  <c r="Z53" i="44"/>
  <c r="Y53" i="44"/>
  <c r="CZ28" i="44"/>
  <c r="CZ24" i="44"/>
  <c r="CZ22" i="44"/>
  <c r="CZ14" i="44"/>
  <c r="CZ16" i="44"/>
  <c r="CZ12" i="44"/>
  <c r="D53" i="44"/>
  <c r="L53" i="44"/>
  <c r="K53" i="44"/>
  <c r="J53" i="44"/>
  <c r="CV53" i="43"/>
  <c r="CP53" i="43"/>
  <c r="CI53" i="43"/>
  <c r="BJ53" i="43"/>
  <c r="BF53" i="43"/>
  <c r="AN53" i="43"/>
  <c r="AC53" i="43"/>
  <c r="CU53" i="45"/>
  <c r="CO53" i="45"/>
  <c r="CF53" i="45"/>
  <c r="CE53" i="45"/>
  <c r="CV53" i="46"/>
  <c r="CH53" i="46"/>
  <c r="CG53" i="46"/>
  <c r="CG53" i="44"/>
  <c r="CD53" i="44"/>
  <c r="CA53" i="44"/>
  <c r="BZ53" i="44"/>
  <c r="BW53" i="44"/>
  <c r="BT53" i="44"/>
  <c r="BO53" i="44"/>
  <c r="BN53" i="44"/>
  <c r="BK53" i="44"/>
  <c r="BE53" i="44"/>
  <c r="AX53" i="44"/>
  <c r="AU53" i="44"/>
  <c r="AO53" i="44"/>
  <c r="AN53" i="44"/>
  <c r="AL53" i="44"/>
  <c r="AK53" i="44"/>
  <c r="AH53" i="44"/>
  <c r="AD53" i="44"/>
  <c r="CZ31" i="44"/>
  <c r="CZ30" i="44"/>
  <c r="W53" i="44"/>
  <c r="U53" i="44"/>
  <c r="CZ27" i="44"/>
  <c r="S53" i="44"/>
  <c r="CZ25" i="44"/>
  <c r="P53" i="44"/>
  <c r="O53" i="44"/>
  <c r="CZ17" i="44"/>
  <c r="CZ20" i="44"/>
  <c r="CY53" i="43"/>
  <c r="CO53" i="43"/>
  <c r="CN53" i="43"/>
  <c r="CJ53" i="43"/>
  <c r="CE53" i="43"/>
  <c r="BW53" i="43"/>
  <c r="BR53" i="43"/>
  <c r="BP53" i="43"/>
  <c r="BL53" i="43"/>
  <c r="BC53" i="43"/>
  <c r="BA53" i="43"/>
  <c r="AZ53" i="43"/>
  <c r="AT53" i="43"/>
  <c r="AJ53" i="43"/>
  <c r="AH53" i="43"/>
  <c r="AB53" i="43"/>
  <c r="Z53" i="43"/>
  <c r="CZ29" i="43"/>
  <c r="CZ28" i="43"/>
  <c r="T53" i="43"/>
  <c r="S53" i="43"/>
  <c r="N53" i="43"/>
  <c r="CZ16" i="43"/>
  <c r="I53" i="43"/>
  <c r="CZ15" i="43"/>
  <c r="G53" i="43"/>
  <c r="CN53" i="45"/>
  <c r="CW53" i="43"/>
  <c r="CT53" i="43"/>
  <c r="CM53" i="43"/>
  <c r="CF53" i="43"/>
  <c r="CD53" i="43"/>
  <c r="CC53" i="43"/>
  <c r="BZ53" i="43"/>
  <c r="BM53" i="43"/>
  <c r="BI53" i="43"/>
  <c r="BG53" i="43"/>
  <c r="BD53" i="43"/>
  <c r="AW53" i="43"/>
  <c r="AV53" i="43"/>
  <c r="AU53" i="43"/>
  <c r="AL53" i="43"/>
  <c r="AG53" i="43"/>
  <c r="CZ26" i="43"/>
  <c r="CZ24" i="43"/>
  <c r="CZ21" i="43"/>
  <c r="CZ19" i="43"/>
  <c r="CZ18" i="43"/>
  <c r="CZ17" i="43"/>
  <c r="D53" i="43"/>
  <c r="CZ12" i="43"/>
  <c r="CY53" i="45"/>
  <c r="CX53" i="45"/>
  <c r="CV53" i="45"/>
  <c r="CT53" i="45"/>
  <c r="CR53" i="45"/>
  <c r="CQ53" i="45"/>
  <c r="CK53" i="45"/>
  <c r="CJ53" i="45"/>
  <c r="CT53" i="46"/>
  <c r="CX53" i="44"/>
  <c r="CR53" i="44"/>
  <c r="CQ53" i="44"/>
  <c r="CP53" i="44"/>
  <c r="CH53" i="44"/>
  <c r="BX53" i="44"/>
  <c r="BJ53" i="44"/>
  <c r="AY53" i="44"/>
  <c r="AR53" i="44"/>
  <c r="X53" i="44"/>
  <c r="T53" i="44"/>
  <c r="R53" i="44"/>
  <c r="Q53" i="44"/>
  <c r="CZ13" i="44"/>
  <c r="CZ19" i="44"/>
  <c r="CZ15" i="44"/>
  <c r="CZ21" i="44"/>
  <c r="G53" i="44"/>
  <c r="F53" i="44"/>
  <c r="BX53" i="43"/>
  <c r="AI53" i="43"/>
  <c r="U53" i="43"/>
  <c r="O53" i="43"/>
  <c r="CX53" i="43"/>
  <c r="CR53" i="43"/>
  <c r="CQ53" i="43"/>
  <c r="CL53" i="43"/>
  <c r="CH53" i="43"/>
  <c r="CB53" i="43"/>
  <c r="CA53" i="43"/>
  <c r="BY53" i="43"/>
  <c r="BU53" i="43"/>
  <c r="BT53" i="43"/>
  <c r="BQ53" i="43"/>
  <c r="BN53" i="43"/>
  <c r="BH53" i="43"/>
  <c r="BE53" i="43"/>
  <c r="BB53" i="43"/>
  <c r="AY53" i="43"/>
  <c r="AX53" i="43"/>
  <c r="AS53" i="43"/>
  <c r="AQ53" i="43"/>
  <c r="AO53" i="43"/>
  <c r="AM53" i="43"/>
  <c r="AK53" i="43"/>
  <c r="AE53" i="43"/>
  <c r="AD53" i="43"/>
  <c r="Y53" i="43"/>
  <c r="W53" i="43"/>
  <c r="CZ25" i="43"/>
  <c r="R53" i="43"/>
  <c r="Q53" i="43"/>
  <c r="P53" i="43"/>
  <c r="CZ22" i="43"/>
  <c r="M53" i="43"/>
  <c r="L53" i="43"/>
  <c r="CZ14" i="43"/>
  <c r="CZ13" i="43"/>
  <c r="E53" i="43"/>
  <c r="CW53" i="45"/>
  <c r="CS53" i="45"/>
  <c r="CP53" i="45"/>
  <c r="CG53" i="45"/>
  <c r="CW53" i="46"/>
  <c r="CU53" i="46"/>
  <c r="CS53" i="46"/>
  <c r="CR53" i="46"/>
  <c r="CP53" i="46"/>
  <c r="CK53" i="46"/>
  <c r="CI53" i="46"/>
  <c r="CF53" i="46"/>
  <c r="CE53" i="46"/>
  <c r="CY53" i="44"/>
  <c r="CW53" i="44"/>
  <c r="CV53" i="44"/>
  <c r="CS53" i="44"/>
  <c r="CL53" i="44"/>
  <c r="CI53" i="44"/>
  <c r="CE53" i="44"/>
  <c r="CC53" i="44"/>
  <c r="BY53" i="44"/>
  <c r="BU53" i="44"/>
  <c r="BS53" i="44"/>
  <c r="BR53" i="44"/>
  <c r="BQ53" i="44"/>
  <c r="BP53" i="44"/>
  <c r="BM53" i="44"/>
  <c r="BI53" i="44"/>
  <c r="BG53" i="44"/>
  <c r="BF53" i="44"/>
  <c r="BD53" i="44"/>
  <c r="AW53" i="44"/>
  <c r="AV53" i="44"/>
  <c r="AS53" i="44"/>
  <c r="AJ53" i="44"/>
  <c r="AG53" i="44"/>
  <c r="AE53" i="44"/>
  <c r="AB53" i="44"/>
  <c r="V53" i="44"/>
  <c r="CZ29" i="44"/>
  <c r="CZ26" i="44"/>
  <c r="CZ23" i="44"/>
  <c r="CZ18" i="44"/>
  <c r="M53" i="44"/>
  <c r="I53" i="44"/>
  <c r="H53" i="44"/>
  <c r="E53" i="44"/>
  <c r="K21" i="32"/>
  <c r="E57" i="12"/>
  <c r="CZ53" i="44" l="1"/>
  <c r="CZ53" i="43"/>
  <c r="E62" i="12"/>
  <c r="D5" i="14" l="1"/>
  <c r="E29" i="12"/>
  <c r="C4" i="18" s="1"/>
  <c r="D4" i="18" s="1"/>
  <c r="E4" i="18" s="1"/>
  <c r="F4" i="18" s="1"/>
  <c r="G4" i="18" s="1"/>
  <c r="H4" i="18" s="1"/>
  <c r="I4" i="18" s="1"/>
  <c r="J4" i="18" s="1"/>
  <c r="K4" i="18" s="1"/>
  <c r="L4" i="18" s="1"/>
  <c r="M4" i="18" s="1"/>
  <c r="N4" i="18" s="1"/>
  <c r="O4" i="18" s="1"/>
  <c r="P4" i="18" s="1"/>
  <c r="Q4" i="18" s="1"/>
  <c r="R4" i="18" s="1"/>
  <c r="S4" i="18" s="1"/>
  <c r="T4" i="18" s="1"/>
  <c r="U4" i="18" s="1"/>
  <c r="V4" i="18" s="1"/>
  <c r="W4" i="18" s="1"/>
  <c r="X4" i="18" s="1"/>
  <c r="Y4" i="18" s="1"/>
  <c r="Z4" i="18" s="1"/>
  <c r="AA4" i="18" s="1"/>
  <c r="AB4" i="18" s="1"/>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B58" i="2"/>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12" i="14" l="1"/>
  <c r="B12" i="14"/>
  <c r="D7"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2" i="12"/>
  <c r="E52" i="12"/>
  <c r="E5" i="14"/>
  <c r="C13" i="14" s="1"/>
  <c r="F21" i="32"/>
  <c r="G21" i="32" s="1"/>
  <c r="H21" i="32" s="1"/>
  <c r="F29" i="12"/>
  <c r="Z57" i="14"/>
  <c r="H3" i="14"/>
  <c r="B13" i="14" l="1"/>
  <c r="B58" i="14"/>
  <c r="E7" i="14"/>
  <c r="A34" i="14"/>
  <c r="CZ33" i="14"/>
  <c r="F5" i="14"/>
  <c r="DB15" i="14"/>
  <c r="BI11" i="14"/>
  <c r="F32" i="12"/>
  <c r="F52" i="12"/>
  <c r="F22" i="32"/>
  <c r="E54" i="12"/>
  <c r="G29" i="12"/>
  <c r="I21" i="32"/>
  <c r="J21" i="32" s="1"/>
  <c r="E21" i="32" s="1"/>
  <c r="AA57" i="14"/>
  <c r="D2" i="14"/>
  <c r="C14" i="14" l="1"/>
  <c r="F7" i="14"/>
  <c r="B59" i="14"/>
  <c r="B14" i="14"/>
  <c r="A35" i="14"/>
  <c r="CZ34" i="14"/>
  <c r="G5" i="14"/>
  <c r="DB16" i="14"/>
  <c r="BJ11" i="14"/>
  <c r="C2" i="42"/>
  <c r="B19" i="42" s="1"/>
  <c r="G32" i="12"/>
  <c r="G52" i="12"/>
  <c r="G22" i="32"/>
  <c r="F54" i="12"/>
  <c r="H29" i="12"/>
  <c r="AB57" i="14"/>
  <c r="C15" i="14" l="1"/>
  <c r="G7" i="14"/>
  <c r="B15" i="14"/>
  <c r="B60" i="14"/>
  <c r="D19" i="42"/>
  <c r="T19" i="42"/>
  <c r="AJ19" i="42"/>
  <c r="AZ19" i="42"/>
  <c r="BP19" i="42"/>
  <c r="CF19" i="42"/>
  <c r="CV19" i="42"/>
  <c r="Z19" i="42"/>
  <c r="BF19" i="42"/>
  <c r="CL19" i="42"/>
  <c r="M19" i="42"/>
  <c r="AC19" i="42"/>
  <c r="AS19" i="42"/>
  <c r="BI19" i="42"/>
  <c r="BY19" i="42"/>
  <c r="CO19" i="42"/>
  <c r="N19" i="42"/>
  <c r="AT19" i="42"/>
  <c r="BZ19" i="42"/>
  <c r="O19" i="42"/>
  <c r="CA19" i="42"/>
  <c r="BW19" i="42"/>
  <c r="AY19" i="42"/>
  <c r="G19" i="42"/>
  <c r="BS19" i="42"/>
  <c r="BG19" i="42"/>
  <c r="V19" i="42"/>
  <c r="CH19" i="42"/>
  <c r="CQ19" i="42"/>
  <c r="BO19" i="42"/>
  <c r="W19" i="42"/>
  <c r="CM19" i="42"/>
  <c r="CE19" i="42"/>
  <c r="CY19" i="42"/>
  <c r="P19" i="42"/>
  <c r="AV19" i="42"/>
  <c r="CB19" i="42"/>
  <c r="CR19" i="42"/>
  <c r="AX19" i="42"/>
  <c r="CD19" i="42"/>
  <c r="Y19" i="42"/>
  <c r="AO19" i="42"/>
  <c r="BU19" i="42"/>
  <c r="F19" i="42"/>
  <c r="BR19" i="42"/>
  <c r="BK19" i="42"/>
  <c r="AQ19" i="42"/>
  <c r="BC19" i="42"/>
  <c r="H19" i="42"/>
  <c r="X19" i="42"/>
  <c r="AN19" i="42"/>
  <c r="BD19" i="42"/>
  <c r="BT19" i="42"/>
  <c r="CJ19" i="42"/>
  <c r="CZ19" i="42"/>
  <c r="AH19" i="42"/>
  <c r="BN19" i="42"/>
  <c r="CT19" i="42"/>
  <c r="Q19" i="42"/>
  <c r="AG19" i="42"/>
  <c r="AW19" i="42"/>
  <c r="BM19" i="42"/>
  <c r="CC19" i="42"/>
  <c r="CS19" i="42"/>
  <c r="BB19" i="42"/>
  <c r="AE19" i="42"/>
  <c r="C19" i="42"/>
  <c r="CI19" i="42"/>
  <c r="AL19" i="42"/>
  <c r="CU19" i="42"/>
  <c r="K19" i="42"/>
  <c r="L19" i="42"/>
  <c r="AB19" i="42"/>
  <c r="AR19" i="42"/>
  <c r="BH19" i="42"/>
  <c r="BX19" i="42"/>
  <c r="CN19" i="42"/>
  <c r="J19" i="42"/>
  <c r="AP19" i="42"/>
  <c r="BV19" i="42"/>
  <c r="E19" i="42"/>
  <c r="U19" i="42"/>
  <c r="AK19" i="42"/>
  <c r="BA19" i="42"/>
  <c r="BQ19" i="42"/>
  <c r="CG19" i="42"/>
  <c r="CW19" i="42"/>
  <c r="AD19" i="42"/>
  <c r="BJ19" i="42"/>
  <c r="CP19" i="42"/>
  <c r="AU19" i="42"/>
  <c r="AA19" i="42"/>
  <c r="S19" i="42"/>
  <c r="AM19" i="42"/>
  <c r="AF19" i="42"/>
  <c r="BL19" i="42"/>
  <c r="R19" i="42"/>
  <c r="I19" i="42"/>
  <c r="BE19" i="42"/>
  <c r="CK19" i="42"/>
  <c r="CX19" i="42"/>
  <c r="AI19" i="42"/>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D2" i="42"/>
  <c r="E2" i="42" s="1"/>
  <c r="F2" i="42" s="1"/>
  <c r="H32" i="12"/>
  <c r="H52" i="12"/>
  <c r="H22" i="32"/>
  <c r="G54" i="12"/>
  <c r="I29" i="12"/>
  <c r="AC57" i="14"/>
  <c r="C16" i="14" l="1"/>
  <c r="H7" i="14"/>
  <c r="B16" i="14"/>
  <c r="B61" i="14"/>
  <c r="J29" i="12"/>
  <c r="K29" i="12" s="1"/>
  <c r="A37" i="14"/>
  <c r="CZ36" i="14"/>
  <c r="I5" i="14"/>
  <c r="I7" i="14" s="1"/>
  <c r="L61" i="42"/>
  <c r="AO25" i="42"/>
  <c r="AS25" i="42"/>
  <c r="AW25" i="42"/>
  <c r="BA25" i="42"/>
  <c r="BE25" i="42"/>
  <c r="BI25" i="42"/>
  <c r="BM25" i="42"/>
  <c r="BQ25" i="42"/>
  <c r="BU25" i="42"/>
  <c r="BY25" i="42"/>
  <c r="CC25" i="42"/>
  <c r="CG25" i="42"/>
  <c r="CK25" i="42"/>
  <c r="CO25" i="42"/>
  <c r="CS25" i="42"/>
  <c r="CW25" i="42"/>
  <c r="AM25" i="42"/>
  <c r="AR25" i="42"/>
  <c r="AX25" i="42"/>
  <c r="BC25" i="42"/>
  <c r="BH25" i="42"/>
  <c r="BN25" i="42"/>
  <c r="BS25" i="42"/>
  <c r="BX25" i="42"/>
  <c r="CD25" i="42"/>
  <c r="CI25" i="42"/>
  <c r="CN25" i="42"/>
  <c r="CT25" i="42"/>
  <c r="CY25" i="42"/>
  <c r="AM31" i="42"/>
  <c r="AQ31" i="42"/>
  <c r="AU31" i="42"/>
  <c r="AY31" i="42"/>
  <c r="BC31" i="42"/>
  <c r="BG31" i="42"/>
  <c r="BK31" i="42"/>
  <c r="BO31" i="42"/>
  <c r="BS31" i="42"/>
  <c r="BW31" i="42"/>
  <c r="CA31" i="42"/>
  <c r="CE31" i="42"/>
  <c r="CI31" i="42"/>
  <c r="CM31" i="42"/>
  <c r="CQ31" i="42"/>
  <c r="CU31" i="42"/>
  <c r="CY31" i="42"/>
  <c r="AM37" i="42"/>
  <c r="AQ37" i="42"/>
  <c r="AU37" i="42"/>
  <c r="AY37" i="42"/>
  <c r="BC37" i="42"/>
  <c r="BG37" i="42"/>
  <c r="BK37" i="42"/>
  <c r="BO37" i="42"/>
  <c r="BS37" i="42"/>
  <c r="BW37" i="42"/>
  <c r="CA37" i="42"/>
  <c r="CE37" i="42"/>
  <c r="CI37" i="42"/>
  <c r="CM37" i="42"/>
  <c r="CQ37" i="42"/>
  <c r="CU37" i="42"/>
  <c r="CY37" i="42"/>
  <c r="AM43" i="42"/>
  <c r="AQ43" i="42"/>
  <c r="AU43" i="42"/>
  <c r="AY43" i="42"/>
  <c r="BC43" i="42"/>
  <c r="BG43" i="42"/>
  <c r="BK43" i="42"/>
  <c r="BO43" i="42"/>
  <c r="BS43" i="42"/>
  <c r="BW43" i="42"/>
  <c r="CA43" i="42"/>
  <c r="CE43" i="42"/>
  <c r="CI43" i="42"/>
  <c r="CM43" i="42"/>
  <c r="CQ43" i="42"/>
  <c r="CU43" i="42"/>
  <c r="CY43" i="42"/>
  <c r="AM49" i="42"/>
  <c r="AQ49" i="42"/>
  <c r="AU49" i="42"/>
  <c r="AY49" i="42"/>
  <c r="BC49" i="42"/>
  <c r="BG49" i="42"/>
  <c r="BK49" i="42"/>
  <c r="BO49" i="42"/>
  <c r="BS49" i="42"/>
  <c r="BW49" i="42"/>
  <c r="CA49" i="42"/>
  <c r="CE49" i="42"/>
  <c r="CI49" i="42"/>
  <c r="CM49" i="42"/>
  <c r="CQ49" i="42"/>
  <c r="CU49" i="42"/>
  <c r="CY49" i="42"/>
  <c r="AM55" i="42"/>
  <c r="AQ55" i="42"/>
  <c r="AU55" i="42"/>
  <c r="AY55" i="42"/>
  <c r="BC55" i="42"/>
  <c r="BG55" i="42"/>
  <c r="BK55" i="42"/>
  <c r="BO55" i="42"/>
  <c r="BS55" i="42"/>
  <c r="BW55" i="42"/>
  <c r="CA55" i="42"/>
  <c r="CE55" i="42"/>
  <c r="CI55" i="42"/>
  <c r="CM55" i="42"/>
  <c r="CQ55" i="42"/>
  <c r="CU55" i="42"/>
  <c r="CY55" i="42"/>
  <c r="AN25" i="42"/>
  <c r="AU25" i="42"/>
  <c r="BB25" i="42"/>
  <c r="BJ25" i="42"/>
  <c r="BP25" i="42"/>
  <c r="BW25" i="42"/>
  <c r="CE25" i="42"/>
  <c r="CL25" i="42"/>
  <c r="CR25" i="42"/>
  <c r="CZ25" i="42"/>
  <c r="AL31" i="42"/>
  <c r="AR31" i="42"/>
  <c r="AW31" i="42"/>
  <c r="BB31" i="42"/>
  <c r="BH31" i="42"/>
  <c r="BM31" i="42"/>
  <c r="BR31" i="42"/>
  <c r="BX31" i="42"/>
  <c r="CC31" i="42"/>
  <c r="CH31" i="42"/>
  <c r="CN31" i="42"/>
  <c r="CS31" i="42"/>
  <c r="CX31" i="42"/>
  <c r="AL37" i="42"/>
  <c r="AR37" i="42"/>
  <c r="AW37" i="42"/>
  <c r="BB37" i="42"/>
  <c r="BH37" i="42"/>
  <c r="BM37" i="42"/>
  <c r="BR37" i="42"/>
  <c r="BX37" i="42"/>
  <c r="CC37" i="42"/>
  <c r="CH37" i="42"/>
  <c r="CN37" i="42"/>
  <c r="CS37" i="42"/>
  <c r="CX37" i="42"/>
  <c r="AL43" i="42"/>
  <c r="AR43" i="42"/>
  <c r="AW43" i="42"/>
  <c r="BB43" i="42"/>
  <c r="BH43" i="42"/>
  <c r="BM43" i="42"/>
  <c r="BR43" i="42"/>
  <c r="BX43" i="42"/>
  <c r="CC43" i="42"/>
  <c r="CH43" i="42"/>
  <c r="CN43" i="42"/>
  <c r="CS43" i="42"/>
  <c r="CX43" i="42"/>
  <c r="AL49" i="42"/>
  <c r="AR49" i="42"/>
  <c r="AW49" i="42"/>
  <c r="BB49" i="42"/>
  <c r="BH49" i="42"/>
  <c r="BM49" i="42"/>
  <c r="BR49" i="42"/>
  <c r="BX49" i="42"/>
  <c r="CC49" i="42"/>
  <c r="CH49" i="42"/>
  <c r="CN49" i="42"/>
  <c r="CS49" i="42"/>
  <c r="CX49" i="42"/>
  <c r="AL55" i="42"/>
  <c r="AR55" i="42"/>
  <c r="AW55" i="42"/>
  <c r="BB55" i="42"/>
  <c r="BH55" i="42"/>
  <c r="BM55" i="42"/>
  <c r="BR55" i="42"/>
  <c r="BX55" i="42"/>
  <c r="CC55" i="42"/>
  <c r="CH55" i="42"/>
  <c r="CN55" i="42"/>
  <c r="CS55" i="42"/>
  <c r="CX55" i="42"/>
  <c r="AN61" i="42"/>
  <c r="AR61" i="42"/>
  <c r="AV61" i="42"/>
  <c r="AZ61" i="42"/>
  <c r="BD61" i="42"/>
  <c r="BH61" i="42"/>
  <c r="BL61" i="42"/>
  <c r="BP61" i="42"/>
  <c r="BT61" i="42"/>
  <c r="BX61" i="42"/>
  <c r="CB61" i="42"/>
  <c r="CF61" i="42"/>
  <c r="CJ61" i="42"/>
  <c r="CN61" i="42"/>
  <c r="CR61" i="42"/>
  <c r="CV61" i="42"/>
  <c r="CZ61" i="42"/>
  <c r="AP25" i="42"/>
  <c r="AV25" i="42"/>
  <c r="BD25" i="42"/>
  <c r="BK25" i="42"/>
  <c r="BR25" i="42"/>
  <c r="BZ25" i="42"/>
  <c r="CF25" i="42"/>
  <c r="CM25" i="42"/>
  <c r="CU25" i="42"/>
  <c r="AN31" i="42"/>
  <c r="AS31" i="42"/>
  <c r="AX31" i="42"/>
  <c r="BD31" i="42"/>
  <c r="BI31" i="42"/>
  <c r="BN31" i="42"/>
  <c r="BT31" i="42"/>
  <c r="BY31" i="42"/>
  <c r="CD31" i="42"/>
  <c r="CJ31" i="42"/>
  <c r="CO31" i="42"/>
  <c r="CT31" i="42"/>
  <c r="CZ31" i="42"/>
  <c r="AN37" i="42"/>
  <c r="AS37" i="42"/>
  <c r="AX37" i="42"/>
  <c r="BD37" i="42"/>
  <c r="BI37" i="42"/>
  <c r="BN37" i="42"/>
  <c r="BT37" i="42"/>
  <c r="BY37" i="42"/>
  <c r="CD37" i="42"/>
  <c r="CJ37" i="42"/>
  <c r="CO37" i="42"/>
  <c r="CT37" i="42"/>
  <c r="CZ37" i="42"/>
  <c r="AN43" i="42"/>
  <c r="AS43" i="42"/>
  <c r="AX43" i="42"/>
  <c r="BD43" i="42"/>
  <c r="BI43" i="42"/>
  <c r="BN43" i="42"/>
  <c r="BT43" i="42"/>
  <c r="BY43" i="42"/>
  <c r="CD43" i="42"/>
  <c r="CJ43" i="42"/>
  <c r="CO43" i="42"/>
  <c r="CT43" i="42"/>
  <c r="CZ43" i="42"/>
  <c r="AN49" i="42"/>
  <c r="AS49" i="42"/>
  <c r="AX49" i="42"/>
  <c r="BD49" i="42"/>
  <c r="BI49" i="42"/>
  <c r="BN49" i="42"/>
  <c r="BT49" i="42"/>
  <c r="BY49" i="42"/>
  <c r="CD49" i="42"/>
  <c r="CJ49" i="42"/>
  <c r="CO49" i="42"/>
  <c r="CT49" i="42"/>
  <c r="CZ49" i="42"/>
  <c r="AN55" i="42"/>
  <c r="AS55" i="42"/>
  <c r="AX55" i="42"/>
  <c r="BD55" i="42"/>
  <c r="BI55" i="42"/>
  <c r="BN55" i="42"/>
  <c r="BT55" i="42"/>
  <c r="BY55" i="42"/>
  <c r="CD55" i="42"/>
  <c r="CJ55" i="42"/>
  <c r="CO55" i="42"/>
  <c r="CT55" i="42"/>
  <c r="CZ55" i="42"/>
  <c r="AO61" i="42"/>
  <c r="AS61" i="42"/>
  <c r="AW61" i="42"/>
  <c r="BA61" i="42"/>
  <c r="BE61" i="42"/>
  <c r="BI61" i="42"/>
  <c r="BM61" i="42"/>
  <c r="BQ61" i="42"/>
  <c r="BU61" i="42"/>
  <c r="BY61" i="42"/>
  <c r="CC61" i="42"/>
  <c r="CG61" i="42"/>
  <c r="CK61" i="42"/>
  <c r="CO61" i="42"/>
  <c r="CS61" i="42"/>
  <c r="CW61" i="42"/>
  <c r="AY25" i="42"/>
  <c r="BL25" i="42"/>
  <c r="CA25" i="42"/>
  <c r="CP25" i="42"/>
  <c r="AO31" i="42"/>
  <c r="AZ31" i="42"/>
  <c r="BJ31" i="42"/>
  <c r="BU31" i="42"/>
  <c r="CF31" i="42"/>
  <c r="CP31" i="42"/>
  <c r="AT37" i="42"/>
  <c r="BE37" i="42"/>
  <c r="BP37" i="42"/>
  <c r="BZ37" i="42"/>
  <c r="CK37" i="42"/>
  <c r="CV37" i="42"/>
  <c r="AO43" i="42"/>
  <c r="AZ43" i="42"/>
  <c r="BJ43" i="42"/>
  <c r="BU43" i="42"/>
  <c r="CF43" i="42"/>
  <c r="CP43" i="42"/>
  <c r="AT49" i="42"/>
  <c r="BE49" i="42"/>
  <c r="BP49" i="42"/>
  <c r="BZ49" i="42"/>
  <c r="CK49" i="42"/>
  <c r="CV49" i="42"/>
  <c r="AO55" i="42"/>
  <c r="AZ55" i="42"/>
  <c r="BJ55" i="42"/>
  <c r="BU55" i="42"/>
  <c r="CF55" i="42"/>
  <c r="CP55" i="42"/>
  <c r="AL61" i="42"/>
  <c r="AT61" i="42"/>
  <c r="BB61" i="42"/>
  <c r="BJ61" i="42"/>
  <c r="BR61" i="42"/>
  <c r="BZ61" i="42"/>
  <c r="CH61" i="42"/>
  <c r="CP61" i="42"/>
  <c r="CX61" i="42"/>
  <c r="AL25" i="42"/>
  <c r="AZ25" i="42"/>
  <c r="BO25" i="42"/>
  <c r="CB25" i="42"/>
  <c r="CQ25" i="42"/>
  <c r="AP31" i="42"/>
  <c r="BA31" i="42"/>
  <c r="BL31" i="42"/>
  <c r="BV31" i="42"/>
  <c r="CG31" i="42"/>
  <c r="CR31" i="42"/>
  <c r="AV37" i="42"/>
  <c r="BF37" i="42"/>
  <c r="BQ37" i="42"/>
  <c r="CB37" i="42"/>
  <c r="CL37" i="42"/>
  <c r="CW37" i="42"/>
  <c r="AP43" i="42"/>
  <c r="BA43" i="42"/>
  <c r="BL43" i="42"/>
  <c r="BV43" i="42"/>
  <c r="CG43" i="42"/>
  <c r="CR43" i="42"/>
  <c r="AV49" i="42"/>
  <c r="BF49" i="42"/>
  <c r="BQ49" i="42"/>
  <c r="CB49" i="42"/>
  <c r="CL49" i="42"/>
  <c r="CW49" i="42"/>
  <c r="AP55" i="42"/>
  <c r="BA55" i="42"/>
  <c r="BL55" i="42"/>
  <c r="BV55" i="42"/>
  <c r="CG55" i="42"/>
  <c r="CR55" i="42"/>
  <c r="AM61" i="42"/>
  <c r="AU61" i="42"/>
  <c r="BC61" i="42"/>
  <c r="BK61" i="42"/>
  <c r="BS61" i="42"/>
  <c r="CA61" i="42"/>
  <c r="CI61" i="42"/>
  <c r="CQ61" i="42"/>
  <c r="CY61" i="42"/>
  <c r="AQ25" i="42"/>
  <c r="BF25" i="42"/>
  <c r="BT25" i="42"/>
  <c r="CH25" i="42"/>
  <c r="CV25" i="42"/>
  <c r="AT31" i="42"/>
  <c r="BE31" i="42"/>
  <c r="BP31" i="42"/>
  <c r="BZ31" i="42"/>
  <c r="CK31" i="42"/>
  <c r="CV31" i="42"/>
  <c r="AO37" i="42"/>
  <c r="AZ37" i="42"/>
  <c r="BJ37" i="42"/>
  <c r="BU37" i="42"/>
  <c r="CF37" i="42"/>
  <c r="CP37" i="42"/>
  <c r="AT43" i="42"/>
  <c r="BE43" i="42"/>
  <c r="BP43" i="42"/>
  <c r="BZ43" i="42"/>
  <c r="CK43" i="42"/>
  <c r="CV43" i="42"/>
  <c r="AO49" i="42"/>
  <c r="AZ49" i="42"/>
  <c r="BJ49" i="42"/>
  <c r="BU49" i="42"/>
  <c r="CF49" i="42"/>
  <c r="CP49" i="42"/>
  <c r="AT55" i="42"/>
  <c r="BE55" i="42"/>
  <c r="BP55" i="42"/>
  <c r="BZ55" i="42"/>
  <c r="CK55" i="42"/>
  <c r="CV55" i="42"/>
  <c r="AP61" i="42"/>
  <c r="AX61" i="42"/>
  <c r="BF61" i="42"/>
  <c r="BN61" i="42"/>
  <c r="BV61" i="42"/>
  <c r="CD61" i="42"/>
  <c r="CL61" i="42"/>
  <c r="CT61" i="42"/>
  <c r="AT25" i="42"/>
  <c r="BG25" i="42"/>
  <c r="BV25" i="42"/>
  <c r="CJ25" i="42"/>
  <c r="CX25" i="42"/>
  <c r="AV31" i="42"/>
  <c r="BF31" i="42"/>
  <c r="BQ31" i="42"/>
  <c r="CB31" i="42"/>
  <c r="CL31" i="42"/>
  <c r="CW31" i="42"/>
  <c r="AP37" i="42"/>
  <c r="BA37" i="42"/>
  <c r="BL37" i="42"/>
  <c r="BV37" i="42"/>
  <c r="CG37" i="42"/>
  <c r="CR37" i="42"/>
  <c r="AV43" i="42"/>
  <c r="BF43" i="42"/>
  <c r="BQ43" i="42"/>
  <c r="CB43" i="42"/>
  <c r="CL43" i="42"/>
  <c r="CW43" i="42"/>
  <c r="AP49" i="42"/>
  <c r="BA49" i="42"/>
  <c r="BL49" i="42"/>
  <c r="BV49" i="42"/>
  <c r="CG49" i="42"/>
  <c r="CR49" i="42"/>
  <c r="AV55" i="42"/>
  <c r="BF55" i="42"/>
  <c r="BQ55" i="42"/>
  <c r="CB55" i="42"/>
  <c r="CL55" i="42"/>
  <c r="CW55" i="42"/>
  <c r="AQ61" i="42"/>
  <c r="AY61" i="42"/>
  <c r="BG61" i="42"/>
  <c r="BO61" i="42"/>
  <c r="BW61" i="42"/>
  <c r="CE61" i="42"/>
  <c r="CM61" i="42"/>
  <c r="CU61" i="42"/>
  <c r="BL11" i="14"/>
  <c r="BK12" i="14"/>
  <c r="M61" i="42"/>
  <c r="Q37" i="42"/>
  <c r="L31" i="42"/>
  <c r="F37" i="42"/>
  <c r="V31" i="42"/>
  <c r="Z25" i="42"/>
  <c r="L55" i="42"/>
  <c r="G25" i="42"/>
  <c r="F55" i="42"/>
  <c r="AJ49" i="42"/>
  <c r="Q25" i="42"/>
  <c r="AB49" i="42"/>
  <c r="AK49" i="42"/>
  <c r="V43" i="42"/>
  <c r="Q49" i="42"/>
  <c r="R61" i="42"/>
  <c r="AI25" i="42"/>
  <c r="L37" i="42"/>
  <c r="AH55" i="42"/>
  <c r="AE55" i="42"/>
  <c r="AI37" i="42"/>
  <c r="Z61" i="42"/>
  <c r="N31" i="42"/>
  <c r="AE61" i="42"/>
  <c r="D25" i="42"/>
  <c r="X43" i="42"/>
  <c r="AD61" i="42"/>
  <c r="M49" i="42"/>
  <c r="J25" i="42"/>
  <c r="V55" i="42"/>
  <c r="C55" i="42"/>
  <c r="J55" i="42"/>
  <c r="K31" i="42"/>
  <c r="AG43" i="42"/>
  <c r="AD55" i="42"/>
  <c r="C61" i="42"/>
  <c r="T43" i="42"/>
  <c r="G31" i="42"/>
  <c r="AD43" i="42"/>
  <c r="Y25" i="42"/>
  <c r="P61" i="42"/>
  <c r="Y55" i="42"/>
  <c r="X55" i="42"/>
  <c r="AI61" i="42"/>
  <c r="AB61" i="42"/>
  <c r="AC25" i="42"/>
  <c r="S25" i="42"/>
  <c r="Q31" i="42"/>
  <c r="Z31" i="42"/>
  <c r="W37" i="42"/>
  <c r="Y37" i="42"/>
  <c r="AE43" i="42"/>
  <c r="Q43" i="42"/>
  <c r="H43" i="42"/>
  <c r="U49" i="42"/>
  <c r="T49" i="42"/>
  <c r="AK55" i="42"/>
  <c r="AJ55" i="42"/>
  <c r="N61" i="42"/>
  <c r="AA61" i="42"/>
  <c r="E61" i="42"/>
  <c r="N55" i="42"/>
  <c r="L49" i="42"/>
  <c r="AG49" i="42"/>
  <c r="Z43" i="42"/>
  <c r="S43" i="42"/>
  <c r="AK37" i="42"/>
  <c r="H31" i="42"/>
  <c r="AE31" i="42"/>
  <c r="K25" i="42"/>
  <c r="R25" i="42"/>
  <c r="T61" i="42"/>
  <c r="P55" i="42"/>
  <c r="C49" i="42"/>
  <c r="J49" i="42"/>
  <c r="P37" i="42"/>
  <c r="AI31" i="42"/>
  <c r="U43" i="42"/>
  <c r="U61" i="42"/>
  <c r="L25" i="42"/>
  <c r="K37" i="42"/>
  <c r="AF61" i="42"/>
  <c r="I55" i="42"/>
  <c r="H55" i="42"/>
  <c r="AG61" i="42"/>
  <c r="H61" i="42"/>
  <c r="E25" i="42"/>
  <c r="AD25" i="42"/>
  <c r="AB31" i="42"/>
  <c r="J31" i="42"/>
  <c r="G37" i="42"/>
  <c r="I37" i="42"/>
  <c r="G43" i="42"/>
  <c r="AI43" i="42"/>
  <c r="AA49" i="42"/>
  <c r="E49" i="42"/>
  <c r="D49" i="42"/>
  <c r="U55" i="42"/>
  <c r="T55" i="42"/>
  <c r="S61" i="42"/>
  <c r="X61" i="42"/>
  <c r="AK61" i="42"/>
  <c r="M55" i="42"/>
  <c r="AF49" i="42"/>
  <c r="G49" i="42"/>
  <c r="I43" i="42"/>
  <c r="H37" i="42"/>
  <c r="Z37" i="42"/>
  <c r="AC31" i="42"/>
  <c r="E31" i="42"/>
  <c r="AE25" i="42"/>
  <c r="I61" i="42"/>
  <c r="Z55" i="42"/>
  <c r="P49" i="42"/>
  <c r="AB43" i="42"/>
  <c r="J37" i="42"/>
  <c r="I31" i="42"/>
  <c r="AJ61" i="42"/>
  <c r="AH43" i="42"/>
  <c r="G61" i="42"/>
  <c r="S31" i="42"/>
  <c r="W43" i="42"/>
  <c r="AI49" i="42"/>
  <c r="G55" i="42"/>
  <c r="O55" i="42"/>
  <c r="AH61" i="42"/>
  <c r="Q61" i="42"/>
  <c r="T25" i="42"/>
  <c r="AG25" i="42"/>
  <c r="AA31" i="42"/>
  <c r="M31" i="42"/>
  <c r="V37" i="42"/>
  <c r="AB37" i="42"/>
  <c r="R43" i="42"/>
  <c r="J43" i="42"/>
  <c r="AH49" i="42"/>
  <c r="AD49" i="42"/>
  <c r="AA55" i="42"/>
  <c r="E55" i="42"/>
  <c r="D55" i="42"/>
  <c r="AC61" i="42"/>
  <c r="D61" i="42"/>
  <c r="V61" i="42"/>
  <c r="R55" i="42"/>
  <c r="K49" i="42"/>
  <c r="C43" i="42"/>
  <c r="AC43" i="42"/>
  <c r="AF37" i="42"/>
  <c r="O37" i="42"/>
  <c r="R31" i="42"/>
  <c r="AG31" i="42"/>
  <c r="X25" i="42"/>
  <c r="O61" i="42"/>
  <c r="Q55" i="42"/>
  <c r="S49" i="42"/>
  <c r="K43" i="42"/>
  <c r="AD37" i="42"/>
  <c r="H25" i="42"/>
  <c r="F61" i="42"/>
  <c r="AF31" i="42"/>
  <c r="AG37" i="42"/>
  <c r="AK25" i="42"/>
  <c r="D43" i="42"/>
  <c r="AA43" i="42"/>
  <c r="P31" i="42"/>
  <c r="O25" i="42"/>
  <c r="Y49" i="42"/>
  <c r="AJ31" i="42"/>
  <c r="AE49" i="42"/>
  <c r="C31" i="42"/>
  <c r="P43" i="42"/>
  <c r="D37" i="42"/>
  <c r="S55" i="42"/>
  <c r="J61" i="42"/>
  <c r="X49" i="42"/>
  <c r="AB25" i="42"/>
  <c r="N49" i="42"/>
  <c r="AC37" i="42"/>
  <c r="AI55" i="42"/>
  <c r="AA37" i="42"/>
  <c r="Y43" i="42"/>
  <c r="X31" i="42"/>
  <c r="AE37" i="42"/>
  <c r="AG55" i="42"/>
  <c r="F31" i="42"/>
  <c r="F49" i="42"/>
  <c r="O49" i="42"/>
  <c r="M43" i="42"/>
  <c r="U37" i="42"/>
  <c r="AK31" i="42"/>
  <c r="AF25" i="42"/>
  <c r="AH25" i="42"/>
  <c r="AB55" i="42"/>
  <c r="AF43" i="42"/>
  <c r="AH37" i="42"/>
  <c r="AA25" i="42"/>
  <c r="K61" i="42"/>
  <c r="Z49" i="42"/>
  <c r="U31" i="42"/>
  <c r="L43" i="42"/>
  <c r="M25" i="42"/>
  <c r="AC49" i="42"/>
  <c r="T31" i="42"/>
  <c r="V49" i="42"/>
  <c r="V25" i="42"/>
  <c r="F25" i="42"/>
  <c r="C25" i="42"/>
  <c r="AJ43" i="42"/>
  <c r="AD31" i="42"/>
  <c r="AF55" i="42"/>
  <c r="X37" i="42"/>
  <c r="K55" i="42"/>
  <c r="O43" i="42"/>
  <c r="N43" i="42"/>
  <c r="W55" i="42"/>
  <c r="M37" i="42"/>
  <c r="W25" i="42"/>
  <c r="C37" i="42"/>
  <c r="AK43" i="42"/>
  <c r="AJ37" i="42"/>
  <c r="S37" i="42"/>
  <c r="O31" i="42"/>
  <c r="N25" i="42"/>
  <c r="U25" i="42"/>
  <c r="B25" i="42"/>
  <c r="AC55" i="42"/>
  <c r="W49" i="42"/>
  <c r="T37" i="42"/>
  <c r="AH31" i="42"/>
  <c r="I25" i="42"/>
  <c r="H49" i="42"/>
  <c r="F43" i="42"/>
  <c r="D31" i="42"/>
  <c r="AJ25" i="42"/>
  <c r="I49" i="42"/>
  <c r="R37" i="42"/>
  <c r="P25" i="42"/>
  <c r="Y61" i="42"/>
  <c r="W61" i="42"/>
  <c r="N37" i="42"/>
  <c r="E37" i="42"/>
  <c r="W31" i="42"/>
  <c r="E43" i="42"/>
  <c r="R49" i="42"/>
  <c r="Y31" i="42"/>
  <c r="J32" i="12"/>
  <c r="J54" i="12" s="1"/>
  <c r="J52" i="12"/>
  <c r="I32" i="12"/>
  <c r="I52" i="12"/>
  <c r="I22" i="32"/>
  <c r="H54" i="12"/>
  <c r="AD57" i="14"/>
  <c r="B17" i="14" l="1"/>
  <c r="B62" i="14"/>
  <c r="C8" i="14"/>
  <c r="J53" i="46"/>
  <c r="AL53" i="46"/>
  <c r="O53" i="46"/>
  <c r="AP53" i="46"/>
  <c r="L53" i="46"/>
  <c r="K53" i="46"/>
  <c r="R53" i="46"/>
  <c r="Y53" i="46"/>
  <c r="V53" i="46"/>
  <c r="AJ53" i="46"/>
  <c r="N53" i="46"/>
  <c r="AN53" i="46"/>
  <c r="AO53" i="46"/>
  <c r="Z53" i="46"/>
  <c r="AD53" i="46"/>
  <c r="H53" i="46"/>
  <c r="Q53" i="46"/>
  <c r="AE53" i="46"/>
  <c r="P53" i="46"/>
  <c r="W53" i="46"/>
  <c r="AI53" i="46"/>
  <c r="AK53" i="46"/>
  <c r="T53" i="46"/>
  <c r="I53" i="46"/>
  <c r="AG53" i="46"/>
  <c r="U53" i="46"/>
  <c r="F53" i="46"/>
  <c r="CZ16" i="46"/>
  <c r="CZ13" i="46"/>
  <c r="CZ15" i="46"/>
  <c r="CZ14" i="46"/>
  <c r="D53" i="46"/>
  <c r="CZ12" i="46"/>
  <c r="CZ17" i="46"/>
  <c r="CZ18" i="46"/>
  <c r="CZ19" i="46"/>
  <c r="CZ20" i="46"/>
  <c r="CZ21" i="46"/>
  <c r="CZ22" i="46"/>
  <c r="CZ23" i="46"/>
  <c r="CZ24" i="46"/>
  <c r="CZ25" i="46"/>
  <c r="CZ26" i="46"/>
  <c r="CZ27" i="46"/>
  <c r="CZ28" i="46"/>
  <c r="CZ29" i="46"/>
  <c r="CZ30" i="46"/>
  <c r="CZ31" i="46"/>
  <c r="AA53" i="46"/>
  <c r="M53" i="46"/>
  <c r="G53" i="46"/>
  <c r="AC53" i="46"/>
  <c r="S53" i="46"/>
  <c r="X53" i="46"/>
  <c r="E53" i="46"/>
  <c r="AH53" i="46"/>
  <c r="AB53" i="46"/>
  <c r="AF53" i="46"/>
  <c r="AU53" i="46"/>
  <c r="AT53" i="46"/>
  <c r="AS53" i="46"/>
  <c r="AR53" i="46"/>
  <c r="AQ53" i="46"/>
  <c r="AV53" i="46"/>
  <c r="AW53" i="46"/>
  <c r="AX53" i="46"/>
  <c r="AY53" i="46"/>
  <c r="AZ53" i="46"/>
  <c r="BA53" i="46"/>
  <c r="BB53" i="46"/>
  <c r="BC53" i="46"/>
  <c r="BD53" i="46"/>
  <c r="BE53" i="46"/>
  <c r="BF53" i="46"/>
  <c r="BG53" i="46"/>
  <c r="BH53" i="46"/>
  <c r="BI53" i="46"/>
  <c r="BJ53" i="46"/>
  <c r="BK53" i="46"/>
  <c r="BL53" i="46"/>
  <c r="BM53" i="46"/>
  <c r="BN53" i="46"/>
  <c r="BO53" i="46"/>
  <c r="BP53" i="46"/>
  <c r="BQ53" i="46"/>
  <c r="BR53" i="46"/>
  <c r="BS53" i="46"/>
  <c r="BT53" i="46"/>
  <c r="BU53" i="46"/>
  <c r="BV53" i="46"/>
  <c r="BW53" i="46"/>
  <c r="BX53" i="46"/>
  <c r="BY53" i="46"/>
  <c r="BZ53" i="46"/>
  <c r="CA53" i="46"/>
  <c r="CB53" i="46"/>
  <c r="CC53" i="46"/>
  <c r="CD53" i="46"/>
  <c r="AM53" i="46"/>
  <c r="Z53" i="45"/>
  <c r="AD53" i="45"/>
  <c r="AL53" i="45"/>
  <c r="O53" i="45"/>
  <c r="AC53" i="45"/>
  <c r="AE53" i="45"/>
  <c r="AP53" i="45"/>
  <c r="Y53" i="45"/>
  <c r="AJ53" i="45"/>
  <c r="P53" i="45"/>
  <c r="W53" i="45"/>
  <c r="I53" i="45"/>
  <c r="U53" i="45"/>
  <c r="AA53" i="45"/>
  <c r="G53" i="45"/>
  <c r="H53" i="45"/>
  <c r="J53" i="45"/>
  <c r="Q53" i="45"/>
  <c r="S53" i="45"/>
  <c r="L53" i="45"/>
  <c r="K53" i="45"/>
  <c r="R53" i="45"/>
  <c r="V53" i="45"/>
  <c r="N53" i="45"/>
  <c r="AN53" i="45"/>
  <c r="AO53" i="45"/>
  <c r="AI53" i="45"/>
  <c r="AK53" i="45"/>
  <c r="T53" i="45"/>
  <c r="AG53" i="45"/>
  <c r="F53" i="45"/>
  <c r="CZ16" i="45"/>
  <c r="CZ15" i="45"/>
  <c r="CZ14" i="45"/>
  <c r="CZ13" i="45"/>
  <c r="D53" i="45"/>
  <c r="CZ12" i="45"/>
  <c r="CZ17" i="45"/>
  <c r="CZ18" i="45"/>
  <c r="CZ19" i="45"/>
  <c r="CZ20" i="45"/>
  <c r="CZ21" i="45"/>
  <c r="CZ22" i="45"/>
  <c r="CZ23" i="45"/>
  <c r="CZ24" i="45"/>
  <c r="CZ25" i="45"/>
  <c r="CZ26" i="45"/>
  <c r="CZ27" i="45"/>
  <c r="CZ28" i="45"/>
  <c r="CZ29" i="45"/>
  <c r="CZ30" i="45"/>
  <c r="CZ31" i="45"/>
  <c r="M53" i="45"/>
  <c r="X53" i="45"/>
  <c r="E53" i="45"/>
  <c r="AH53" i="45"/>
  <c r="AB53" i="45"/>
  <c r="AF53" i="45"/>
  <c r="AT53" i="45"/>
  <c r="AR53" i="45"/>
  <c r="AU53" i="45"/>
  <c r="AS53" i="45"/>
  <c r="AQ53" i="45"/>
  <c r="AV53" i="45"/>
  <c r="AW53" i="45"/>
  <c r="AX53" i="45"/>
  <c r="AY53" i="45"/>
  <c r="AZ53" i="45"/>
  <c r="BA53" i="45"/>
  <c r="BB53" i="45"/>
  <c r="BC53" i="45"/>
  <c r="BD53" i="45"/>
  <c r="BE53" i="45"/>
  <c r="BF53" i="45"/>
  <c r="BG53" i="45"/>
  <c r="BH53" i="45"/>
  <c r="BI53" i="45"/>
  <c r="BJ53" i="45"/>
  <c r="BK53" i="45"/>
  <c r="BL53" i="45"/>
  <c r="BM53" i="45"/>
  <c r="BN53" i="45"/>
  <c r="BO53" i="45"/>
  <c r="BP53" i="45"/>
  <c r="BQ53" i="45"/>
  <c r="BR53" i="45"/>
  <c r="BS53" i="45"/>
  <c r="BT53" i="45"/>
  <c r="BU53" i="45"/>
  <c r="BV53" i="45"/>
  <c r="BW53" i="45"/>
  <c r="BX53" i="45"/>
  <c r="BY53" i="45"/>
  <c r="BZ53" i="45"/>
  <c r="CA53" i="45"/>
  <c r="CB53" i="45"/>
  <c r="CC53" i="45"/>
  <c r="CD53" i="45"/>
  <c r="AM53" i="45"/>
  <c r="A38" i="14"/>
  <c r="CZ37" i="14"/>
  <c r="J5" i="14"/>
  <c r="J7" i="14" s="1"/>
  <c r="B31" i="42"/>
  <c r="B37" i="42" s="1"/>
  <c r="B43" i="42" s="1"/>
  <c r="B49" i="42" s="1"/>
  <c r="B55" i="42" s="1"/>
  <c r="B61" i="42" s="1"/>
  <c r="BM11" i="14"/>
  <c r="BL12" i="14"/>
  <c r="K32" i="12"/>
  <c r="K52" i="12"/>
  <c r="J22" i="32"/>
  <c r="I54" i="12"/>
  <c r="L29" i="12"/>
  <c r="AE57" i="14"/>
  <c r="E22" i="32" l="1"/>
  <c r="B18" i="14"/>
  <c r="B63" i="14"/>
  <c r="CZ53" i="46"/>
  <c r="CZ53" i="45"/>
  <c r="A39" i="14"/>
  <c r="CZ38" i="14"/>
  <c r="K5" i="14"/>
  <c r="K7" i="14" s="1"/>
  <c r="BN11" i="14"/>
  <c r="BM12" i="14"/>
  <c r="E28" i="42"/>
  <c r="L32" i="12"/>
  <c r="L52" i="12"/>
  <c r="K54" i="12"/>
  <c r="M29" i="12"/>
  <c r="AF57" i="14"/>
  <c r="E34" i="42" l="1"/>
  <c r="E40" i="42"/>
  <c r="E46" i="42" s="1"/>
  <c r="D28" i="42"/>
  <c r="B19" i="14"/>
  <c r="B64" i="14"/>
  <c r="A40" i="14"/>
  <c r="CZ39" i="14"/>
  <c r="L5" i="14"/>
  <c r="L7" i="14" s="1"/>
  <c r="BO11" i="14"/>
  <c r="BN12" i="14"/>
  <c r="M32" i="12"/>
  <c r="M52" i="12"/>
  <c r="L54" i="12"/>
  <c r="N29" i="12"/>
  <c r="O29" i="12" s="1"/>
  <c r="BH12" i="14"/>
  <c r="BJ12" i="14"/>
  <c r="BI12" i="14"/>
  <c r="BF12" i="14"/>
  <c r="BG12" i="14"/>
  <c r="AG57" i="14"/>
  <c r="D34" i="42" l="1"/>
  <c r="B20" i="14"/>
  <c r="B65" i="14"/>
  <c r="A41" i="14"/>
  <c r="CZ40" i="14"/>
  <c r="M5" i="14"/>
  <c r="M7" i="14" s="1"/>
  <c r="BP11" i="14"/>
  <c r="BO12" i="14"/>
  <c r="O32" i="12"/>
  <c r="O54" i="12" s="1"/>
  <c r="O52" i="12"/>
  <c r="P29" i="12"/>
  <c r="N32" i="12"/>
  <c r="N54" i="12" s="1"/>
  <c r="N52" i="12"/>
  <c r="M54" i="12"/>
  <c r="AH57" i="14"/>
  <c r="D40" i="42" l="1"/>
  <c r="D46" i="42" s="1"/>
  <c r="B21" i="14"/>
  <c r="B66" i="14"/>
  <c r="A42" i="14"/>
  <c r="CZ41" i="14"/>
  <c r="N5" i="14"/>
  <c r="N7" i="14" s="1"/>
  <c r="BQ11" i="14"/>
  <c r="BP12" i="14"/>
  <c r="P32" i="12"/>
  <c r="P54" i="12" s="1"/>
  <c r="P52" i="12"/>
  <c r="Q29" i="12"/>
  <c r="AI57" i="14"/>
  <c r="B22" i="14" l="1"/>
  <c r="B67" i="14"/>
  <c r="A43" i="14"/>
  <c r="CZ42" i="14"/>
  <c r="O5" i="14"/>
  <c r="O7" i="14" s="1"/>
  <c r="BQ12" i="14"/>
  <c r="BR11" i="14"/>
  <c r="Q32" i="12"/>
  <c r="Q52" i="12"/>
  <c r="R29"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2" i="12"/>
  <c r="S29" i="12"/>
  <c r="Q54" i="12"/>
  <c r="AK57" i="14"/>
  <c r="B24" i="14" l="1"/>
  <c r="B69" i="14"/>
  <c r="A45" i="14"/>
  <c r="CZ44" i="14"/>
  <c r="Q5" i="14"/>
  <c r="Q7" i="14" s="1"/>
  <c r="BT11" i="14"/>
  <c r="BS18" i="14"/>
  <c r="BS12" i="14"/>
  <c r="BS13" i="14"/>
  <c r="BS17" i="14"/>
  <c r="S32" i="12"/>
  <c r="T29" i="12"/>
  <c r="AL57" i="14"/>
  <c r="B25" i="14" l="1"/>
  <c r="B70" i="14"/>
  <c r="A46" i="14"/>
  <c r="CZ45" i="14"/>
  <c r="R5" i="14"/>
  <c r="R7" i="14" s="1"/>
  <c r="BT13" i="14"/>
  <c r="BT12" i="14"/>
  <c r="BT19" i="14"/>
  <c r="BT14" i="14"/>
  <c r="BU11" i="14"/>
  <c r="BT18" i="14"/>
  <c r="BT17" i="14"/>
  <c r="T32" i="12"/>
  <c r="U29" i="12"/>
  <c r="AM57" i="14"/>
  <c r="B26" i="14" l="1"/>
  <c r="B71" i="14"/>
  <c r="A47" i="14"/>
  <c r="CZ46" i="14"/>
  <c r="S5" i="14"/>
  <c r="S7" i="14" s="1"/>
  <c r="BU12" i="14"/>
  <c r="BU13" i="14"/>
  <c r="BU20" i="14"/>
  <c r="BU14" i="14"/>
  <c r="BU15" i="14"/>
  <c r="BU17" i="14"/>
  <c r="BV11" i="14"/>
  <c r="BU18" i="14"/>
  <c r="BU19" i="14"/>
  <c r="U32" i="12"/>
  <c r="V29"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2" i="12"/>
  <c r="W29" i="12"/>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AQ29" i="12" s="1"/>
  <c r="AR29" i="12" s="1"/>
  <c r="AO57" i="14"/>
  <c r="B28" i="14" l="1"/>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2" i="12"/>
  <c r="AP57" i="14"/>
  <c r="AZ69" i="34"/>
  <c r="Z65" i="34"/>
  <c r="AV65" i="34"/>
  <c r="AF66" i="34"/>
  <c r="AT69" i="34"/>
  <c r="AL66" i="34"/>
  <c r="AL69" i="34"/>
  <c r="AL65" i="34"/>
  <c r="X67" i="34"/>
  <c r="N66" i="34"/>
  <c r="X66" i="34"/>
  <c r="U65" i="34"/>
  <c r="AS69" i="34"/>
  <c r="AP68" i="34"/>
  <c r="BA69" i="34"/>
  <c r="AI65" i="34"/>
  <c r="P67" i="34"/>
  <c r="Y68" i="34"/>
  <c r="L65" i="34"/>
  <c r="AT67" i="34"/>
  <c r="AQ67" i="34"/>
  <c r="Q65" i="34"/>
  <c r="AL68" i="34"/>
  <c r="O65" i="34"/>
  <c r="R66" i="34"/>
  <c r="T67" i="34"/>
  <c r="AX67" i="34"/>
  <c r="AF69" i="34"/>
  <c r="Z68" i="34"/>
  <c r="AV67" i="34"/>
  <c r="AO68" i="34"/>
  <c r="AO66" i="34"/>
  <c r="AH67" i="34"/>
  <c r="AP69" i="34"/>
  <c r="AG69" i="34"/>
  <c r="U66" i="34"/>
  <c r="AY66" i="34"/>
  <c r="R65" i="34"/>
  <c r="AD69" i="34"/>
  <c r="AU69" i="34"/>
  <c r="BB69" i="34"/>
  <c r="AT68" i="34"/>
  <c r="AQ65" i="34"/>
  <c r="X68" i="34"/>
  <c r="AV69" i="34"/>
  <c r="V65" i="34"/>
  <c r="W65" i="34"/>
  <c r="AA65" i="34"/>
  <c r="AY67" i="34"/>
  <c r="AM65" i="34"/>
  <c r="AI69" i="34"/>
  <c r="AC68" i="34"/>
  <c r="AG65" i="34"/>
  <c r="AR69" i="34"/>
  <c r="AQ68" i="34"/>
  <c r="AR68" i="34"/>
  <c r="AS66" i="34"/>
  <c r="P69" i="34"/>
  <c r="V66" i="34"/>
  <c r="AE68" i="34"/>
  <c r="V68" i="34"/>
  <c r="AE67" i="34"/>
  <c r="AO69" i="34"/>
  <c r="S67" i="34"/>
  <c r="AS65" i="34"/>
  <c r="W68" i="34"/>
  <c r="Y66" i="34"/>
  <c r="AI67" i="34"/>
  <c r="AB67" i="34"/>
  <c r="AJ69" i="34"/>
  <c r="T68" i="34"/>
  <c r="AN67" i="34"/>
  <c r="R68" i="34"/>
  <c r="R67" i="34"/>
  <c r="M66" i="34"/>
  <c r="AH68" i="34"/>
  <c r="AE66" i="34"/>
  <c r="AG67" i="34"/>
  <c r="U69" i="34"/>
  <c r="X69" i="34"/>
  <c r="AL67" i="34"/>
  <c r="AJ66" i="34"/>
  <c r="AV66" i="34"/>
  <c r="AQ69" i="34"/>
  <c r="P66" i="34"/>
  <c r="AM67" i="34"/>
  <c r="AM66" i="34"/>
  <c r="AR67" i="34"/>
  <c r="AZ67" i="34"/>
  <c r="AP67" i="34"/>
  <c r="M67" i="34"/>
  <c r="AX65" i="34"/>
  <c r="U68" i="34"/>
  <c r="Y67" i="34"/>
  <c r="P68" i="34"/>
  <c r="W67" i="34"/>
  <c r="AH69" i="34"/>
  <c r="Q67" i="34"/>
  <c r="S69" i="34"/>
  <c r="AQ66" i="34"/>
  <c r="AZ68" i="34"/>
  <c r="T69" i="34"/>
  <c r="N65" i="34"/>
  <c r="AJ65" i="34"/>
  <c r="AB69" i="34"/>
  <c r="AV68" i="34"/>
  <c r="AA69" i="34"/>
  <c r="AN66" i="34"/>
  <c r="AU68" i="34"/>
  <c r="Y69" i="34"/>
  <c r="AY69" i="34"/>
  <c r="AD65" i="34"/>
  <c r="AN65" i="34"/>
  <c r="Q69" i="34"/>
  <c r="AB66" i="34"/>
  <c r="AT65" i="34"/>
  <c r="O69" i="34"/>
  <c r="AR66" i="34"/>
  <c r="V67" i="34"/>
  <c r="AC65" i="34"/>
  <c r="AD67" i="34"/>
  <c r="AC66" i="34"/>
  <c r="AA66" i="34"/>
  <c r="AK69" i="34"/>
  <c r="M65" i="34"/>
  <c r="AR65" i="34"/>
  <c r="W69" i="34"/>
  <c r="N68" i="34"/>
  <c r="AX69" i="34"/>
  <c r="AF68" i="34"/>
  <c r="AO67" i="34"/>
  <c r="Z66" i="34"/>
  <c r="AG68" i="34"/>
  <c r="AB65" i="34"/>
  <c r="AF67" i="34"/>
  <c r="U67" i="34"/>
  <c r="V69" i="34"/>
  <c r="T66" i="34"/>
  <c r="Z67" i="34"/>
  <c r="Q66" i="34"/>
  <c r="AC67" i="34"/>
  <c r="AE69" i="34"/>
  <c r="O68" i="34"/>
  <c r="AP65" i="34"/>
  <c r="AP66" i="34"/>
  <c r="Q68" i="34"/>
  <c r="AH66" i="34"/>
  <c r="AT66" i="34"/>
  <c r="AC69" i="34"/>
  <c r="AK67" i="34"/>
  <c r="T65" i="34"/>
  <c r="AU67" i="34"/>
  <c r="AM69" i="34"/>
  <c r="AU65" i="34"/>
  <c r="P65" i="34"/>
  <c r="AU66" i="34"/>
  <c r="AX68" i="34"/>
  <c r="AX66" i="34"/>
  <c r="AW68" i="34"/>
  <c r="AJ67" i="34"/>
  <c r="AW66" i="34"/>
  <c r="S68" i="34"/>
  <c r="AD68" i="34"/>
  <c r="K65" i="34"/>
  <c r="O66" i="34"/>
  <c r="O67" i="34"/>
  <c r="AI66" i="34"/>
  <c r="L66" i="34"/>
  <c r="AS67" i="34"/>
  <c r="AA67" i="34"/>
  <c r="R69" i="34"/>
  <c r="AY68" i="34"/>
  <c r="AD66" i="34"/>
  <c r="Z69" i="34"/>
  <c r="AW69" i="34"/>
  <c r="AS68" i="34"/>
  <c r="AM68" i="34"/>
  <c r="AH65" i="34"/>
  <c r="AB68" i="34"/>
  <c r="AF65" i="34"/>
  <c r="X65" i="34"/>
  <c r="AN68" i="34"/>
  <c r="S65" i="34"/>
  <c r="AI68" i="34"/>
  <c r="AA68" i="34"/>
  <c r="AW67" i="34"/>
  <c r="AE65" i="34"/>
  <c r="AK66" i="34"/>
  <c r="BA68" i="34"/>
  <c r="Y65" i="34"/>
  <c r="AN69" i="34"/>
  <c r="AK68" i="34"/>
  <c r="AO65" i="34"/>
  <c r="AW65" i="34"/>
  <c r="W66" i="34"/>
  <c r="AJ68" i="34"/>
  <c r="AG66" i="34"/>
  <c r="N67" i="34"/>
  <c r="AK65" i="34"/>
  <c r="S66" i="34"/>
  <c r="B29" i="14" l="1"/>
  <c r="B74" i="14"/>
  <c r="A50" i="14"/>
  <c r="CZ49" i="14"/>
  <c r="V5" i="14"/>
  <c r="V7" i="14" s="1"/>
  <c r="BS11" i="42"/>
  <c r="AX11" i="42"/>
  <c r="BM11" i="42"/>
  <c r="BZ11" i="42"/>
  <c r="CH11" i="42"/>
  <c r="CO11" i="42"/>
  <c r="BY11" i="42"/>
  <c r="CK11" i="42"/>
  <c r="BU11" i="42"/>
  <c r="AQ11" i="42"/>
  <c r="BJ11" i="42"/>
  <c r="BG11" i="42"/>
  <c r="CT11" i="42"/>
  <c r="BC11" i="42"/>
  <c r="CM11" i="42"/>
  <c r="BB11" i="42"/>
  <c r="BT11" i="42"/>
  <c r="AV11" i="42"/>
  <c r="BL11" i="42"/>
  <c r="BK11" i="42"/>
  <c r="CE11" i="42"/>
  <c r="CB11" i="42"/>
  <c r="AZ11" i="42"/>
  <c r="CN11" i="42"/>
  <c r="CC11" i="42"/>
  <c r="CV11" i="42"/>
  <c r="CF11" i="42"/>
  <c r="BD11" i="42"/>
  <c r="CZ11" i="42"/>
  <c r="BW11" i="42"/>
  <c r="AU11" i="42"/>
  <c r="CX11" i="42"/>
  <c r="BV11" i="42"/>
  <c r="AT11" i="42"/>
  <c r="AR11" i="42"/>
  <c r="CR11" i="42"/>
  <c r="BP11" i="42"/>
  <c r="AN11" i="42"/>
  <c r="CQ11" i="42"/>
  <c r="AL11" i="42"/>
  <c r="BH11" i="42"/>
  <c r="BE11" i="42"/>
  <c r="BR11" i="42"/>
  <c r="AP11" i="42"/>
  <c r="CJ11" i="42"/>
  <c r="BX11" i="42"/>
  <c r="CG11" i="42"/>
  <c r="BQ11" i="42"/>
  <c r="CU11" i="42"/>
  <c r="BN11" i="42"/>
  <c r="BI11" i="42"/>
  <c r="BF11" i="42"/>
  <c r="BO11" i="42"/>
  <c r="CY11" i="42"/>
  <c r="AY11" i="42"/>
  <c r="CW11" i="42"/>
  <c r="AO11" i="42"/>
  <c r="AW11" i="42"/>
  <c r="CI11" i="42"/>
  <c r="AS11" i="42"/>
  <c r="CA11" i="42"/>
  <c r="CD11" i="42"/>
  <c r="AM11" i="42"/>
  <c r="CP11" i="42"/>
  <c r="CL11" i="42"/>
  <c r="BA11" i="42"/>
  <c r="CS11" i="42"/>
  <c r="CZ12" i="34"/>
  <c r="F53" i="34"/>
  <c r="CZ69"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AI11" i="42"/>
  <c r="AC11" i="42"/>
  <c r="W11" i="42"/>
  <c r="Q11" i="42"/>
  <c r="K11" i="42"/>
  <c r="E11" i="42"/>
  <c r="C11" i="42"/>
  <c r="AE11" i="42"/>
  <c r="V11" i="42"/>
  <c r="J11" i="42"/>
  <c r="D11" i="42"/>
  <c r="AA11" i="42"/>
  <c r="U11" i="42"/>
  <c r="O11" i="42"/>
  <c r="P11" i="42"/>
  <c r="AG11" i="42"/>
  <c r="Y11" i="42"/>
  <c r="S11" i="42"/>
  <c r="M11" i="42"/>
  <c r="G11" i="42"/>
  <c r="AJ11" i="42"/>
  <c r="AH11" i="42"/>
  <c r="X11" i="42"/>
  <c r="R11" i="42"/>
  <c r="L11" i="42"/>
  <c r="AB11" i="42"/>
  <c r="AD11" i="42"/>
  <c r="N11" i="42"/>
  <c r="F11" i="42"/>
  <c r="AF11" i="42"/>
  <c r="H11" i="42"/>
  <c r="AK11" i="42"/>
  <c r="Z11" i="42"/>
  <c r="T11" i="42"/>
  <c r="I11" i="42"/>
  <c r="CZ17" i="34"/>
  <c r="CZ18" i="34"/>
  <c r="CZ67" i="34"/>
  <c r="BX15" i="14"/>
  <c r="BX14" i="14"/>
  <c r="BX23" i="14"/>
  <c r="BX19" i="14"/>
  <c r="BX20" i="14"/>
  <c r="BY11" i="14"/>
  <c r="BX13" i="14"/>
  <c r="BX12" i="14"/>
  <c r="BX21" i="14"/>
  <c r="BX22" i="14"/>
  <c r="BX17" i="14"/>
  <c r="BX16" i="14"/>
  <c r="BX18" i="14"/>
  <c r="AQ57" i="14"/>
  <c r="AK60" i="34"/>
  <c r="AC60" i="34"/>
  <c r="AL60" i="34"/>
  <c r="W60" i="34"/>
  <c r="H60" i="34"/>
  <c r="J60" i="34"/>
  <c r="M60" i="34"/>
  <c r="AB60" i="34"/>
  <c r="AE60" i="34"/>
  <c r="U60" i="34"/>
  <c r="AQ60" i="34"/>
  <c r="AP60" i="34"/>
  <c r="AG60" i="34"/>
  <c r="AR60" i="34"/>
  <c r="AO60" i="34"/>
  <c r="S60" i="34"/>
  <c r="V60" i="34"/>
  <c r="AJ60" i="34"/>
  <c r="AS60" i="34"/>
  <c r="AD60" i="34"/>
  <c r="Z60" i="34"/>
  <c r="AN60" i="34"/>
  <c r="AM60" i="34"/>
  <c r="Q60" i="34"/>
  <c r="N60" i="34"/>
  <c r="P60" i="34"/>
  <c r="AI60" i="34"/>
  <c r="Y60" i="34"/>
  <c r="AH60" i="34"/>
  <c r="T60" i="34"/>
  <c r="F60" i="34"/>
  <c r="AA60" i="34"/>
  <c r="K60" i="34"/>
  <c r="R60" i="34"/>
  <c r="I60" i="34"/>
  <c r="O60" i="34"/>
  <c r="G60" i="34"/>
  <c r="L60" i="34"/>
  <c r="AF60" i="34"/>
  <c r="X60" i="34"/>
  <c r="AG59" i="34"/>
  <c r="M59" i="34"/>
  <c r="AI59" i="34"/>
  <c r="AR59" i="34"/>
  <c r="U59" i="34"/>
  <c r="T59" i="34"/>
  <c r="AQ59" i="34"/>
  <c r="H59" i="34"/>
  <c r="AO59" i="34"/>
  <c r="AK59" i="34"/>
  <c r="K59" i="34"/>
  <c r="O59" i="34"/>
  <c r="Y59" i="34"/>
  <c r="X59" i="34"/>
  <c r="AE59" i="34"/>
  <c r="AN59" i="34"/>
  <c r="P59" i="34"/>
  <c r="AA59" i="34"/>
  <c r="F59" i="34"/>
  <c r="J59" i="34"/>
  <c r="AC59" i="34"/>
  <c r="AF59" i="34"/>
  <c r="L59" i="34"/>
  <c r="AM59" i="34"/>
  <c r="AH59" i="34"/>
  <c r="AD59" i="34"/>
  <c r="G59" i="34"/>
  <c r="AP59" i="34"/>
  <c r="S59" i="34"/>
  <c r="N59" i="34"/>
  <c r="AJ59" i="34"/>
  <c r="E59" i="34"/>
  <c r="Q59" i="34"/>
  <c r="R59" i="34"/>
  <c r="V59" i="34"/>
  <c r="AB59" i="34"/>
  <c r="W59" i="34"/>
  <c r="I59" i="34"/>
  <c r="Z59" i="34"/>
  <c r="AL59" i="34"/>
  <c r="AQ58" i="34"/>
  <c r="Q58" i="34"/>
  <c r="R58" i="34"/>
  <c r="J58" i="34"/>
  <c r="AE58" i="34"/>
  <c r="AJ58" i="34"/>
  <c r="AG58" i="34"/>
  <c r="F58" i="34"/>
  <c r="U58" i="34"/>
  <c r="AN58" i="34"/>
  <c r="P58" i="34"/>
  <c r="X58" i="34"/>
  <c r="D58" i="34"/>
  <c r="AL58" i="34"/>
  <c r="AA58" i="34"/>
  <c r="AF58" i="34"/>
  <c r="Y58" i="34"/>
  <c r="S58" i="34"/>
  <c r="O58" i="34"/>
  <c r="T58" i="34"/>
  <c r="I58" i="34"/>
  <c r="AB58" i="34"/>
  <c r="AI58" i="34"/>
  <c r="H58" i="34"/>
  <c r="K58" i="34"/>
  <c r="V58" i="34"/>
  <c r="AM58" i="34"/>
  <c r="AD58" i="34"/>
  <c r="N58" i="34"/>
  <c r="AP58" i="34"/>
  <c r="E58" i="34"/>
  <c r="AK58" i="34"/>
  <c r="AC58" i="34"/>
  <c r="Z58" i="34"/>
  <c r="G58" i="34"/>
  <c r="AH58" i="34"/>
  <c r="AO58" i="34"/>
  <c r="M58" i="34"/>
  <c r="W58" i="34"/>
  <c r="L58" i="34"/>
  <c r="B30" i="14" l="1"/>
  <c r="B75" i="14"/>
  <c r="BK15" i="35"/>
  <c r="A51" i="14"/>
  <c r="CZ51" i="14" s="1"/>
  <c r="CZ50" i="14"/>
  <c r="W5" i="14"/>
  <c r="W7" i="14" s="1"/>
  <c r="D98" i="34"/>
  <c r="CZ58"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CZ65" i="34"/>
  <c r="CZ66" i="34"/>
  <c r="CZ68" i="34"/>
  <c r="S53" i="34"/>
  <c r="CZ26" i="34"/>
  <c r="F98" i="34"/>
  <c r="CZ59" i="34"/>
  <c r="E98" i="34"/>
  <c r="CZ60" i="34"/>
  <c r="BZ11" i="14"/>
  <c r="BY18" i="14"/>
  <c r="BY19" i="14"/>
  <c r="BY21" i="14"/>
  <c r="BY12" i="14"/>
  <c r="BY13" i="14"/>
  <c r="BY20" i="14"/>
  <c r="BY23" i="14"/>
  <c r="BY17" i="14"/>
  <c r="BY14" i="14"/>
  <c r="BY15" i="14"/>
  <c r="BY22" i="14"/>
  <c r="BY16" i="14"/>
  <c r="BY24" i="14"/>
  <c r="K22" i="32"/>
  <c r="E14" i="32"/>
  <c r="AR57" i="14"/>
  <c r="Z61" i="34"/>
  <c r="AJ64" i="34"/>
  <c r="T63" i="34"/>
  <c r="T61" i="34"/>
  <c r="AH61" i="34"/>
  <c r="AL62" i="34"/>
  <c r="AQ63" i="34"/>
  <c r="R62" i="34"/>
  <c r="AP63" i="34"/>
  <c r="AT61" i="34"/>
  <c r="AM61" i="34"/>
  <c r="M61" i="34"/>
  <c r="U62" i="34"/>
  <c r="AN64" i="34"/>
  <c r="AC63" i="34"/>
  <c r="L62" i="34"/>
  <c r="S64" i="34"/>
  <c r="W64" i="34"/>
  <c r="V62" i="34"/>
  <c r="AD61" i="34"/>
  <c r="N64" i="34"/>
  <c r="AU62" i="34"/>
  <c r="AD63" i="34"/>
  <c r="V61" i="34"/>
  <c r="AM62" i="34"/>
  <c r="U61" i="34"/>
  <c r="S61" i="34"/>
  <c r="AM63" i="34"/>
  <c r="AA61" i="34"/>
  <c r="O61" i="34"/>
  <c r="AB62" i="34"/>
  <c r="AL61" i="34"/>
  <c r="W63" i="34"/>
  <c r="X63" i="34"/>
  <c r="K63" i="34"/>
  <c r="P63" i="34"/>
  <c r="AS63" i="34"/>
  <c r="J62" i="34"/>
  <c r="AP64" i="34"/>
  <c r="AJ63" i="34"/>
  <c r="O63" i="34"/>
  <c r="N62" i="34"/>
  <c r="H61" i="34"/>
  <c r="Q61" i="34"/>
  <c r="O64" i="34"/>
  <c r="AO63" i="34"/>
  <c r="AE62" i="34"/>
  <c r="AS61" i="34"/>
  <c r="V64" i="34"/>
  <c r="AP61" i="34"/>
  <c r="AW64" i="34"/>
  <c r="AI61" i="34"/>
  <c r="G61" i="34"/>
  <c r="Q63" i="34"/>
  <c r="Q64" i="34"/>
  <c r="X61" i="34"/>
  <c r="N61" i="34"/>
  <c r="AA62" i="34"/>
  <c r="O62" i="34"/>
  <c r="AT64" i="34"/>
  <c r="K64" i="34"/>
  <c r="X64" i="34"/>
  <c r="W62" i="34"/>
  <c r="AA63" i="34"/>
  <c r="J63" i="34"/>
  <c r="AJ61" i="34"/>
  <c r="R63" i="34"/>
  <c r="AD64" i="34"/>
  <c r="AR61" i="34"/>
  <c r="AQ61" i="34"/>
  <c r="AH64" i="34"/>
  <c r="AF63" i="34"/>
  <c r="K61" i="34"/>
  <c r="AJ62" i="34"/>
  <c r="AQ64" i="34"/>
  <c r="AH63" i="34"/>
  <c r="AU63" i="34"/>
  <c r="U63" i="34"/>
  <c r="J61" i="34"/>
  <c r="AC61" i="34"/>
  <c r="Y63" i="34"/>
  <c r="AV64" i="34"/>
  <c r="Z63" i="34"/>
  <c r="AB64" i="34"/>
  <c r="AL64" i="34"/>
  <c r="Q62" i="34"/>
  <c r="T64" i="34"/>
  <c r="M63" i="34"/>
  <c r="AG61" i="34"/>
  <c r="AO61" i="34"/>
  <c r="AI63" i="34"/>
  <c r="R61" i="34"/>
  <c r="AR63" i="34"/>
  <c r="I62" i="34"/>
  <c r="AD62" i="34"/>
  <c r="I63" i="34"/>
  <c r="AC62" i="34"/>
  <c r="L61" i="34"/>
  <c r="Y64" i="34"/>
  <c r="AG64" i="34"/>
  <c r="AK64" i="34"/>
  <c r="AN62" i="34"/>
  <c r="AK63" i="34"/>
  <c r="AN61" i="34"/>
  <c r="AF64" i="34"/>
  <c r="AV63" i="34"/>
  <c r="P62" i="34"/>
  <c r="T62" i="34"/>
  <c r="AG63" i="34"/>
  <c r="V63" i="34"/>
  <c r="AL63" i="34"/>
  <c r="N63" i="34"/>
  <c r="AB61" i="34"/>
  <c r="AA64" i="34"/>
  <c r="AK61" i="34"/>
  <c r="AE64" i="34"/>
  <c r="AT62" i="34"/>
  <c r="P64" i="34"/>
  <c r="Y62" i="34"/>
  <c r="X62" i="34"/>
  <c r="L64" i="34"/>
  <c r="AG62" i="34"/>
  <c r="AS64" i="34"/>
  <c r="U64" i="34"/>
  <c r="AS62" i="34"/>
  <c r="AM64" i="34"/>
  <c r="Z62" i="34"/>
  <c r="W61" i="34"/>
  <c r="AC64" i="34"/>
  <c r="AI64" i="34"/>
  <c r="AP62" i="34"/>
  <c r="Y61" i="34"/>
  <c r="AK62" i="34"/>
  <c r="AI62" i="34"/>
  <c r="AH62" i="34"/>
  <c r="AO62" i="34"/>
  <c r="AE61" i="34"/>
  <c r="L63" i="34"/>
  <c r="AT63" i="34"/>
  <c r="AO64" i="34"/>
  <c r="AN63" i="34"/>
  <c r="M64" i="34"/>
  <c r="AR64" i="34"/>
  <c r="AE63" i="34"/>
  <c r="Z64" i="34"/>
  <c r="AU64" i="34"/>
  <c r="S63" i="34"/>
  <c r="AR62" i="34"/>
  <c r="M62" i="34"/>
  <c r="AB63" i="34"/>
  <c r="H62" i="34"/>
  <c r="AF61" i="34"/>
  <c r="K62" i="34"/>
  <c r="P61" i="34"/>
  <c r="R64" i="34"/>
  <c r="AQ62" i="34"/>
  <c r="AF62" i="34"/>
  <c r="I61" i="34"/>
  <c r="J64" i="34"/>
  <c r="S62" i="34"/>
  <c r="M98" i="34" l="1"/>
  <c r="I98" i="34"/>
  <c r="G98" i="34"/>
  <c r="CZ61" i="34"/>
  <c r="K98" i="34"/>
  <c r="J98" i="34"/>
  <c r="N98" i="34"/>
  <c r="L98" i="34"/>
  <c r="CZ63" i="34"/>
  <c r="CZ62" i="34"/>
  <c r="H98" i="34"/>
  <c r="CZ64" i="34"/>
  <c r="O98" i="34"/>
  <c r="B31" i="14"/>
  <c r="B76" i="14"/>
  <c r="C22" i="42"/>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B32" i="14" l="1"/>
  <c r="B77" i="14"/>
  <c r="C28" i="42"/>
  <c r="C34" i="42" s="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C40" i="42" l="1"/>
  <c r="C46" i="42" s="1"/>
  <c r="AM8" i="42" s="1"/>
  <c r="B33" i="14"/>
  <c r="B78" i="14"/>
  <c r="Z5" i="14"/>
  <c r="Z7" i="14" s="1"/>
  <c r="CM10" i="42"/>
  <c r="BK10" i="42"/>
  <c r="CE10" i="42"/>
  <c r="CC10" i="42"/>
  <c r="CU10" i="42"/>
  <c r="AU10" i="42"/>
  <c r="BV10" i="42"/>
  <c r="BI10" i="42"/>
  <c r="BF10" i="42"/>
  <c r="CA10" i="42"/>
  <c r="CQ10" i="42"/>
  <c r="CY10" i="42"/>
  <c r="CD10" i="42"/>
  <c r="AM10" i="42"/>
  <c r="AO10" i="42"/>
  <c r="AY10" i="42"/>
  <c r="AP10" i="42"/>
  <c r="CL10" i="42"/>
  <c r="CW10" i="42"/>
  <c r="CG10" i="42"/>
  <c r="BQ10" i="42"/>
  <c r="BA10" i="42"/>
  <c r="BT10" i="42"/>
  <c r="AV10" i="42"/>
  <c r="BL10" i="42"/>
  <c r="CB10" i="42"/>
  <c r="AX10" i="42"/>
  <c r="AW10" i="42"/>
  <c r="BZ10" i="42"/>
  <c r="CH10" i="42"/>
  <c r="CI10" i="42"/>
  <c r="BN10" i="42"/>
  <c r="CO10" i="42"/>
  <c r="BY10" i="42"/>
  <c r="AS10" i="42"/>
  <c r="BU10" i="42"/>
  <c r="CP10" i="42"/>
  <c r="BG10" i="42"/>
  <c r="CT10" i="42"/>
  <c r="BC10" i="42"/>
  <c r="BB10" i="42"/>
  <c r="CS10" i="42"/>
  <c r="CN10" i="42"/>
  <c r="CV10" i="42"/>
  <c r="BD10" i="42"/>
  <c r="CX10" i="42"/>
  <c r="CR10" i="42"/>
  <c r="AN10" i="42"/>
  <c r="BH10" i="42"/>
  <c r="BE10" i="42"/>
  <c r="BX10" i="42"/>
  <c r="BS10" i="42"/>
  <c r="BM10" i="42"/>
  <c r="CF10" i="42"/>
  <c r="CZ10" i="42"/>
  <c r="AR10" i="42"/>
  <c r="BP10" i="42"/>
  <c r="AL10" i="42"/>
  <c r="BR10" i="42"/>
  <c r="CJ10" i="42"/>
  <c r="AZ10" i="42"/>
  <c r="BW10" i="42"/>
  <c r="AT10" i="42"/>
  <c r="BO10" i="42"/>
  <c r="CK10" i="42"/>
  <c r="AQ10" i="42"/>
  <c r="BJ10" i="42"/>
  <c r="E53" i="35"/>
  <c r="X10" i="42"/>
  <c r="CZ13" i="35"/>
  <c r="AK10" i="42"/>
  <c r="AG10" i="42"/>
  <c r="L53" i="35"/>
  <c r="V10" i="42"/>
  <c r="P10" i="42"/>
  <c r="AD10" i="42"/>
  <c r="AA10" i="42"/>
  <c r="R10" i="42"/>
  <c r="AE10" i="42"/>
  <c r="AB10" i="42"/>
  <c r="N10" i="42"/>
  <c r="L10" i="42"/>
  <c r="I10" i="42"/>
  <c r="W10" i="42"/>
  <c r="AH10" i="42"/>
  <c r="AJ10" i="42"/>
  <c r="Q10" i="42"/>
  <c r="O10" i="42"/>
  <c r="K10" i="42"/>
  <c r="S10" i="42"/>
  <c r="AI10" i="42"/>
  <c r="AC10" i="42"/>
  <c r="J10" i="42"/>
  <c r="AF10" i="42"/>
  <c r="D10" i="42"/>
  <c r="G10" i="42"/>
  <c r="M10" i="42"/>
  <c r="H10" i="42"/>
  <c r="Z10" i="42"/>
  <c r="U10" i="42"/>
  <c r="C10" i="42"/>
  <c r="F10" i="42"/>
  <c r="Y10" i="42"/>
  <c r="E10" i="42"/>
  <c r="T10" i="42"/>
  <c r="F53" i="35"/>
  <c r="CZ14" i="35"/>
  <c r="K53" i="35"/>
  <c r="J53" i="35"/>
  <c r="G53" i="35"/>
  <c r="CZ15" i="35"/>
  <c r="CZ16" i="35"/>
  <c r="I53" i="35"/>
  <c r="N53" i="35"/>
  <c r="O53" i="35"/>
  <c r="C69" i="35"/>
  <c r="M53" i="35"/>
  <c r="C72" i="35"/>
  <c r="C70" i="35"/>
  <c r="C74" i="35"/>
  <c r="C76" i="35"/>
  <c r="CE31" i="35"/>
  <c r="C77" i="35"/>
  <c r="C71" i="35"/>
  <c r="C75" i="35"/>
  <c r="C73" i="35"/>
  <c r="H53" i="35"/>
  <c r="CZ21" i="35"/>
  <c r="CZ12" i="35"/>
  <c r="CB17" i="14"/>
  <c r="CB16" i="14"/>
  <c r="CB23" i="14"/>
  <c r="CB22" i="14"/>
  <c r="CB19" i="14"/>
  <c r="CB18" i="14"/>
  <c r="CB24" i="14"/>
  <c r="CB12" i="14"/>
  <c r="CB26" i="14"/>
  <c r="CB15" i="14"/>
  <c r="CB14" i="14"/>
  <c r="CB21" i="14"/>
  <c r="CB20" i="14"/>
  <c r="CC11" i="14"/>
  <c r="CB25" i="14"/>
  <c r="CB13" i="14"/>
  <c r="CB27" i="14"/>
  <c r="AU57" i="14"/>
  <c r="AM60" i="35"/>
  <c r="W60" i="35"/>
  <c r="K60" i="35"/>
  <c r="AF60" i="35"/>
  <c r="AJ60" i="35"/>
  <c r="AG60" i="35"/>
  <c r="AP60" i="35"/>
  <c r="AE60" i="35"/>
  <c r="T60" i="35"/>
  <c r="AS60" i="35"/>
  <c r="J60" i="35"/>
  <c r="AQ60" i="35"/>
  <c r="AR60" i="35"/>
  <c r="H60" i="35"/>
  <c r="P60" i="35"/>
  <c r="F60" i="35"/>
  <c r="I60" i="35"/>
  <c r="V60" i="35"/>
  <c r="L60" i="35"/>
  <c r="AH60" i="35"/>
  <c r="AL60" i="35"/>
  <c r="R60" i="35"/>
  <c r="U60" i="35"/>
  <c r="X60" i="35"/>
  <c r="AO60" i="35"/>
  <c r="G60" i="35"/>
  <c r="Q60" i="35"/>
  <c r="AK60" i="35"/>
  <c r="AI60" i="35"/>
  <c r="AN60" i="35"/>
  <c r="AC60" i="35"/>
  <c r="Z60" i="35"/>
  <c r="S60" i="35"/>
  <c r="AD60" i="35"/>
  <c r="AB60" i="35"/>
  <c r="N60" i="35"/>
  <c r="AA60" i="35"/>
  <c r="M60" i="35"/>
  <c r="Y60" i="35"/>
  <c r="O60" i="35"/>
  <c r="AD59" i="35"/>
  <c r="T59" i="35"/>
  <c r="Y59" i="35"/>
  <c r="J59" i="35"/>
  <c r="AK59" i="35"/>
  <c r="AH59" i="35"/>
  <c r="F59" i="35"/>
  <c r="N59" i="35"/>
  <c r="AC59" i="35"/>
  <c r="I59" i="35"/>
  <c r="AA59" i="35"/>
  <c r="L59" i="35"/>
  <c r="P59" i="35"/>
  <c r="AL59" i="35"/>
  <c r="E59" i="35"/>
  <c r="W59" i="35"/>
  <c r="AJ59" i="35"/>
  <c r="K59" i="35"/>
  <c r="H59" i="35"/>
  <c r="G59" i="35"/>
  <c r="AM59" i="35"/>
  <c r="AO59" i="35"/>
  <c r="AI59" i="35"/>
  <c r="S59" i="35"/>
  <c r="AB59" i="35"/>
  <c r="AE59" i="35"/>
  <c r="M59" i="35"/>
  <c r="Z59" i="35"/>
  <c r="Q59" i="35"/>
  <c r="AP59" i="35"/>
  <c r="X59" i="35"/>
  <c r="AQ59" i="35"/>
  <c r="AF59" i="35"/>
  <c r="V59" i="35"/>
  <c r="AN59" i="35"/>
  <c r="AR59" i="35"/>
  <c r="R59" i="35"/>
  <c r="O59" i="35"/>
  <c r="AG59" i="35"/>
  <c r="U59" i="35"/>
  <c r="AQ58" i="35"/>
  <c r="AB58" i="35"/>
  <c r="AO58" i="35"/>
  <c r="M58" i="35"/>
  <c r="U58" i="35"/>
  <c r="N58" i="35"/>
  <c r="L58" i="35"/>
  <c r="W58" i="35"/>
  <c r="Z58" i="35"/>
  <c r="AJ58" i="35"/>
  <c r="X58" i="35"/>
  <c r="AP58" i="35"/>
  <c r="H58" i="35"/>
  <c r="AA58" i="35"/>
  <c r="J58" i="35"/>
  <c r="AI58" i="35"/>
  <c r="AE58" i="35"/>
  <c r="AF58" i="35"/>
  <c r="AC58" i="35"/>
  <c r="AH58" i="35"/>
  <c r="F58" i="35"/>
  <c r="Q58" i="35"/>
  <c r="T58" i="35"/>
  <c r="D58" i="35"/>
  <c r="I58" i="35"/>
  <c r="AL58" i="35"/>
  <c r="K58" i="35"/>
  <c r="G58" i="35"/>
  <c r="AG58" i="35"/>
  <c r="O58" i="35"/>
  <c r="P58" i="35"/>
  <c r="E58" i="35"/>
  <c r="Y58" i="35"/>
  <c r="AN58" i="35"/>
  <c r="S58" i="35"/>
  <c r="V58" i="35"/>
  <c r="R58" i="35"/>
  <c r="AD58" i="35"/>
  <c r="AM58" i="35"/>
  <c r="AK58" i="35"/>
  <c r="G8" i="42" l="1"/>
  <c r="AC8" i="42"/>
  <c r="P8" i="42"/>
  <c r="BC8" i="42"/>
  <c r="E8" i="42"/>
  <c r="M8" i="42"/>
  <c r="BF8" i="42"/>
  <c r="AE8" i="42"/>
  <c r="BQ8" i="42"/>
  <c r="CE8" i="42"/>
  <c r="BT8" i="42"/>
  <c r="AN8" i="42"/>
  <c r="S8" i="42"/>
  <c r="AD8" i="42"/>
  <c r="BN8" i="42"/>
  <c r="BB8" i="42"/>
  <c r="CK8" i="42"/>
  <c r="AZ8" i="42"/>
  <c r="Y8" i="42"/>
  <c r="CV8" i="42"/>
  <c r="CC8" i="42"/>
  <c r="CQ8" i="42"/>
  <c r="BO8" i="42"/>
  <c r="AU8" i="42"/>
  <c r="BU8" i="42"/>
  <c r="B34" i="14"/>
  <c r="B79" i="14"/>
  <c r="C8" i="42"/>
  <c r="AI8" i="42"/>
  <c r="CR8" i="42"/>
  <c r="CU8" i="42"/>
  <c r="N8" i="42"/>
  <c r="W8" i="42"/>
  <c r="BZ8" i="42"/>
  <c r="BV8" i="42"/>
  <c r="AV8" i="42"/>
  <c r="AS8" i="42"/>
  <c r="J8" i="42"/>
  <c r="K8" i="42"/>
  <c r="AB8" i="42"/>
  <c r="BX8" i="42"/>
  <c r="BA8" i="42"/>
  <c r="BJ8" i="42"/>
  <c r="CY8" i="42"/>
  <c r="CS8" i="42"/>
  <c r="CJ8" i="42"/>
  <c r="CM8" i="42"/>
  <c r="Q8" i="42"/>
  <c r="X8" i="42"/>
  <c r="BD8" i="42"/>
  <c r="CA8" i="42"/>
  <c r="BK8" i="42"/>
  <c r="BE8" i="42"/>
  <c r="AG8" i="42"/>
  <c r="BY8" i="42"/>
  <c r="U8" i="42"/>
  <c r="AA8" i="42"/>
  <c r="CW8" i="42"/>
  <c r="AX8" i="42"/>
  <c r="CH8" i="42"/>
  <c r="CD8" i="42"/>
  <c r="AW8" i="42"/>
  <c r="CF8" i="42"/>
  <c r="H8" i="42"/>
  <c r="AJ8" i="42"/>
  <c r="BH8" i="42"/>
  <c r="CP8" i="42"/>
  <c r="AT8" i="42"/>
  <c r="BS8" i="42"/>
  <c r="F8" i="42"/>
  <c r="AR8" i="42"/>
  <c r="BW8" i="42"/>
  <c r="T8" i="42"/>
  <c r="V8" i="42"/>
  <c r="CT8" i="42"/>
  <c r="CZ8" i="42"/>
  <c r="AO8" i="42"/>
  <c r="CI8" i="42"/>
  <c r="L8" i="42"/>
  <c r="AF8" i="42"/>
  <c r="AL8" i="42"/>
  <c r="D8" i="42"/>
  <c r="Z8" i="42"/>
  <c r="AY8" i="42"/>
  <c r="CL8" i="42"/>
  <c r="CO8" i="42"/>
  <c r="BM8" i="42"/>
  <c r="O8" i="42"/>
  <c r="BL8" i="42"/>
  <c r="R8" i="42"/>
  <c r="AH8" i="42"/>
  <c r="CX8" i="42"/>
  <c r="BP8" i="42"/>
  <c r="CB8" i="42"/>
  <c r="BR8" i="42"/>
  <c r="AP8" i="42"/>
  <c r="CN8" i="42"/>
  <c r="I8" i="42"/>
  <c r="AK8" i="42"/>
  <c r="BG8" i="42"/>
  <c r="CG8" i="42"/>
  <c r="AQ8" i="42"/>
  <c r="BI8" i="42"/>
  <c r="AA5" i="14"/>
  <c r="AA7" i="14" s="1"/>
  <c r="CZ59" i="35"/>
  <c r="CZ58" i="35"/>
  <c r="D98" i="35"/>
  <c r="E98" i="35"/>
  <c r="F98" i="35"/>
  <c r="CZ60" i="35"/>
  <c r="Q53" i="35"/>
  <c r="S53" i="35"/>
  <c r="T53" i="35"/>
  <c r="W53" i="35"/>
  <c r="CZ23" i="35"/>
  <c r="V53" i="35"/>
  <c r="CZ28" i="35"/>
  <c r="U53" i="35"/>
  <c r="CZ26" i="35"/>
  <c r="CZ27" i="35"/>
  <c r="CZ24" i="35"/>
  <c r="P53" i="35"/>
  <c r="CZ30" i="35"/>
  <c r="CZ29" i="35"/>
  <c r="R53" i="35"/>
  <c r="CZ25" i="35"/>
  <c r="CZ31" i="35"/>
  <c r="CC14" i="14"/>
  <c r="CC15" i="14"/>
  <c r="CC24" i="14"/>
  <c r="CC21" i="14"/>
  <c r="CD11" i="14"/>
  <c r="CC18" i="14"/>
  <c r="CC20" i="14"/>
  <c r="CC28" i="14"/>
  <c r="CC25" i="14"/>
  <c r="CC13" i="14"/>
  <c r="CC22" i="14"/>
  <c r="CC27" i="14"/>
  <c r="CC12" i="14"/>
  <c r="CC19" i="14"/>
  <c r="CC16" i="14"/>
  <c r="CC17" i="14"/>
  <c r="CC26" i="14"/>
  <c r="CC23" i="14"/>
  <c r="AV57" i="14"/>
  <c r="B35" i="14" l="1"/>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B36" i="14" l="1"/>
  <c r="B81" i="14"/>
  <c r="AC5" i="14"/>
  <c r="AC7" i="14" s="1"/>
  <c r="CE16" i="14"/>
  <c r="CE17" i="14"/>
  <c r="CE26" i="14"/>
  <c r="CE23" i="14"/>
  <c r="CF11" i="14"/>
  <c r="CE18" i="14"/>
  <c r="CE20" i="14"/>
  <c r="CE28" i="14"/>
  <c r="CE25" i="14"/>
  <c r="CE12" i="14"/>
  <c r="CE13" i="14"/>
  <c r="CE22" i="14"/>
  <c r="CE19" i="14"/>
  <c r="CE27" i="14"/>
  <c r="CE14" i="14"/>
  <c r="CE15" i="14"/>
  <c r="CE24" i="14"/>
  <c r="CE21" i="14"/>
  <c r="CE29" i="14"/>
  <c r="CE30" i="14"/>
  <c r="AX57" i="14"/>
  <c r="B37" i="14" l="1"/>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AP75" i="34"/>
  <c r="O67" i="35"/>
  <c r="M66" i="35"/>
  <c r="G61" i="35"/>
  <c r="T67" i="35"/>
  <c r="Y76" i="34"/>
  <c r="AV73" i="34"/>
  <c r="AE76" i="34"/>
  <c r="L65" i="35"/>
  <c r="AW67" i="35"/>
  <c r="AG62" i="35"/>
  <c r="AE70" i="34"/>
  <c r="BI76" i="34"/>
  <c r="Z70" i="34"/>
  <c r="AU68" i="35"/>
  <c r="W76" i="34"/>
  <c r="AT61" i="35"/>
  <c r="BB72" i="34"/>
  <c r="AO72" i="34"/>
  <c r="Z77" i="34"/>
  <c r="AV75" i="34"/>
  <c r="AA76" i="34"/>
  <c r="AW77" i="34"/>
  <c r="AL77" i="34"/>
  <c r="W62" i="35"/>
  <c r="AS75" i="34"/>
  <c r="U68" i="35"/>
  <c r="BA73" i="34"/>
  <c r="AR64" i="35"/>
  <c r="AY66" i="35"/>
  <c r="AH65" i="35"/>
  <c r="AQ73" i="34"/>
  <c r="V70" i="34"/>
  <c r="M63" i="35"/>
  <c r="J62" i="35"/>
  <c r="R62" i="35"/>
  <c r="AF74" i="34"/>
  <c r="Z68" i="35"/>
  <c r="V76" i="34"/>
  <c r="AS68" i="35"/>
  <c r="U74" i="34"/>
  <c r="AZ68" i="35"/>
  <c r="T74" i="34"/>
  <c r="AP71" i="34"/>
  <c r="AS67" i="35"/>
  <c r="AO61" i="35"/>
  <c r="AZ71" i="34"/>
  <c r="AV71" i="34"/>
  <c r="BB76" i="34"/>
  <c r="AI63" i="35"/>
  <c r="AF70" i="34"/>
  <c r="S65" i="35"/>
  <c r="BA71" i="34"/>
  <c r="W75" i="34"/>
  <c r="AB74" i="34"/>
  <c r="AU74" i="34"/>
  <c r="AU70" i="34"/>
  <c r="U66" i="35"/>
  <c r="AW75" i="34"/>
  <c r="AY76" i="34"/>
  <c r="O61" i="35"/>
  <c r="AH75" i="34"/>
  <c r="AD70" i="34"/>
  <c r="AI62" i="35"/>
  <c r="AK67" i="35"/>
  <c r="T70" i="34"/>
  <c r="Q66" i="35"/>
  <c r="AN61" i="35"/>
  <c r="AI65" i="35"/>
  <c r="W66" i="35"/>
  <c r="K64" i="35"/>
  <c r="BD77" i="34"/>
  <c r="AD75" i="34"/>
  <c r="AQ68" i="35"/>
  <c r="AV74" i="34"/>
  <c r="AP70" i="34"/>
  <c r="AP65" i="35"/>
  <c r="L61" i="35"/>
  <c r="AZ72" i="34"/>
  <c r="AP67" i="35"/>
  <c r="S62" i="35"/>
  <c r="AR76" i="34"/>
  <c r="AO66" i="35"/>
  <c r="AL76" i="34"/>
  <c r="AW70" i="34"/>
  <c r="AB77" i="34"/>
  <c r="AA61" i="35"/>
  <c r="AE73" i="34"/>
  <c r="H61" i="35"/>
  <c r="AT77" i="34"/>
  <c r="AJ77" i="34"/>
  <c r="AF76" i="34"/>
  <c r="AJ67" i="35"/>
  <c r="AT67" i="35"/>
  <c r="AD66" i="35"/>
  <c r="BD71" i="34"/>
  <c r="AP73" i="34"/>
  <c r="AP66" i="35"/>
  <c r="W70" i="34"/>
  <c r="AE62" i="35"/>
  <c r="AE65" i="35"/>
  <c r="AT73" i="34"/>
  <c r="AF64" i="35"/>
  <c r="AM70" i="34"/>
  <c r="AQ66" i="35"/>
  <c r="AH70" i="34"/>
  <c r="BJ77" i="34"/>
  <c r="O66" i="35"/>
  <c r="R66" i="35"/>
  <c r="AR63" i="35"/>
  <c r="BH77" i="34"/>
  <c r="AU66" i="35"/>
  <c r="AM62" i="35"/>
  <c r="AJ64" i="35"/>
  <c r="AV70" i="34"/>
  <c r="AC63" i="35"/>
  <c r="AH66" i="35"/>
  <c r="AG61" i="35"/>
  <c r="L63" i="35"/>
  <c r="AT71" i="34"/>
  <c r="AX74" i="34"/>
  <c r="AS66" i="35"/>
  <c r="Q68" i="35"/>
  <c r="M61" i="35"/>
  <c r="BG74" i="34"/>
  <c r="AL72" i="34"/>
  <c r="AW74" i="34"/>
  <c r="AG77" i="34"/>
  <c r="AO70" i="34"/>
  <c r="AC76" i="34"/>
  <c r="AG70" i="34"/>
  <c r="V67" i="35"/>
  <c r="P65" i="35"/>
  <c r="AH67" i="35"/>
  <c r="AT66" i="35"/>
  <c r="AS77" i="34"/>
  <c r="L66" i="35"/>
  <c r="O64" i="35"/>
  <c r="AJ62" i="35"/>
  <c r="Y63" i="35"/>
  <c r="J61" i="35"/>
  <c r="AN64" i="35"/>
  <c r="AJ61" i="35"/>
  <c r="AM75" i="34"/>
  <c r="AE66" i="35"/>
  <c r="BD74" i="34"/>
  <c r="AQ77" i="34"/>
  <c r="L62" i="35"/>
  <c r="BE73" i="34"/>
  <c r="AB75" i="34"/>
  <c r="BD76" i="34"/>
  <c r="AK61" i="35"/>
  <c r="AT75" i="34"/>
  <c r="Y73" i="34"/>
  <c r="BF77" i="34"/>
  <c r="BH75" i="34"/>
  <c r="AK63" i="35"/>
  <c r="U73" i="34"/>
  <c r="AB62" i="35"/>
  <c r="AR77" i="34"/>
  <c r="AL66" i="35"/>
  <c r="AD64" i="35"/>
  <c r="O62" i="35"/>
  <c r="X68" i="35"/>
  <c r="AR71" i="34"/>
  <c r="P61" i="35"/>
  <c r="AA66" i="35"/>
  <c r="AU73" i="34"/>
  <c r="AI73" i="34"/>
  <c r="AD77" i="34"/>
  <c r="N61" i="35"/>
  <c r="AM77" i="34"/>
  <c r="AP63" i="35"/>
  <c r="AY72" i="34"/>
  <c r="AC67" i="35"/>
  <c r="AN73" i="34"/>
  <c r="AB71" i="34"/>
  <c r="AX73" i="34"/>
  <c r="AJ71" i="34"/>
  <c r="S61" i="35"/>
  <c r="R64" i="35"/>
  <c r="T66" i="35"/>
  <c r="AK66" i="35"/>
  <c r="AQ62" i="35"/>
  <c r="AA74" i="34"/>
  <c r="X76" i="34"/>
  <c r="AF68" i="35"/>
  <c r="Q71" i="34"/>
  <c r="BD75" i="34"/>
  <c r="AR74" i="34"/>
  <c r="AJ76" i="34"/>
  <c r="AR68" i="35"/>
  <c r="W67" i="35"/>
  <c r="AW64" i="35"/>
  <c r="AE77" i="34"/>
  <c r="W77" i="34"/>
  <c r="AZ77" i="34"/>
  <c r="AO68" i="35"/>
  <c r="AM67" i="35"/>
  <c r="I63" i="35"/>
  <c r="AE68" i="35"/>
  <c r="BC77" i="34"/>
  <c r="U61" i="35"/>
  <c r="AY73" i="34"/>
  <c r="AI70" i="34"/>
  <c r="Y75" i="34"/>
  <c r="BB70" i="34"/>
  <c r="Z72" i="34"/>
  <c r="AO73" i="34"/>
  <c r="AP72" i="34"/>
  <c r="S67" i="35"/>
  <c r="AE61" i="35"/>
  <c r="S73" i="34"/>
  <c r="AH77" i="34"/>
  <c r="T72" i="34"/>
  <c r="Y64" i="35"/>
  <c r="AU77" i="34"/>
  <c r="AJ65" i="35"/>
  <c r="X72" i="34"/>
  <c r="I62" i="35"/>
  <c r="AV65" i="35"/>
  <c r="AR62" i="35"/>
  <c r="V74" i="34"/>
  <c r="Y70" i="34"/>
  <c r="BC75" i="34"/>
  <c r="AQ64" i="35"/>
  <c r="BB75" i="34"/>
  <c r="AL65" i="35"/>
  <c r="AI61" i="35"/>
  <c r="AM64" i="35"/>
  <c r="AS72" i="34"/>
  <c r="T65" i="35"/>
  <c r="AU62" i="35"/>
  <c r="AX71" i="34"/>
  <c r="AG71" i="34"/>
  <c r="AX75" i="34"/>
  <c r="S63" i="35"/>
  <c r="AP62" i="35"/>
  <c r="AF66" i="35"/>
  <c r="U75" i="34"/>
  <c r="AO71" i="34"/>
  <c r="AW72" i="34"/>
  <c r="AR72" i="34"/>
  <c r="V62" i="35"/>
  <c r="AN67" i="35"/>
  <c r="W71" i="34"/>
  <c r="AS74" i="34"/>
  <c r="M62" i="35"/>
  <c r="AK72" i="34"/>
  <c r="AY74" i="34"/>
  <c r="BE72" i="34"/>
  <c r="S72" i="34"/>
  <c r="AL61" i="35"/>
  <c r="AD71" i="34"/>
  <c r="BB73" i="34"/>
  <c r="BC74" i="34"/>
  <c r="AC61" i="35"/>
  <c r="Y77" i="34"/>
  <c r="R67" i="35"/>
  <c r="AM73" i="34"/>
  <c r="AZ70" i="34"/>
  <c r="AW73" i="34"/>
  <c r="AD74" i="34"/>
  <c r="AS61" i="35"/>
  <c r="AA63" i="35"/>
  <c r="AN70" i="34"/>
  <c r="Z64" i="35"/>
  <c r="W65" i="35"/>
  <c r="AL64" i="35"/>
  <c r="T64" i="35"/>
  <c r="AT74" i="34"/>
  <c r="U62" i="35"/>
  <c r="AA62" i="35"/>
  <c r="AN76" i="34"/>
  <c r="AD72" i="34"/>
  <c r="S64" i="35"/>
  <c r="AY77" i="34"/>
  <c r="Z74" i="34"/>
  <c r="Z75" i="34"/>
  <c r="BB71" i="34"/>
  <c r="AA68" i="35"/>
  <c r="AN63" i="35"/>
  <c r="AB70" i="34"/>
  <c r="X73" i="34"/>
  <c r="AZ73" i="34"/>
  <c r="AI72" i="34"/>
  <c r="AS64" i="35"/>
  <c r="V68" i="35"/>
  <c r="AL75" i="34"/>
  <c r="AB63" i="35"/>
  <c r="AL71" i="34"/>
  <c r="AC73" i="34"/>
  <c r="X62" i="35"/>
  <c r="T71" i="34"/>
  <c r="T73" i="34"/>
  <c r="AF67" i="35"/>
  <c r="AR61" i="35"/>
  <c r="AM74" i="34"/>
  <c r="Z67" i="35"/>
  <c r="R71" i="34"/>
  <c r="AC77" i="34"/>
  <c r="AF77" i="34"/>
  <c r="AN62" i="35"/>
  <c r="AF62" i="35"/>
  <c r="AV64" i="35"/>
  <c r="M64" i="35"/>
  <c r="AR65" i="35"/>
  <c r="AY71" i="34"/>
  <c r="AQ67" i="35"/>
  <c r="AF71" i="34"/>
  <c r="AH72" i="34"/>
  <c r="AC75" i="34"/>
  <c r="BF74" i="34"/>
  <c r="BA76" i="34"/>
  <c r="AG64" i="35"/>
  <c r="X66" i="35"/>
  <c r="AD68" i="35"/>
  <c r="Q67" i="35"/>
  <c r="U65" i="35"/>
  <c r="AO63" i="35"/>
  <c r="AA71" i="34"/>
  <c r="AO64" i="35"/>
  <c r="AX68" i="35"/>
  <c r="AZ67" i="35"/>
  <c r="V63" i="35"/>
  <c r="AT72" i="34"/>
  <c r="AO62" i="35"/>
  <c r="BA75" i="34"/>
  <c r="AM68" i="35"/>
  <c r="N67" i="35"/>
  <c r="V61" i="35"/>
  <c r="BC72" i="34"/>
  <c r="AH71" i="34"/>
  <c r="Q64" i="35"/>
  <c r="AT62" i="35"/>
  <c r="AL62" i="35"/>
  <c r="Q62" i="35"/>
  <c r="W63" i="35"/>
  <c r="AG68" i="35"/>
  <c r="AZ75" i="34"/>
  <c r="AE71" i="34"/>
  <c r="AO65" i="35"/>
  <c r="AK65" i="35"/>
  <c r="AA64" i="35"/>
  <c r="AJ66" i="35"/>
  <c r="V72" i="34"/>
  <c r="AD65" i="35"/>
  <c r="AA65" i="35"/>
  <c r="AQ63" i="35"/>
  <c r="AA75" i="34"/>
  <c r="AP64" i="35"/>
  <c r="AD67" i="35"/>
  <c r="AJ70" i="34"/>
  <c r="AR73" i="34"/>
  <c r="AO67" i="35"/>
  <c r="Z65" i="35"/>
  <c r="S68" i="35"/>
  <c r="Q63" i="35"/>
  <c r="AY68" i="35"/>
  <c r="S70" i="34"/>
  <c r="AE67" i="35"/>
  <c r="AA67" i="35"/>
  <c r="K62" i="35"/>
  <c r="R68" i="35"/>
  <c r="X63" i="35"/>
  <c r="AL68" i="35"/>
  <c r="P68" i="35"/>
  <c r="Y62" i="35"/>
  <c r="AB61" i="35"/>
  <c r="AQ71" i="34"/>
  <c r="AB65" i="35"/>
  <c r="X65" i="35"/>
  <c r="BF73" i="34"/>
  <c r="W68" i="35"/>
  <c r="AZ74" i="34"/>
  <c r="BB77" i="34"/>
  <c r="AW65" i="35"/>
  <c r="AT64" i="35"/>
  <c r="AU64" i="35"/>
  <c r="AJ73" i="34"/>
  <c r="AI71" i="34"/>
  <c r="P66" i="35"/>
  <c r="W74" i="34"/>
  <c r="AK64" i="35"/>
  <c r="AF75" i="34"/>
  <c r="AD61" i="35"/>
  <c r="U72" i="34"/>
  <c r="AU63" i="35"/>
  <c r="AC65" i="35"/>
  <c r="P70" i="34"/>
  <c r="N63" i="35"/>
  <c r="AS70" i="34"/>
  <c r="AQ61" i="35"/>
  <c r="U67" i="35"/>
  <c r="X77" i="34"/>
  <c r="AO77" i="34"/>
  <c r="AK71" i="34"/>
  <c r="AP61" i="35"/>
  <c r="AG63" i="35"/>
  <c r="T63" i="35"/>
  <c r="AT70" i="34"/>
  <c r="AM65" i="35"/>
  <c r="AX67" i="35"/>
  <c r="AC70" i="34"/>
  <c r="T61" i="35"/>
  <c r="AS63" i="35"/>
  <c r="AO75" i="34"/>
  <c r="AJ74" i="34"/>
  <c r="W64" i="35"/>
  <c r="W73" i="34"/>
  <c r="AH63" i="35"/>
  <c r="J64" i="35"/>
  <c r="AC62" i="35"/>
  <c r="AM63" i="35"/>
  <c r="AK74" i="34"/>
  <c r="K61" i="35"/>
  <c r="R61" i="35"/>
  <c r="BE76" i="34"/>
  <c r="BC73" i="34"/>
  <c r="N68" i="35"/>
  <c r="Y67" i="35"/>
  <c r="AT68" i="35"/>
  <c r="BF76" i="34"/>
  <c r="AU65" i="35"/>
  <c r="AG73" i="34"/>
  <c r="AN65" i="35"/>
  <c r="AB72" i="34"/>
  <c r="X71" i="34"/>
  <c r="AQ75" i="34"/>
  <c r="Z63" i="35"/>
  <c r="AO74" i="34"/>
  <c r="BC76" i="34"/>
  <c r="AK70" i="34"/>
  <c r="Z61" i="35"/>
  <c r="AX66" i="35"/>
  <c r="AI76" i="34"/>
  <c r="X75" i="34"/>
  <c r="AZ76" i="34"/>
  <c r="BB74" i="34"/>
  <c r="Y74" i="34"/>
  <c r="AT65" i="35"/>
  <c r="BA74" i="34"/>
  <c r="Z62" i="35"/>
  <c r="L64" i="35"/>
  <c r="X70" i="34"/>
  <c r="P62" i="35"/>
  <c r="AD62" i="35"/>
  <c r="AC74" i="34"/>
  <c r="Y72" i="34"/>
  <c r="BC71" i="34"/>
  <c r="AS71" i="34"/>
  <c r="M67" i="35"/>
  <c r="AE63" i="35"/>
  <c r="AV67" i="35"/>
  <c r="X67" i="35"/>
  <c r="AY75" i="34"/>
  <c r="AL74" i="34"/>
  <c r="BA68" i="35"/>
  <c r="R70" i="34"/>
  <c r="AL67" i="35"/>
  <c r="AR75" i="34"/>
  <c r="AW71" i="34"/>
  <c r="AF63" i="35"/>
  <c r="AD63" i="35"/>
  <c r="W61" i="35"/>
  <c r="AM76" i="34"/>
  <c r="AI66" i="35"/>
  <c r="AY67" i="35"/>
  <c r="BE75" i="34"/>
  <c r="AM66" i="35"/>
  <c r="AC68" i="35"/>
  <c r="K63" i="35"/>
  <c r="AT63" i="35"/>
  <c r="BF75" i="34"/>
  <c r="AA70" i="34"/>
  <c r="AL63" i="35"/>
  <c r="AW66" i="35"/>
  <c r="AI74" i="34"/>
  <c r="X61" i="35"/>
  <c r="AQ76" i="34"/>
  <c r="AN68" i="35"/>
  <c r="AH68" i="35"/>
  <c r="AP68" i="35"/>
  <c r="P64" i="35"/>
  <c r="AT76" i="34"/>
  <c r="BE74" i="34"/>
  <c r="BG75" i="34"/>
  <c r="Z73" i="34"/>
  <c r="AV76" i="34"/>
  <c r="AX77" i="34"/>
  <c r="AU76" i="34"/>
  <c r="AG72" i="34"/>
  <c r="BA70" i="34"/>
  <c r="AE75" i="34"/>
  <c r="X74" i="34"/>
  <c r="AD73" i="34"/>
  <c r="T62" i="35"/>
  <c r="Q61" i="35"/>
  <c r="AF72" i="34"/>
  <c r="BA77" i="34"/>
  <c r="AR66" i="35"/>
  <c r="AN66" i="35"/>
  <c r="AV66" i="35"/>
  <c r="H62" i="35"/>
  <c r="X64" i="35"/>
  <c r="AQ65" i="35"/>
  <c r="V66" i="35"/>
  <c r="AL70" i="34"/>
  <c r="AJ68" i="35"/>
  <c r="AN71" i="34"/>
  <c r="AF73" i="34"/>
  <c r="BG76" i="34"/>
  <c r="AI68" i="35"/>
  <c r="AX72" i="34"/>
  <c r="AP76" i="34"/>
  <c r="V64" i="35"/>
  <c r="AX76" i="34"/>
  <c r="BE77" i="34"/>
  <c r="AM72" i="34"/>
  <c r="AK68" i="35"/>
  <c r="Y71" i="34"/>
  <c r="AS65" i="35"/>
  <c r="AG76" i="34"/>
  <c r="AR67" i="35"/>
  <c r="AM71" i="34"/>
  <c r="AA73" i="34"/>
  <c r="AB64" i="35"/>
  <c r="AK75" i="34"/>
  <c r="AL73" i="34"/>
  <c r="BH76" i="34"/>
  <c r="AH73" i="34"/>
  <c r="AF61" i="35"/>
  <c r="AU72" i="34"/>
  <c r="AO76" i="34"/>
  <c r="O63" i="35"/>
  <c r="R72" i="34"/>
  <c r="AA77" i="34"/>
  <c r="T68" i="35"/>
  <c r="AW76" i="34"/>
  <c r="Z66" i="35"/>
  <c r="BD72" i="34"/>
  <c r="AD76" i="34"/>
  <c r="AC66" i="35"/>
  <c r="AV72" i="34"/>
  <c r="N65" i="35"/>
  <c r="Y68" i="35"/>
  <c r="AU67" i="35"/>
  <c r="AS76" i="34"/>
  <c r="N64" i="35"/>
  <c r="AI77" i="34"/>
  <c r="O65" i="35"/>
  <c r="AG65" i="35"/>
  <c r="K65" i="35"/>
  <c r="AP74" i="34"/>
  <c r="AE64" i="35"/>
  <c r="J63" i="35"/>
  <c r="AG66" i="35"/>
  <c r="AR70" i="34"/>
  <c r="AU71" i="34"/>
  <c r="AK73" i="34"/>
  <c r="AC72" i="34"/>
  <c r="BI77" i="34"/>
  <c r="I61" i="35"/>
  <c r="AG75" i="34"/>
  <c r="R63" i="35"/>
  <c r="AB68" i="35"/>
  <c r="AI64" i="35"/>
  <c r="AH62" i="35"/>
  <c r="AE74" i="34"/>
  <c r="AP77" i="34"/>
  <c r="AC64" i="35"/>
  <c r="BG77" i="34"/>
  <c r="P63" i="35"/>
  <c r="Q70" i="34"/>
  <c r="AB76" i="34"/>
  <c r="BA72" i="34"/>
  <c r="V75" i="34"/>
  <c r="AN75" i="34"/>
  <c r="M65" i="35"/>
  <c r="R65" i="35"/>
  <c r="N62" i="35"/>
  <c r="AX65" i="35"/>
  <c r="U64" i="35"/>
  <c r="AQ72" i="34"/>
  <c r="AN72" i="34"/>
  <c r="AB66" i="35"/>
  <c r="U71" i="34"/>
  <c r="AH61" i="35"/>
  <c r="V73" i="34"/>
  <c r="U70" i="34"/>
  <c r="AY70" i="34"/>
  <c r="AH76" i="34"/>
  <c r="AU75" i="34"/>
  <c r="Z71" i="34"/>
  <c r="AQ74" i="34"/>
  <c r="AB67" i="35"/>
  <c r="AK76" i="34"/>
  <c r="AV77" i="34"/>
  <c r="AW68" i="35"/>
  <c r="AI67" i="35"/>
  <c r="AA72" i="34"/>
  <c r="AB73" i="34"/>
  <c r="Y65" i="35"/>
  <c r="AG67" i="35"/>
  <c r="U63" i="35"/>
  <c r="AF65" i="35"/>
  <c r="N66" i="35"/>
  <c r="AN77" i="34"/>
  <c r="AV63" i="35"/>
  <c r="AC71" i="34"/>
  <c r="V71" i="34"/>
  <c r="Z76" i="34"/>
  <c r="V65" i="35"/>
  <c r="AK62" i="35"/>
  <c r="AJ72" i="34"/>
  <c r="Q65" i="35"/>
  <c r="AV68" i="35"/>
  <c r="AS73" i="34"/>
  <c r="AK77" i="34"/>
  <c r="O68" i="35"/>
  <c r="AI75" i="34"/>
  <c r="P67" i="35"/>
  <c r="AX70" i="34"/>
  <c r="BC70" i="34"/>
  <c r="Y61" i="35"/>
  <c r="AH64" i="35"/>
  <c r="AJ63" i="35"/>
  <c r="Y66" i="35"/>
  <c r="S66" i="35"/>
  <c r="AQ70" i="34"/>
  <c r="AE72" i="34"/>
  <c r="AG74" i="34"/>
  <c r="BD73" i="34"/>
  <c r="AS62" i="35"/>
  <c r="S71" i="34"/>
  <c r="W72" i="34"/>
  <c r="AN74" i="34"/>
  <c r="AH74" i="34"/>
  <c r="AJ75" i="34"/>
  <c r="AM61" i="35"/>
  <c r="X75" i="35"/>
  <c r="AE71" i="35"/>
  <c r="AG75" i="35"/>
  <c r="BC70" i="35"/>
  <c r="AO74" i="35"/>
  <c r="AM70" i="35"/>
  <c r="AC75" i="35"/>
  <c r="Z74" i="35"/>
  <c r="AX76" i="35"/>
  <c r="R71" i="35"/>
  <c r="Y72" i="35"/>
  <c r="AT71" i="35"/>
  <c r="S73" i="35"/>
  <c r="BG74" i="35"/>
  <c r="T69" i="35"/>
  <c r="BD71" i="35"/>
  <c r="AV71" i="35"/>
  <c r="BB72" i="35"/>
  <c r="AZ76" i="35"/>
  <c r="AN71" i="35"/>
  <c r="AH74" i="35"/>
  <c r="AZ75" i="35"/>
  <c r="AT77" i="35"/>
  <c r="AW74" i="35"/>
  <c r="AT70" i="35"/>
  <c r="AP77" i="35"/>
  <c r="AP71" i="35"/>
  <c r="AX74" i="35"/>
  <c r="AN74" i="35"/>
  <c r="BB70" i="35"/>
  <c r="AG73" i="35"/>
  <c r="AF70" i="35"/>
  <c r="W72" i="35"/>
  <c r="AR76" i="35"/>
  <c r="AM72" i="35"/>
  <c r="AP76" i="35"/>
  <c r="BC73" i="35"/>
  <c r="AU73" i="35"/>
  <c r="Y71" i="35"/>
  <c r="AD76" i="35"/>
  <c r="AO70" i="35"/>
  <c r="AH73" i="35"/>
  <c r="AK71" i="35"/>
  <c r="AH72" i="35"/>
  <c r="AX69" i="35"/>
  <c r="AI72" i="35"/>
  <c r="AI76" i="35"/>
  <c r="X72" i="35"/>
  <c r="AW75" i="35"/>
  <c r="AL74" i="35"/>
  <c r="AK69" i="35"/>
  <c r="Z72" i="35"/>
  <c r="BB76" i="35"/>
  <c r="BF77" i="35"/>
  <c r="BE72" i="35"/>
  <c r="AL77" i="35"/>
  <c r="Y69" i="35"/>
  <c r="AB74" i="35"/>
  <c r="AQ72" i="35"/>
  <c r="BE75" i="35"/>
  <c r="V69" i="35"/>
  <c r="AN77" i="35"/>
  <c r="AQ77" i="35"/>
  <c r="AX72" i="35"/>
  <c r="T71" i="35"/>
  <c r="AJ70" i="35"/>
  <c r="AB75" i="35"/>
  <c r="AK74" i="35"/>
  <c r="BD77" i="35"/>
  <c r="X71" i="35"/>
  <c r="BC77" i="35"/>
  <c r="P70" i="35"/>
  <c r="AC72" i="35"/>
  <c r="BF76" i="35"/>
  <c r="AF71" i="35"/>
  <c r="BD72" i="35"/>
  <c r="S69" i="35"/>
  <c r="BB74" i="35"/>
  <c r="BJ77" i="35"/>
  <c r="AB73" i="35"/>
  <c r="AF73" i="35"/>
  <c r="AU71" i="35"/>
  <c r="BC76" i="35"/>
  <c r="AD75" i="35"/>
  <c r="AJ74" i="35"/>
  <c r="AH76" i="35"/>
  <c r="AB72" i="35"/>
  <c r="V70" i="35"/>
  <c r="AC74" i="35"/>
  <c r="AS76" i="35"/>
  <c r="T70" i="35"/>
  <c r="X77" i="35"/>
  <c r="AZ70" i="35"/>
  <c r="AW72" i="35"/>
  <c r="AB70" i="35"/>
  <c r="V73" i="35"/>
  <c r="AV72" i="35"/>
  <c r="AU77" i="35"/>
  <c r="AS71" i="35"/>
  <c r="W73" i="35"/>
  <c r="AL72" i="35"/>
  <c r="AL76" i="35"/>
  <c r="BD75" i="35"/>
  <c r="AD77" i="35"/>
  <c r="AU70" i="35"/>
  <c r="AQ71" i="35"/>
  <c r="AG70" i="35"/>
  <c r="AR73" i="35"/>
  <c r="BB71" i="35"/>
  <c r="AJ76" i="35"/>
  <c r="AP69" i="35"/>
  <c r="BH76" i="35"/>
  <c r="Z73" i="35"/>
  <c r="BD73" i="35"/>
  <c r="AW77" i="35"/>
  <c r="AF74" i="35"/>
  <c r="BA69" i="35"/>
  <c r="V72" i="35"/>
  <c r="AV74" i="35"/>
  <c r="BG77" i="35"/>
  <c r="R72" i="35"/>
  <c r="AO77" i="35"/>
  <c r="AN72" i="35"/>
  <c r="AR70" i="35"/>
  <c r="AZ71" i="35"/>
  <c r="AZ69" i="35"/>
  <c r="AD71" i="35"/>
  <c r="AN69" i="35"/>
  <c r="AG76" i="35"/>
  <c r="X76" i="35"/>
  <c r="V74" i="35"/>
  <c r="AS70" i="35"/>
  <c r="AU76" i="35"/>
  <c r="BC72" i="35"/>
  <c r="BA71" i="35"/>
  <c r="V76" i="35"/>
  <c r="AG69" i="35"/>
  <c r="AV69" i="35"/>
  <c r="AR77" i="35"/>
  <c r="AK72" i="35"/>
  <c r="U69" i="35"/>
  <c r="AX71" i="35"/>
  <c r="AH71" i="35"/>
  <c r="AY72" i="35"/>
  <c r="W76" i="35"/>
  <c r="AV70" i="35"/>
  <c r="BE74" i="35"/>
  <c r="AE73" i="35"/>
  <c r="AH69" i="35"/>
  <c r="AK77" i="35"/>
  <c r="AO72" i="35"/>
  <c r="AQ75" i="35"/>
  <c r="AA76" i="35"/>
  <c r="BB77" i="35"/>
  <c r="AS75" i="35"/>
  <c r="AB76" i="35"/>
  <c r="AY74" i="35"/>
  <c r="AK73" i="35"/>
  <c r="R69" i="35"/>
  <c r="BH75" i="35"/>
  <c r="AC69" i="35"/>
  <c r="P69" i="35"/>
  <c r="AE72" i="35"/>
  <c r="AP75" i="35"/>
  <c r="AV75" i="35"/>
  <c r="AV77" i="35"/>
  <c r="AE69" i="35"/>
  <c r="AN76" i="35"/>
  <c r="AT72" i="35"/>
  <c r="AW76" i="35"/>
  <c r="AG71" i="35"/>
  <c r="AX73" i="35"/>
  <c r="AS74" i="35"/>
  <c r="AY70" i="35"/>
  <c r="AE77" i="35"/>
  <c r="AC76" i="35"/>
  <c r="AA71" i="35"/>
  <c r="AS69" i="35"/>
  <c r="V71" i="35"/>
  <c r="AA74" i="35"/>
  <c r="AA69" i="35"/>
  <c r="AG72" i="35"/>
  <c r="AA75" i="35"/>
  <c r="AW71" i="35"/>
  <c r="Q71" i="35"/>
  <c r="AI69" i="35"/>
  <c r="AF69" i="35"/>
  <c r="AV73" i="35"/>
  <c r="AW69" i="35"/>
  <c r="AE70" i="35"/>
  <c r="BF73" i="35"/>
  <c r="AQ73" i="35"/>
  <c r="BF74" i="35"/>
  <c r="W69" i="35"/>
  <c r="BE76" i="35"/>
  <c r="BC71" i="35"/>
  <c r="U71" i="35"/>
  <c r="BG76" i="35"/>
  <c r="AR74" i="35"/>
  <c r="AO71" i="35"/>
  <c r="AO76" i="35"/>
  <c r="AD70" i="35"/>
  <c r="AP73" i="35"/>
  <c r="BD74" i="35"/>
  <c r="U75" i="35"/>
  <c r="O69" i="35"/>
  <c r="X74" i="35"/>
  <c r="AU69" i="35"/>
  <c r="AY69" i="35"/>
  <c r="U73" i="35"/>
  <c r="AP70" i="35"/>
  <c r="AG74" i="35"/>
  <c r="AZ73" i="35"/>
  <c r="R70" i="35"/>
  <c r="BA72" i="35"/>
  <c r="AT74" i="35"/>
  <c r="AI74" i="35"/>
  <c r="AV76" i="35"/>
  <c r="AC73" i="35"/>
  <c r="AP72" i="35"/>
  <c r="AY77" i="35"/>
  <c r="AF77" i="35"/>
  <c r="AK76" i="35"/>
  <c r="S71" i="35"/>
  <c r="Z75" i="35"/>
  <c r="AI75" i="35"/>
  <c r="S72" i="35"/>
  <c r="X73" i="35"/>
  <c r="U74" i="35"/>
  <c r="AB69" i="35"/>
  <c r="AM73" i="35"/>
  <c r="AI77" i="35"/>
  <c r="AI73" i="35"/>
  <c r="BB75" i="35"/>
  <c r="U70" i="35"/>
  <c r="Q70" i="35"/>
  <c r="Y73" i="35"/>
  <c r="AL73" i="35"/>
  <c r="AE75" i="35"/>
  <c r="BB73" i="35"/>
  <c r="AK75" i="35"/>
  <c r="AM74" i="35"/>
  <c r="T72" i="35"/>
  <c r="BE73" i="35"/>
  <c r="AJ77" i="35"/>
  <c r="AO75" i="35"/>
  <c r="BF75" i="35"/>
  <c r="W74" i="35"/>
  <c r="AI71" i="35"/>
  <c r="W71" i="35"/>
  <c r="AM77" i="35"/>
  <c r="BC75" i="35"/>
  <c r="AP74" i="35"/>
  <c r="Z77" i="35"/>
  <c r="AM75" i="35"/>
  <c r="AD74" i="35"/>
  <c r="AH70" i="35"/>
  <c r="AN73" i="35"/>
  <c r="AX70" i="35"/>
  <c r="AF75" i="35"/>
  <c r="AY75" i="35"/>
  <c r="BE77" i="35"/>
  <c r="Y75" i="35"/>
  <c r="BD76" i="35"/>
  <c r="Z70" i="35"/>
  <c r="Y70" i="35"/>
  <c r="AQ76" i="35"/>
  <c r="AT76" i="35"/>
  <c r="AW73" i="35"/>
  <c r="AT69" i="35"/>
  <c r="W75" i="35"/>
  <c r="AY76" i="35"/>
  <c r="AC71" i="35"/>
  <c r="AB71" i="35"/>
  <c r="AX77" i="35"/>
  <c r="AU74" i="35"/>
  <c r="T74" i="35"/>
  <c r="BA75" i="35"/>
  <c r="Y74" i="35"/>
  <c r="Q69" i="35"/>
  <c r="AL70" i="35"/>
  <c r="AO69" i="35"/>
  <c r="AM69" i="35"/>
  <c r="AL69" i="35"/>
  <c r="AJ72" i="35"/>
  <c r="AQ69" i="35"/>
  <c r="X70" i="35"/>
  <c r="AJ71" i="35"/>
  <c r="AM76" i="35"/>
  <c r="U72" i="35"/>
  <c r="AD69" i="35"/>
  <c r="BI77" i="35"/>
  <c r="BA70" i="35"/>
  <c r="BA73" i="35"/>
  <c r="AJ75" i="35"/>
  <c r="BA74" i="35"/>
  <c r="V75" i="35"/>
  <c r="AO73" i="35"/>
  <c r="AZ77" i="35"/>
  <c r="AS73" i="35"/>
  <c r="X69" i="35"/>
  <c r="AH77" i="35"/>
  <c r="AY71" i="35"/>
  <c r="AJ69" i="35"/>
  <c r="AR72" i="35"/>
  <c r="AZ72" i="35"/>
  <c r="AW70" i="35"/>
  <c r="BB69" i="35"/>
  <c r="AN70" i="35"/>
  <c r="AD72" i="35"/>
  <c r="AM71" i="35"/>
  <c r="BI76" i="35"/>
  <c r="AA73" i="35"/>
  <c r="AR69" i="35"/>
  <c r="AC70" i="35"/>
  <c r="Z71" i="35"/>
  <c r="BA77" i="35"/>
  <c r="AE76" i="35"/>
  <c r="AH75" i="35"/>
  <c r="Y76" i="35"/>
  <c r="W77" i="35"/>
  <c r="AL75" i="35"/>
  <c r="AU75" i="35"/>
  <c r="W70" i="35"/>
  <c r="Z69" i="35"/>
  <c r="BG75" i="35"/>
  <c r="AI70" i="35"/>
  <c r="AX75" i="35"/>
  <c r="AG77" i="35"/>
  <c r="BC74" i="35"/>
  <c r="AS77" i="35"/>
  <c r="AT73" i="35"/>
  <c r="AN75" i="35"/>
  <c r="AJ73" i="35"/>
  <c r="T73" i="35"/>
  <c r="AA72" i="35"/>
  <c r="Y77" i="35"/>
  <c r="AE74" i="35"/>
  <c r="AT75" i="35"/>
  <c r="AZ74" i="35"/>
  <c r="AK70" i="35"/>
  <c r="AF76" i="35"/>
  <c r="BH77" i="35"/>
  <c r="AC77" i="35"/>
  <c r="AU72" i="35"/>
  <c r="AQ70" i="35"/>
  <c r="BA76" i="35"/>
  <c r="S70" i="35"/>
  <c r="AD73" i="35"/>
  <c r="AS72" i="35"/>
  <c r="AA77" i="35"/>
  <c r="AQ74" i="35"/>
  <c r="AF72" i="35"/>
  <c r="AL71" i="35"/>
  <c r="AA70" i="35"/>
  <c r="Z76" i="35"/>
  <c r="AB77" i="35"/>
  <c r="AR75" i="35"/>
  <c r="AR71" i="35"/>
  <c r="AY73" i="35"/>
  <c r="U98" i="34" l="1"/>
  <c r="Q98" i="34"/>
  <c r="I98" i="35"/>
  <c r="CZ65" i="35"/>
  <c r="CZ72" i="34"/>
  <c r="CZ62" i="35"/>
  <c r="R98" i="34"/>
  <c r="CZ67" i="35"/>
  <c r="CZ68" i="35"/>
  <c r="K98" i="35"/>
  <c r="CZ64" i="35"/>
  <c r="CZ70" i="34"/>
  <c r="P98" i="34"/>
  <c r="S98" i="34"/>
  <c r="CZ75" i="34"/>
  <c r="CZ73" i="34"/>
  <c r="CZ63" i="35"/>
  <c r="CZ77" i="34"/>
  <c r="CZ71" i="34"/>
  <c r="N98" i="35"/>
  <c r="J98" i="35"/>
  <c r="CZ66" i="35"/>
  <c r="M98" i="35"/>
  <c r="W98" i="34"/>
  <c r="H98" i="35"/>
  <c r="L98" i="35"/>
  <c r="T98" i="34"/>
  <c r="CZ74" i="34"/>
  <c r="CZ76" i="34"/>
  <c r="V98" i="34"/>
  <c r="G98" i="35"/>
  <c r="CZ61" i="35"/>
  <c r="R98" i="35"/>
  <c r="V98" i="35"/>
  <c r="CZ76" i="35"/>
  <c r="Q98" i="35"/>
  <c r="T98" i="35"/>
  <c r="CZ71" i="35"/>
  <c r="CZ73" i="35"/>
  <c r="CZ69" i="35"/>
  <c r="O98" i="35"/>
  <c r="CZ74" i="35"/>
  <c r="CZ77" i="35"/>
  <c r="CZ75" i="35"/>
  <c r="S98" i="35"/>
  <c r="CZ72" i="35"/>
  <c r="CZ70" i="35"/>
  <c r="P98" i="35"/>
  <c r="U98" i="35"/>
  <c r="W98" i="35"/>
  <c r="B38" i="14"/>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B45" i="14" l="1"/>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B46" i="14" l="1"/>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B47" i="14" l="1"/>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B48" i="14" l="1"/>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X64" i="44"/>
  <c r="AA66" i="46"/>
  <c r="BU88" i="46"/>
  <c r="BB80" i="43"/>
  <c r="AQ59" i="44"/>
  <c r="AR59" i="44"/>
  <c r="AA76" i="45"/>
  <c r="AU93" i="44"/>
  <c r="T65" i="44"/>
  <c r="BI78" i="46"/>
  <c r="BT93" i="45"/>
  <c r="BL83" i="43"/>
  <c r="AY71" i="43"/>
  <c r="X66" i="45"/>
  <c r="BI85" i="45"/>
  <c r="AG58" i="43"/>
  <c r="BG75" i="43"/>
  <c r="T60" i="46"/>
  <c r="AS62" i="45"/>
  <c r="BS91" i="43"/>
  <c r="BB95" i="44"/>
  <c r="CA96" i="44"/>
  <c r="S66" i="45"/>
  <c r="BA93" i="44"/>
  <c r="BJ82" i="46"/>
  <c r="AF64" i="46"/>
  <c r="AQ64" i="45"/>
  <c r="BP83" i="43"/>
  <c r="BO83" i="44"/>
  <c r="AD63" i="46"/>
  <c r="AJ80" i="44"/>
  <c r="AF62" i="43"/>
  <c r="Q64" i="46"/>
  <c r="BJ89" i="43"/>
  <c r="BF85" i="46"/>
  <c r="AR64" i="44"/>
  <c r="AF67" i="44"/>
  <c r="R59" i="43"/>
  <c r="AP70" i="46"/>
  <c r="AM76" i="43"/>
  <c r="BU95" i="46"/>
  <c r="W62" i="44"/>
  <c r="M58" i="44"/>
  <c r="AJ89" i="46"/>
  <c r="AD60" i="46"/>
  <c r="AR66" i="45"/>
  <c r="BK90" i="46"/>
  <c r="V60" i="45"/>
  <c r="AQ67" i="43"/>
  <c r="AS69" i="43"/>
  <c r="O60" i="45"/>
  <c r="BL91" i="46"/>
  <c r="BI94" i="43"/>
  <c r="CA95" i="46"/>
  <c r="Y69" i="44"/>
  <c r="AW92" i="43"/>
  <c r="Y75" i="43"/>
  <c r="AV91" i="45"/>
  <c r="BA79" i="45"/>
  <c r="AR88" i="43"/>
  <c r="AD83" i="46"/>
  <c r="AE81" i="44"/>
  <c r="BE95" i="45"/>
  <c r="AW77" i="45"/>
  <c r="BE87" i="45"/>
  <c r="AU87" i="45"/>
  <c r="BE90" i="46"/>
  <c r="AP72" i="45"/>
  <c r="T63" i="46"/>
  <c r="W67" i="45"/>
  <c r="O59" i="45"/>
  <c r="BD94" i="45"/>
  <c r="AN92" i="43"/>
  <c r="Y73" i="46"/>
  <c r="AF70" i="43"/>
  <c r="AW96" i="46"/>
  <c r="AW72" i="45"/>
  <c r="K60" i="45"/>
  <c r="BK82" i="46"/>
  <c r="AT75" i="45"/>
  <c r="AF76" i="44"/>
  <c r="AW87" i="46"/>
  <c r="AX96" i="44"/>
  <c r="AR97" i="43"/>
  <c r="BA96" i="46"/>
  <c r="BB79" i="44"/>
  <c r="AG61" i="46"/>
  <c r="V60" i="46"/>
  <c r="AM72" i="45"/>
  <c r="AP72" i="43"/>
  <c r="BC79" i="43"/>
  <c r="AP67" i="45"/>
  <c r="T64" i="43"/>
  <c r="AG87" i="43"/>
  <c r="BF82" i="43"/>
  <c r="BL82" i="45"/>
  <c r="BG75" i="46"/>
  <c r="AT76" i="45"/>
  <c r="BH78" i="45"/>
  <c r="BA84" i="43"/>
  <c r="AO59" i="45"/>
  <c r="BJ92" i="45"/>
  <c r="AT67" i="45"/>
  <c r="AE67" i="43"/>
  <c r="AP93" i="44"/>
  <c r="AL65" i="44"/>
  <c r="Q63" i="46"/>
  <c r="AX65" i="43"/>
  <c r="BC87" i="44"/>
  <c r="AW84" i="46"/>
  <c r="AV84" i="44"/>
  <c r="T70" i="46"/>
  <c r="BF92" i="44"/>
  <c r="AW75" i="45"/>
  <c r="AF82" i="43"/>
  <c r="AH60" i="44"/>
  <c r="BF81" i="43"/>
  <c r="U60" i="46"/>
  <c r="BB74" i="44"/>
  <c r="AH74" i="46"/>
  <c r="AV75" i="45"/>
  <c r="U63" i="43"/>
  <c r="V58" i="44"/>
  <c r="Y62" i="44"/>
  <c r="AY95" i="43"/>
  <c r="AV64" i="45"/>
  <c r="BF83" i="45"/>
  <c r="AP61" i="44"/>
  <c r="AK59" i="44"/>
  <c r="BA88" i="46"/>
  <c r="BB82" i="46"/>
  <c r="AJ62" i="45"/>
  <c r="AI79" i="44"/>
  <c r="AV73" i="43"/>
  <c r="AR64" i="46"/>
  <c r="AG84" i="46"/>
  <c r="BM87" i="44"/>
  <c r="AU94" i="43"/>
  <c r="AU88" i="43"/>
  <c r="AR62" i="43"/>
  <c r="AE66" i="45"/>
  <c r="AJ67" i="44"/>
  <c r="BM95" i="43"/>
  <c r="AD72" i="44"/>
  <c r="AE66" i="44"/>
  <c r="AA62" i="43"/>
  <c r="AP86" i="45"/>
  <c r="AT85" i="43"/>
  <c r="AZ83" i="45"/>
  <c r="AE70" i="45"/>
  <c r="AT62" i="44"/>
  <c r="AI89" i="45"/>
  <c r="AF73" i="44"/>
  <c r="Y74" i="43"/>
  <c r="BR92" i="44"/>
  <c r="BX92" i="46"/>
  <c r="BO87" i="44"/>
  <c r="AS87" i="43"/>
  <c r="V70" i="46"/>
  <c r="BE81" i="43"/>
  <c r="BM94" i="45"/>
  <c r="AP62" i="45"/>
  <c r="W63" i="44"/>
  <c r="BI86" i="44"/>
  <c r="AU84" i="45"/>
  <c r="V59" i="43"/>
  <c r="BO84" i="44"/>
  <c r="BR89" i="44"/>
  <c r="M65" i="46"/>
  <c r="AE70" i="46"/>
  <c r="W76" i="43"/>
  <c r="N60" i="45"/>
  <c r="T61" i="43"/>
  <c r="BH87" i="44"/>
  <c r="BI87" i="46"/>
  <c r="AX95" i="46"/>
  <c r="AJ75" i="44"/>
  <c r="AL85" i="44"/>
  <c r="BL87" i="44"/>
  <c r="AU91" i="46"/>
  <c r="BE78" i="45"/>
  <c r="BI89" i="44"/>
  <c r="AL89" i="46"/>
  <c r="S67" i="43"/>
  <c r="AV90" i="44"/>
  <c r="AQ93" i="45"/>
  <c r="AU81" i="44"/>
  <c r="AK78" i="45"/>
  <c r="BE88" i="44"/>
  <c r="AM89" i="45"/>
  <c r="AK83" i="43"/>
  <c r="W75" i="43"/>
  <c r="BL83" i="46"/>
  <c r="Z80" i="46"/>
  <c r="Z78" i="46"/>
  <c r="AN65" i="43"/>
  <c r="X72" i="45"/>
  <c r="AI63" i="45"/>
  <c r="AR87" i="44"/>
  <c r="AV80" i="46"/>
  <c r="AO69" i="44"/>
  <c r="AG70" i="43"/>
  <c r="AY91" i="46"/>
  <c r="AE67" i="46"/>
  <c r="AB66" i="44"/>
  <c r="AQ94" i="45"/>
  <c r="AF79" i="45"/>
  <c r="BL87" i="45"/>
  <c r="BJ93" i="43"/>
  <c r="BH81" i="45"/>
  <c r="AM58" i="45"/>
  <c r="AU95" i="44"/>
  <c r="AV90" i="46"/>
  <c r="BG76" i="43"/>
  <c r="AU76" i="44"/>
  <c r="AO79" i="46"/>
  <c r="BH96" i="46"/>
  <c r="AB70" i="43"/>
  <c r="S63" i="44"/>
  <c r="AI68" i="46"/>
  <c r="AO60" i="44"/>
  <c r="AC76" i="45"/>
  <c r="N58" i="44"/>
  <c r="AJ73" i="45"/>
  <c r="AO66" i="45"/>
  <c r="AF71" i="46"/>
  <c r="AL71" i="43"/>
  <c r="AN88" i="45"/>
  <c r="BR90" i="46"/>
  <c r="BC76" i="44"/>
  <c r="BG85" i="44"/>
  <c r="AA69" i="45"/>
  <c r="S65" i="46"/>
  <c r="AA58" i="44"/>
  <c r="X65" i="45"/>
  <c r="BI84" i="45"/>
  <c r="N66" i="44"/>
  <c r="AP76" i="43"/>
  <c r="AN64" i="43"/>
  <c r="AF84" i="46"/>
  <c r="AW65" i="46"/>
  <c r="BE78" i="46"/>
  <c r="BX94" i="46"/>
  <c r="AW64" i="45"/>
  <c r="AJ80" i="43"/>
  <c r="BH94" i="45"/>
  <c r="AS94" i="44"/>
  <c r="AU89" i="44"/>
  <c r="AO88" i="44"/>
  <c r="AQ90" i="45"/>
  <c r="AQ67" i="44"/>
  <c r="N61" i="43"/>
  <c r="BN95" i="45"/>
  <c r="AZ91" i="45"/>
  <c r="AR71" i="45"/>
  <c r="CC96" i="43"/>
  <c r="BD78" i="45"/>
  <c r="Y73" i="44"/>
  <c r="M59" i="45"/>
  <c r="BF78" i="43"/>
  <c r="BU89" i="45"/>
  <c r="AT63" i="46"/>
  <c r="J64" i="45"/>
  <c r="AP91" i="44"/>
  <c r="AX69" i="44"/>
  <c r="R64" i="43"/>
  <c r="BC81" i="46"/>
  <c r="AC81" i="46"/>
  <c r="Y66" i="46"/>
  <c r="D58" i="43"/>
  <c r="BD72" i="43"/>
  <c r="Z59" i="46"/>
  <c r="AE80" i="45"/>
  <c r="BR90" i="45"/>
  <c r="AQ97" i="44"/>
  <c r="BV91" i="43"/>
  <c r="AX82" i="45"/>
  <c r="AI81" i="44"/>
  <c r="Q62" i="45"/>
  <c r="AW67" i="44"/>
  <c r="V73" i="46"/>
  <c r="AP89" i="44"/>
  <c r="BM90" i="46"/>
  <c r="BF87" i="46"/>
  <c r="BM90" i="43"/>
  <c r="AR64" i="43"/>
  <c r="C20" i="14"/>
  <c r="AG60" i="43"/>
  <c r="L62" i="45"/>
  <c r="AZ85" i="44"/>
  <c r="AT76" i="46"/>
  <c r="AV91" i="43"/>
  <c r="Y60" i="44"/>
  <c r="BS88" i="43"/>
  <c r="AP62" i="46"/>
  <c r="AW77" i="46"/>
  <c r="BV90" i="43"/>
  <c r="S69" i="45"/>
  <c r="AR71" i="44"/>
  <c r="BV90" i="44"/>
  <c r="BN93" i="44"/>
  <c r="U62" i="45"/>
  <c r="AN71" i="43"/>
  <c r="AM80" i="45"/>
  <c r="AP80" i="45"/>
  <c r="AP88" i="46"/>
  <c r="AH68" i="46"/>
  <c r="V60" i="43"/>
  <c r="BJ87" i="44"/>
  <c r="BU94" i="45"/>
  <c r="AK71" i="43"/>
  <c r="BI93" i="43"/>
  <c r="AK89" i="46"/>
  <c r="AQ79" i="43"/>
  <c r="BF94" i="43"/>
  <c r="AR88" i="46"/>
  <c r="BB97" i="45"/>
  <c r="AT97" i="46"/>
  <c r="AA64" i="45"/>
  <c r="AD62" i="43"/>
  <c r="AF78" i="46"/>
  <c r="P63" i="45"/>
  <c r="AP89" i="46"/>
  <c r="AH79" i="46"/>
  <c r="AG67" i="43"/>
  <c r="BD78" i="46"/>
  <c r="AD74" i="43"/>
  <c r="G59" i="46"/>
  <c r="AJ59" i="45"/>
  <c r="M62" i="43"/>
  <c r="BA74" i="43"/>
  <c r="AC60" i="43"/>
  <c r="BC95" i="44"/>
  <c r="BH92" i="46"/>
  <c r="BV89" i="43"/>
  <c r="Y66" i="43"/>
  <c r="AN66" i="44"/>
  <c r="S66" i="43"/>
  <c r="AN80" i="43"/>
  <c r="BF80" i="45"/>
  <c r="AL88" i="45"/>
  <c r="Y79" i="44"/>
  <c r="BA90" i="43"/>
  <c r="BC76" i="45"/>
  <c r="BC73" i="46"/>
  <c r="BA70" i="45"/>
  <c r="AY94" i="43"/>
  <c r="BN95" i="44"/>
  <c r="AI86" i="46"/>
  <c r="AR61" i="43"/>
  <c r="AF67" i="43"/>
  <c r="AX93" i="46"/>
  <c r="AE77" i="46"/>
  <c r="AZ87" i="46"/>
  <c r="BG76" i="46"/>
  <c r="BV89" i="45"/>
  <c r="BH85" i="45"/>
  <c r="AG61" i="44"/>
  <c r="AE82" i="43"/>
  <c r="AO90" i="43"/>
  <c r="BL88" i="43"/>
  <c r="AS74" i="43"/>
  <c r="AX89" i="44"/>
  <c r="AY86" i="44"/>
  <c r="Q71" i="44"/>
  <c r="AK61" i="43"/>
  <c r="AQ59" i="45"/>
  <c r="BQ86" i="43"/>
  <c r="AA75" i="46"/>
  <c r="AX78" i="45"/>
  <c r="BG77" i="46"/>
  <c r="AP58" i="43"/>
  <c r="AX84" i="45"/>
  <c r="BJ77" i="46"/>
  <c r="AS96" i="44"/>
  <c r="BC81" i="44"/>
  <c r="C35" i="14"/>
  <c r="AB75" i="44"/>
  <c r="AH76" i="46"/>
  <c r="BS94" i="44"/>
  <c r="AP69" i="45"/>
  <c r="AU72" i="44"/>
  <c r="AO65" i="46"/>
  <c r="AI80" i="45"/>
  <c r="AG87" i="45"/>
  <c r="BG93" i="43"/>
  <c r="AY77" i="43"/>
  <c r="AM85" i="43"/>
  <c r="T72" i="45"/>
  <c r="X61" i="43"/>
  <c r="BT90" i="43"/>
  <c r="P66" i="44"/>
  <c r="AO85" i="44"/>
  <c r="AT82" i="45"/>
  <c r="BC84" i="45"/>
  <c r="AX69" i="45"/>
  <c r="BF85" i="45"/>
  <c r="AZ94" i="43"/>
  <c r="BD91" i="44"/>
  <c r="AP82" i="44"/>
  <c r="AE79" i="46"/>
  <c r="BQ90" i="45"/>
  <c r="AT82" i="46"/>
  <c r="AQ93" i="46"/>
  <c r="BA93" i="43"/>
  <c r="AZ93" i="43"/>
  <c r="I62" i="44"/>
  <c r="AS76" i="45"/>
  <c r="AB58" i="45"/>
  <c r="W68" i="46"/>
  <c r="AP69" i="43"/>
  <c r="AR65" i="45"/>
  <c r="AE80" i="46"/>
  <c r="Y73" i="45"/>
  <c r="AS79" i="46"/>
  <c r="AG83" i="44"/>
  <c r="AJ86" i="45"/>
  <c r="AM71" i="44"/>
  <c r="E59" i="45"/>
  <c r="AV86" i="43"/>
  <c r="AF77" i="43"/>
  <c r="U68" i="43"/>
  <c r="BP88" i="43"/>
  <c r="AO91" i="45"/>
  <c r="AJ61" i="44"/>
  <c r="BP95" i="45"/>
  <c r="E58" i="44"/>
  <c r="W74" i="43"/>
  <c r="BN86" i="46"/>
  <c r="BO83" i="45"/>
  <c r="BR94" i="43"/>
  <c r="S70" i="44"/>
  <c r="AN58" i="44"/>
  <c r="R70" i="45"/>
  <c r="Z80" i="45"/>
  <c r="AQ80" i="46"/>
  <c r="AJ77" i="43"/>
  <c r="AI75" i="45"/>
  <c r="AQ85" i="44"/>
  <c r="AA60" i="43"/>
  <c r="BQ86" i="45"/>
  <c r="AO88" i="43"/>
  <c r="AL86" i="45"/>
  <c r="BU97" i="44"/>
  <c r="AP77" i="43"/>
  <c r="AS95" i="44"/>
  <c r="BP86" i="44"/>
  <c r="V65" i="46"/>
  <c r="U71" i="43"/>
  <c r="AA59" i="45"/>
  <c r="AS68" i="44"/>
  <c r="AV86" i="46"/>
  <c r="BG90" i="43"/>
  <c r="AN73" i="45"/>
  <c r="BO92" i="44"/>
  <c r="AG70" i="44"/>
  <c r="BQ90" i="44"/>
  <c r="AH67" i="44"/>
  <c r="BM91" i="43"/>
  <c r="AK79" i="44"/>
  <c r="AX92" i="44"/>
  <c r="BH97" i="46"/>
  <c r="AN90" i="44"/>
  <c r="AY66" i="46"/>
  <c r="BB79" i="43"/>
  <c r="X73" i="46"/>
  <c r="AS76" i="46"/>
  <c r="BA89" i="43"/>
  <c r="AM75" i="43"/>
  <c r="AO84" i="46"/>
  <c r="AF64" i="44"/>
  <c r="AA80" i="46"/>
  <c r="BK80" i="46"/>
  <c r="AX73" i="45"/>
  <c r="AX74" i="45"/>
  <c r="Q68" i="45"/>
  <c r="R65" i="43"/>
  <c r="AC65" i="44"/>
  <c r="BR97" i="44"/>
  <c r="BB89" i="45"/>
  <c r="L58" i="44"/>
  <c r="AI63" i="44"/>
  <c r="T67" i="45"/>
  <c r="BJ96" i="44"/>
  <c r="N65" i="43"/>
  <c r="BA82" i="45"/>
  <c r="AT61" i="46"/>
  <c r="AC72" i="44"/>
  <c r="AQ65" i="44"/>
  <c r="BB82" i="45"/>
  <c r="U70" i="46"/>
  <c r="C47" i="14"/>
  <c r="AM73" i="44"/>
  <c r="AD71" i="43"/>
  <c r="T58" i="46"/>
  <c r="V59" i="46"/>
  <c r="X61" i="46"/>
  <c r="BE77" i="43"/>
  <c r="AV81" i="43"/>
  <c r="AS83" i="45"/>
  <c r="AO93" i="43"/>
  <c r="AG58" i="46"/>
  <c r="AT68" i="44"/>
  <c r="AI77" i="46"/>
  <c r="AQ74" i="43"/>
  <c r="K61" i="44"/>
  <c r="AY67" i="45"/>
  <c r="AJ69" i="45"/>
  <c r="S68" i="44"/>
  <c r="AE79" i="43"/>
  <c r="L61" i="45"/>
  <c r="AV73" i="46"/>
  <c r="AJ84" i="43"/>
  <c r="AF77" i="44"/>
  <c r="AX92" i="46"/>
  <c r="BL95" i="43"/>
  <c r="BD81" i="44"/>
  <c r="AF67" i="45"/>
  <c r="Y58" i="46"/>
  <c r="AX91" i="45"/>
  <c r="BI97" i="43"/>
  <c r="C32" i="14"/>
  <c r="AZ82" i="44"/>
  <c r="AS71" i="46"/>
  <c r="AW83" i="46"/>
  <c r="AP58" i="44"/>
  <c r="AK84" i="46"/>
  <c r="BS86" i="46"/>
  <c r="AA77" i="46"/>
  <c r="AV77" i="45"/>
  <c r="BF82" i="46"/>
  <c r="AK70" i="44"/>
  <c r="AB65" i="45"/>
  <c r="G61" i="46"/>
  <c r="V75" i="46"/>
  <c r="K63" i="44"/>
  <c r="Z76" i="46"/>
  <c r="BI76" i="45"/>
  <c r="BE76" i="46"/>
  <c r="BH77" i="46"/>
  <c r="AW82" i="43"/>
  <c r="BA71" i="43"/>
  <c r="AW85" i="44"/>
  <c r="AR62" i="44"/>
  <c r="BE74" i="46"/>
  <c r="AR91" i="44"/>
  <c r="BF79" i="46"/>
  <c r="AL70" i="43"/>
  <c r="D58" i="45"/>
  <c r="AV72" i="44"/>
  <c r="BE94" i="46"/>
  <c r="BI88" i="45"/>
  <c r="O65" i="44"/>
  <c r="AE58" i="43"/>
  <c r="AW66" i="44"/>
  <c r="BV96" i="44"/>
  <c r="CA94" i="45"/>
  <c r="AL77" i="46"/>
  <c r="AN94" i="45"/>
  <c r="AM87" i="46"/>
  <c r="AQ79" i="46"/>
  <c r="Q68" i="44"/>
  <c r="BI97" i="46"/>
  <c r="G60" i="46"/>
  <c r="BD81" i="45"/>
  <c r="BL94" i="45"/>
  <c r="BD79" i="44"/>
  <c r="AC71" i="44"/>
  <c r="P64" i="45"/>
  <c r="AN83" i="44"/>
  <c r="AY87" i="45"/>
  <c r="AD69" i="45"/>
  <c r="Z61" i="45"/>
  <c r="BW97" i="46"/>
  <c r="AT69" i="46"/>
  <c r="AU93" i="46"/>
  <c r="AO77" i="44"/>
  <c r="AO75" i="43"/>
  <c r="BI82" i="46"/>
  <c r="AY92" i="44"/>
  <c r="BL81" i="46"/>
  <c r="O67" i="44"/>
  <c r="AG82" i="44"/>
  <c r="AD76" i="45"/>
  <c r="AM83" i="45"/>
  <c r="BD72" i="46"/>
  <c r="AP82" i="45"/>
  <c r="D58" i="46"/>
  <c r="R68" i="43"/>
  <c r="BN83" i="45"/>
  <c r="AA68" i="46"/>
  <c r="AO73" i="44"/>
  <c r="AX89" i="46"/>
  <c r="AM87" i="45"/>
  <c r="Q60" i="43"/>
  <c r="AK75" i="44"/>
  <c r="AW78" i="45"/>
  <c r="BJ93" i="44"/>
  <c r="AE85" i="43"/>
  <c r="U67" i="44"/>
  <c r="AF72" i="44"/>
  <c r="T74" i="45"/>
  <c r="T72" i="43"/>
  <c r="AZ74" i="46"/>
  <c r="AQ77" i="43"/>
  <c r="BD75" i="46"/>
  <c r="BJ80" i="45"/>
  <c r="W69" i="46"/>
  <c r="O59" i="46"/>
  <c r="T71" i="44"/>
  <c r="BK81" i="46"/>
  <c r="AJ68" i="46"/>
  <c r="J60" i="45"/>
  <c r="R66" i="43"/>
  <c r="BF89" i="44"/>
  <c r="AB79" i="46"/>
  <c r="AB69" i="45"/>
  <c r="AT89" i="45"/>
  <c r="BN87" i="45"/>
  <c r="AX80" i="46"/>
  <c r="BB93" i="45"/>
  <c r="BF97" i="45"/>
  <c r="BH88" i="45"/>
  <c r="AL89" i="45"/>
  <c r="AZ76" i="43"/>
  <c r="BV89" i="44"/>
  <c r="AN92" i="45"/>
  <c r="BR93" i="46"/>
  <c r="AM82" i="46"/>
  <c r="BO94" i="43"/>
  <c r="AC77" i="43"/>
  <c r="BE79" i="46"/>
  <c r="L62" i="46"/>
  <c r="BO83" i="46"/>
  <c r="AZ85" i="45"/>
  <c r="AX73" i="46"/>
  <c r="BO84" i="43"/>
  <c r="I58" i="45"/>
  <c r="AT81" i="45"/>
  <c r="AY72" i="45"/>
  <c r="AQ64" i="44"/>
  <c r="F59" i="45"/>
  <c r="BW97" i="45"/>
  <c r="AU88" i="46"/>
  <c r="BH90" i="43"/>
  <c r="AK68" i="46"/>
  <c r="AR87" i="45"/>
  <c r="BB92" i="45"/>
  <c r="AM81" i="43"/>
  <c r="AD68" i="46"/>
  <c r="Z58" i="46"/>
  <c r="AY74" i="46"/>
  <c r="AO94" i="46"/>
  <c r="BJ95" i="43"/>
  <c r="BG82" i="45"/>
  <c r="AN82" i="45"/>
  <c r="BH88" i="43"/>
  <c r="AM67" i="45"/>
  <c r="AB80" i="45"/>
  <c r="BH79" i="44"/>
  <c r="AF86" i="45"/>
  <c r="AU84" i="46"/>
  <c r="X76" i="46"/>
  <c r="N68" i="44"/>
  <c r="X64" i="43"/>
  <c r="AK91" i="44"/>
  <c r="Z73" i="46"/>
  <c r="X73" i="43"/>
  <c r="AW74" i="46"/>
  <c r="AI66" i="43"/>
  <c r="AP77" i="46"/>
  <c r="BQ96" i="44"/>
  <c r="AJ77" i="44"/>
  <c r="AJ69" i="44"/>
  <c r="AA66" i="45"/>
  <c r="BG86" i="45"/>
  <c r="AV88" i="46"/>
  <c r="O61" i="45"/>
  <c r="BI90" i="44"/>
  <c r="AV79" i="45"/>
  <c r="AO89" i="45"/>
  <c r="X59" i="43"/>
  <c r="O65" i="43"/>
  <c r="BD90" i="44"/>
  <c r="Y66" i="45"/>
  <c r="M63" i="44"/>
  <c r="L59" i="43"/>
  <c r="U64" i="43"/>
  <c r="AV87" i="43"/>
  <c r="AU70" i="46"/>
  <c r="AQ61" i="45"/>
  <c r="U58" i="45"/>
  <c r="AQ72" i="46"/>
  <c r="BQ97" i="44"/>
  <c r="AZ88" i="43"/>
  <c r="AM65" i="45"/>
  <c r="AM69" i="44"/>
  <c r="BC87" i="45"/>
  <c r="AW96" i="44"/>
  <c r="AQ75" i="44"/>
  <c r="BB88" i="45"/>
  <c r="BG83" i="43"/>
  <c r="AV67" i="43"/>
  <c r="BW93" i="46"/>
  <c r="AW76" i="46"/>
  <c r="AB74" i="43"/>
  <c r="AD70" i="46"/>
  <c r="J61" i="46"/>
  <c r="AR91" i="46"/>
  <c r="C19" i="14"/>
  <c r="BE93" i="45"/>
  <c r="AF75" i="44"/>
  <c r="AT88" i="43"/>
  <c r="AK67" i="46"/>
  <c r="BA82" i="44"/>
  <c r="BH93" i="43"/>
  <c r="C23" i="14"/>
  <c r="AG69" i="46"/>
  <c r="BC86" i="43"/>
  <c r="AU73" i="44"/>
  <c r="AS68" i="46"/>
  <c r="AX89" i="45"/>
  <c r="AI58" i="43"/>
  <c r="T68" i="44"/>
  <c r="BS93" i="43"/>
  <c r="AT95" i="45"/>
  <c r="AG85" i="45"/>
  <c r="AJ74" i="43"/>
  <c r="AG78" i="44"/>
  <c r="AB81" i="43"/>
  <c r="AC67" i="44"/>
  <c r="AI79" i="46"/>
  <c r="AR74" i="43"/>
  <c r="AG72" i="46"/>
  <c r="BD79" i="43"/>
  <c r="AE84" i="46"/>
  <c r="AV66" i="45"/>
  <c r="AH84" i="43"/>
  <c r="Q61" i="43"/>
  <c r="G61" i="43"/>
  <c r="BX93" i="46"/>
  <c r="BL90" i="45"/>
  <c r="AH75" i="45"/>
  <c r="BN96" i="45"/>
  <c r="AH81" i="44"/>
  <c r="BA97" i="44"/>
  <c r="BM97" i="44"/>
  <c r="AQ70" i="46"/>
  <c r="K65" i="45"/>
  <c r="BQ93" i="44"/>
  <c r="BG79" i="45"/>
  <c r="BV89" i="46"/>
  <c r="BH95" i="44"/>
  <c r="BS90" i="45"/>
  <c r="AL85" i="46"/>
  <c r="BF89" i="46"/>
  <c r="AT69" i="45"/>
  <c r="AJ65" i="43"/>
  <c r="BQ87" i="46"/>
  <c r="AH63" i="43"/>
  <c r="AS70" i="43"/>
  <c r="AP73" i="46"/>
  <c r="AO67" i="44"/>
  <c r="AX91" i="43"/>
  <c r="BU97" i="46"/>
  <c r="AD74" i="44"/>
  <c r="BD95" i="44"/>
  <c r="BQ96" i="46"/>
  <c r="AK65" i="44"/>
  <c r="AU97" i="46"/>
  <c r="G58" i="44"/>
  <c r="AW82" i="46"/>
  <c r="P58" i="43"/>
  <c r="AH63" i="45"/>
  <c r="BJ84" i="46"/>
  <c r="BQ92" i="45"/>
  <c r="AE78" i="43"/>
  <c r="BS91" i="46"/>
  <c r="BK94" i="43"/>
  <c r="J58" i="44"/>
  <c r="BC75" i="44"/>
  <c r="AY67" i="44"/>
  <c r="AN88" i="46"/>
  <c r="BH97" i="43"/>
  <c r="Y64" i="44"/>
  <c r="BM88" i="44"/>
  <c r="AF75" i="45"/>
  <c r="AT93" i="45"/>
  <c r="AQ63" i="46"/>
  <c r="AX69" i="43"/>
  <c r="BH76" i="45"/>
  <c r="K60" i="46"/>
  <c r="AF63" i="44"/>
  <c r="BK82" i="45"/>
  <c r="BK79" i="44"/>
  <c r="BI97" i="44"/>
  <c r="AF73" i="45"/>
  <c r="AZ87" i="45"/>
  <c r="AR72" i="43"/>
  <c r="O68" i="44"/>
  <c r="AL70" i="45"/>
  <c r="BM92" i="45"/>
  <c r="BW95" i="45"/>
  <c r="AJ60" i="43"/>
  <c r="AN66" i="46"/>
  <c r="AA73" i="45"/>
  <c r="AC63" i="45"/>
  <c r="AR69" i="44"/>
  <c r="AO66" i="46"/>
  <c r="AO74" i="44"/>
  <c r="V63" i="45"/>
  <c r="AF73" i="46"/>
  <c r="BP90" i="45"/>
  <c r="AV82" i="46"/>
  <c r="BY96" i="44"/>
  <c r="AP70" i="45"/>
  <c r="Y61" i="46"/>
  <c r="BG88" i="43"/>
  <c r="AO84" i="44"/>
  <c r="AF75" i="46"/>
  <c r="AT63" i="44"/>
  <c r="BC86" i="44"/>
  <c r="AA71" i="45"/>
  <c r="BD93" i="44"/>
  <c r="AQ78" i="43"/>
  <c r="S73" i="46"/>
  <c r="AI80" i="46"/>
  <c r="AI60" i="45"/>
  <c r="AW84" i="43"/>
  <c r="BL97" i="46"/>
  <c r="AL87" i="45"/>
  <c r="AG86" i="43"/>
  <c r="AG75" i="44"/>
  <c r="I61" i="43"/>
  <c r="T60" i="43"/>
  <c r="BC73" i="43"/>
  <c r="BT96" i="45"/>
  <c r="BD82" i="46"/>
  <c r="AD71" i="44"/>
  <c r="AM61" i="43"/>
  <c r="AG65" i="45"/>
  <c r="F60" i="45"/>
  <c r="R60" i="43"/>
  <c r="BN87" i="46"/>
  <c r="BF88" i="44"/>
  <c r="AA60" i="45"/>
  <c r="AB70" i="45"/>
  <c r="AD84" i="45"/>
  <c r="BG82" i="43"/>
  <c r="Q71" i="43"/>
  <c r="AK88" i="46"/>
  <c r="AH66" i="46"/>
  <c r="AO78" i="46"/>
  <c r="BB73" i="44"/>
  <c r="BO86" i="45"/>
  <c r="BD97" i="44"/>
  <c r="AU79" i="43"/>
  <c r="BI81" i="44"/>
  <c r="AF69" i="45"/>
  <c r="CB97" i="43"/>
  <c r="BF85" i="44"/>
  <c r="AK75" i="43"/>
  <c r="BM82" i="44"/>
  <c r="AZ91" i="46"/>
  <c r="BK82" i="43"/>
  <c r="AJ72" i="44"/>
  <c r="BP92" i="46"/>
  <c r="X73" i="45"/>
  <c r="AP92" i="45"/>
  <c r="AN61" i="43"/>
  <c r="AY77" i="45"/>
  <c r="AH74" i="43"/>
  <c r="AH72" i="43"/>
  <c r="BU92" i="43"/>
  <c r="AD77" i="43"/>
  <c r="AR93" i="45"/>
  <c r="BA78" i="46"/>
  <c r="AG72" i="45"/>
  <c r="BA91" i="45"/>
  <c r="BA76" i="43"/>
  <c r="AB72" i="45"/>
  <c r="AL89" i="44"/>
  <c r="BR94" i="46"/>
  <c r="AP80" i="46"/>
  <c r="G58" i="43"/>
  <c r="AZ79" i="43"/>
  <c r="BM83" i="45"/>
  <c r="Q70" i="43"/>
  <c r="X67" i="44"/>
  <c r="AW68" i="44"/>
  <c r="BD79" i="46"/>
  <c r="BH84" i="44"/>
  <c r="AL67" i="44"/>
  <c r="BV91" i="44"/>
  <c r="Z68" i="44"/>
  <c r="AD59" i="45"/>
  <c r="BK93" i="46"/>
  <c r="BF83" i="43"/>
  <c r="AL79" i="45"/>
  <c r="U59" i="43"/>
  <c r="G60" i="45"/>
  <c r="BE73" i="46"/>
  <c r="AY96" i="46"/>
  <c r="BJ89" i="46"/>
  <c r="BG74" i="44"/>
  <c r="Q61" i="45"/>
  <c r="AJ66" i="43"/>
  <c r="C21" i="14"/>
  <c r="AX71" i="45"/>
  <c r="BI79" i="44"/>
  <c r="AC76" i="44"/>
  <c r="AD64" i="44"/>
  <c r="BH79" i="45"/>
  <c r="BK97" i="46"/>
  <c r="AR86" i="45"/>
  <c r="X76" i="45"/>
  <c r="BN93" i="45"/>
  <c r="AX97" i="44"/>
  <c r="AY66" i="44"/>
  <c r="BB85" i="44"/>
  <c r="AK61" i="46"/>
  <c r="AF70" i="45"/>
  <c r="BA88" i="44"/>
  <c r="BC71" i="46"/>
  <c r="E59" i="44"/>
  <c r="AU85" i="43"/>
  <c r="AS80" i="46"/>
  <c r="AN93" i="45"/>
  <c r="BI79" i="43"/>
  <c r="BN83" i="43"/>
  <c r="BF87" i="45"/>
  <c r="BD94" i="46"/>
  <c r="BP96" i="46"/>
  <c r="BC87" i="46"/>
  <c r="BL84" i="45"/>
  <c r="AS69" i="45"/>
  <c r="AS94" i="46"/>
  <c r="AX95" i="43"/>
  <c r="BE89" i="44"/>
  <c r="AP61" i="43"/>
  <c r="BI84" i="46"/>
  <c r="AV63" i="44"/>
  <c r="AF69" i="44"/>
  <c r="AN86" i="43"/>
  <c r="AU96" i="45"/>
  <c r="AD62" i="45"/>
  <c r="Q60" i="46"/>
  <c r="R68" i="46"/>
  <c r="BL96" i="44"/>
  <c r="AH81" i="45"/>
  <c r="AO78" i="44"/>
  <c r="AU74" i="46"/>
  <c r="U68" i="46"/>
  <c r="AG77" i="46"/>
  <c r="AI84" i="46"/>
  <c r="BF79" i="44"/>
  <c r="AA77" i="45"/>
  <c r="BG88" i="46"/>
  <c r="Y78" i="43"/>
  <c r="AO64" i="43"/>
  <c r="X62" i="43"/>
  <c r="AU96" i="46"/>
  <c r="AX95" i="45"/>
  <c r="AJ88" i="43"/>
  <c r="T61" i="45"/>
  <c r="BA79" i="46"/>
  <c r="M66" i="46"/>
  <c r="AC65" i="43"/>
  <c r="AQ59" i="46"/>
  <c r="X65" i="44"/>
  <c r="Z78" i="45"/>
  <c r="BQ93" i="45"/>
  <c r="S59" i="44"/>
  <c r="AT89" i="44"/>
  <c r="AU68" i="46"/>
  <c r="AU94" i="45"/>
  <c r="R60" i="45"/>
  <c r="AH59" i="43"/>
  <c r="AW68" i="45"/>
  <c r="AY70" i="46"/>
  <c r="BG83" i="44"/>
  <c r="AM88" i="46"/>
  <c r="AK59" i="45"/>
  <c r="AT80" i="43"/>
  <c r="AR66" i="43"/>
  <c r="BZ94" i="45"/>
  <c r="BA87" i="43"/>
  <c r="BJ84" i="45"/>
  <c r="S71" i="44"/>
  <c r="BK95" i="46"/>
  <c r="AP71" i="44"/>
  <c r="BU90" i="46"/>
  <c r="BF77" i="46"/>
  <c r="AQ92" i="44"/>
  <c r="L66" i="44"/>
  <c r="AK62" i="46"/>
  <c r="AX90" i="44"/>
  <c r="V69" i="45"/>
  <c r="BV96" i="43"/>
  <c r="BR85" i="45"/>
  <c r="AX83" i="44"/>
  <c r="AS86" i="45"/>
  <c r="P62" i="46"/>
  <c r="AP62" i="43"/>
  <c r="AH81" i="46"/>
  <c r="AK91" i="45"/>
  <c r="AX96" i="46"/>
  <c r="BV92" i="45"/>
  <c r="BC72" i="44"/>
  <c r="BM91" i="45"/>
  <c r="AN70" i="43"/>
  <c r="Y59" i="45"/>
  <c r="BE72" i="43"/>
  <c r="AW93" i="44"/>
  <c r="AX83" i="46"/>
  <c r="AS82" i="43"/>
  <c r="Y68" i="45"/>
  <c r="AG69" i="45"/>
  <c r="O66" i="46"/>
  <c r="BX97" i="45"/>
  <c r="BP90" i="46"/>
  <c r="Z71" i="46"/>
  <c r="AY70" i="45"/>
  <c r="BL92" i="43"/>
  <c r="AU88" i="45"/>
  <c r="BL80" i="44"/>
  <c r="AI67" i="43"/>
  <c r="R66" i="46"/>
  <c r="AA58" i="43"/>
  <c r="AX81" i="46"/>
  <c r="R62" i="43"/>
  <c r="AL84" i="44"/>
  <c r="AL58" i="43"/>
  <c r="BT92" i="45"/>
  <c r="Q65" i="43"/>
  <c r="AP60" i="46"/>
  <c r="AI84" i="44"/>
  <c r="X70" i="45"/>
  <c r="AB59" i="45"/>
  <c r="AQ59" i="43"/>
  <c r="BW96" i="46"/>
  <c r="AM84" i="43"/>
  <c r="AG76" i="43"/>
  <c r="AP80" i="43"/>
  <c r="AX90" i="46"/>
  <c r="AH69" i="44"/>
  <c r="AX75" i="46"/>
  <c r="P70" i="43"/>
  <c r="BB93" i="46"/>
  <c r="BF83" i="46"/>
  <c r="AS84" i="46"/>
  <c r="AF61" i="45"/>
  <c r="N66" i="46"/>
  <c r="BQ87" i="43"/>
  <c r="AW66" i="45"/>
  <c r="AU73" i="46"/>
  <c r="V73" i="43"/>
  <c r="AO92" i="45"/>
  <c r="AN89" i="46"/>
  <c r="BF91" i="43"/>
  <c r="BZ95" i="46"/>
  <c r="AD75" i="46"/>
  <c r="BD71" i="43"/>
  <c r="U63" i="44"/>
  <c r="BA78" i="44"/>
  <c r="BL92" i="45"/>
  <c r="AR79" i="43"/>
  <c r="BI85" i="43"/>
  <c r="AK70" i="43"/>
  <c r="AT66" i="46"/>
  <c r="BF76" i="43"/>
  <c r="V72" i="45"/>
  <c r="O66" i="45"/>
  <c r="AH58" i="43"/>
  <c r="BB76" i="44"/>
  <c r="AK80" i="43"/>
  <c r="BV97" i="44"/>
  <c r="BG81" i="45"/>
  <c r="K58" i="43"/>
  <c r="M62" i="45"/>
  <c r="AR69" i="45"/>
  <c r="H60" i="43"/>
  <c r="BI81" i="46"/>
  <c r="BQ95" i="43"/>
  <c r="R63" i="45"/>
  <c r="AT86" i="46"/>
  <c r="BR97" i="46"/>
  <c r="AP96" i="45"/>
  <c r="AA58" i="45"/>
  <c r="AH59" i="46"/>
  <c r="AS79" i="43"/>
  <c r="J63" i="46"/>
  <c r="AB66" i="45"/>
  <c r="AV94" i="44"/>
  <c r="AQ58" i="43"/>
  <c r="AV86" i="44"/>
  <c r="AQ66" i="43"/>
  <c r="AZ97" i="46"/>
  <c r="AQ69" i="43"/>
  <c r="BK85" i="44"/>
  <c r="AM64" i="46"/>
  <c r="AD65" i="46"/>
  <c r="AT64" i="44"/>
  <c r="AA81" i="44"/>
  <c r="BL95" i="44"/>
  <c r="AL91" i="44"/>
  <c r="AK87" i="43"/>
  <c r="BH75" i="44"/>
  <c r="AC75" i="44"/>
  <c r="BO82" i="44"/>
  <c r="AW92" i="46"/>
  <c r="AO59" i="46"/>
  <c r="AI87" i="45"/>
  <c r="AR68" i="44"/>
  <c r="AH66" i="44"/>
  <c r="AH64" i="43"/>
  <c r="K59" i="46"/>
  <c r="AS72" i="45"/>
  <c r="AR81" i="46"/>
  <c r="BG92" i="44"/>
  <c r="AH68" i="43"/>
  <c r="BQ89" i="46"/>
  <c r="H59" i="44"/>
  <c r="AU75" i="44"/>
  <c r="AU63" i="45"/>
  <c r="BP93" i="43"/>
  <c r="BC81" i="45"/>
  <c r="AI64" i="45"/>
  <c r="AV63" i="46"/>
  <c r="AB74" i="45"/>
  <c r="AU86" i="44"/>
  <c r="AB67" i="44"/>
  <c r="BB71" i="46"/>
  <c r="BK89" i="45"/>
  <c r="AS87" i="45"/>
  <c r="AZ68" i="44"/>
  <c r="AX80" i="45"/>
  <c r="AP63" i="46"/>
  <c r="W59" i="45"/>
  <c r="Y68" i="44"/>
  <c r="AY81" i="43"/>
  <c r="Q58" i="44"/>
  <c r="BD77" i="44"/>
  <c r="AG81" i="45"/>
  <c r="AX75" i="45"/>
  <c r="R71" i="45"/>
  <c r="N59" i="43"/>
  <c r="AO60" i="46"/>
  <c r="AJ88" i="46"/>
  <c r="AV72" i="45"/>
  <c r="AF70" i="46"/>
  <c r="N65" i="44"/>
  <c r="AL68" i="44"/>
  <c r="AY73" i="43"/>
  <c r="AY84" i="43"/>
  <c r="BG93" i="45"/>
  <c r="BM97" i="46"/>
  <c r="BR91" i="43"/>
  <c r="BM95" i="45"/>
  <c r="I62" i="45"/>
  <c r="BG83" i="45"/>
  <c r="AQ76" i="44"/>
  <c r="BI87" i="43"/>
  <c r="AX96" i="43"/>
  <c r="BO84" i="45"/>
  <c r="BC73" i="44"/>
  <c r="AE71" i="43"/>
  <c r="AS61" i="44"/>
  <c r="W70" i="46"/>
  <c r="BI85" i="46"/>
  <c r="AY83" i="45"/>
  <c r="W65" i="46"/>
  <c r="V61" i="46"/>
  <c r="BD80" i="43"/>
  <c r="AV74" i="44"/>
  <c r="AW94" i="44"/>
  <c r="BP87" i="44"/>
  <c r="AW91" i="44"/>
  <c r="AL77" i="44"/>
  <c r="AA72" i="43"/>
  <c r="R69" i="44"/>
  <c r="AA78" i="43"/>
  <c r="J61" i="44"/>
  <c r="BE76" i="44"/>
  <c r="Q59" i="45"/>
  <c r="AL60" i="44"/>
  <c r="AK84" i="45"/>
  <c r="BM97" i="43"/>
  <c r="BE95" i="46"/>
  <c r="AO58" i="44"/>
  <c r="BJ81" i="43"/>
  <c r="H62" i="45"/>
  <c r="BQ90" i="43"/>
  <c r="BB87" i="45"/>
  <c r="L61" i="44"/>
  <c r="BE90" i="43"/>
  <c r="AP69" i="44"/>
  <c r="BN85" i="44"/>
  <c r="AX96" i="45"/>
  <c r="BP83" i="46"/>
  <c r="AP95" i="46"/>
  <c r="U73" i="43"/>
  <c r="BF88" i="45"/>
  <c r="AH72" i="44"/>
  <c r="BN86" i="43"/>
  <c r="AO85" i="45"/>
  <c r="AV65" i="44"/>
  <c r="AN94" i="46"/>
  <c r="BI81" i="45"/>
  <c r="AQ60" i="46"/>
  <c r="AQ89" i="43"/>
  <c r="AY95" i="45"/>
  <c r="BI76" i="43"/>
  <c r="BA84" i="45"/>
  <c r="BQ91" i="46"/>
  <c r="AZ73" i="45"/>
  <c r="H61" i="45"/>
  <c r="AN94" i="44"/>
  <c r="BM86" i="44"/>
  <c r="AU96" i="43"/>
  <c r="AQ80" i="44"/>
  <c r="U64" i="46"/>
  <c r="BC77" i="46"/>
  <c r="AY69" i="45"/>
  <c r="BV94" i="45"/>
  <c r="AX67" i="43"/>
  <c r="BW91" i="44"/>
  <c r="AE62" i="45"/>
  <c r="BJ86" i="45"/>
  <c r="BD79" i="45"/>
  <c r="AM76" i="44"/>
  <c r="AJ75" i="43"/>
  <c r="AY89" i="43"/>
  <c r="AU67" i="44"/>
  <c r="BE92" i="46"/>
  <c r="R65" i="44"/>
  <c r="AO77" i="43"/>
  <c r="AU86" i="45"/>
  <c r="AA81" i="46"/>
  <c r="BZ96" i="43"/>
  <c r="BN81" i="44"/>
  <c r="AW92" i="44"/>
  <c r="AZ90" i="46"/>
  <c r="BC87" i="43"/>
  <c r="AY71" i="46"/>
  <c r="BL94" i="43"/>
  <c r="AD80" i="44"/>
  <c r="BN83" i="46"/>
  <c r="BV90" i="46"/>
  <c r="AZ76" i="45"/>
  <c r="AZ97" i="45"/>
  <c r="AM93" i="44"/>
  <c r="AN71" i="46"/>
  <c r="AZ71" i="43"/>
  <c r="S73" i="44"/>
  <c r="BC83" i="46"/>
  <c r="Q61" i="46"/>
  <c r="BH80" i="44"/>
  <c r="M66" i="43"/>
  <c r="BD92" i="46"/>
  <c r="AN91" i="46"/>
  <c r="AM78" i="44"/>
  <c r="BX94" i="43"/>
  <c r="AY67" i="43"/>
  <c r="AT86" i="45"/>
  <c r="AA78" i="46"/>
  <c r="AV69" i="46"/>
  <c r="BC88" i="44"/>
  <c r="AC70" i="43"/>
  <c r="AS92" i="46"/>
  <c r="BT94" i="45"/>
  <c r="BE89" i="45"/>
  <c r="AJ89" i="43"/>
  <c r="AL66" i="46"/>
  <c r="AN76" i="45"/>
  <c r="AJ78" i="45"/>
  <c r="BX91" i="46"/>
  <c r="AM66" i="45"/>
  <c r="AL73" i="46"/>
  <c r="AH76" i="45"/>
  <c r="M63" i="43"/>
  <c r="BL81" i="45"/>
  <c r="AV94" i="45"/>
  <c r="AI78" i="46"/>
  <c r="AI87" i="46"/>
  <c r="AR96" i="43"/>
  <c r="BS96" i="46"/>
  <c r="AP78" i="46"/>
  <c r="AZ96" i="45"/>
  <c r="AZ91" i="44"/>
  <c r="S66" i="46"/>
  <c r="BR86" i="46"/>
  <c r="AL81" i="45"/>
  <c r="AS93" i="46"/>
  <c r="AT77" i="46"/>
  <c r="BF73" i="45"/>
  <c r="AU77" i="44"/>
  <c r="AU69" i="44"/>
  <c r="Q59" i="44"/>
  <c r="AA65" i="43"/>
  <c r="U70" i="43"/>
  <c r="AP89" i="45"/>
  <c r="BL93" i="44"/>
  <c r="AH62" i="43"/>
  <c r="AM60" i="46"/>
  <c r="BL97" i="43"/>
  <c r="AS62" i="46"/>
  <c r="S63" i="46"/>
  <c r="AC81" i="45"/>
  <c r="AB72" i="44"/>
  <c r="AI82" i="44"/>
  <c r="Y76" i="45"/>
  <c r="AU79" i="44"/>
  <c r="AR92" i="43"/>
  <c r="BB77" i="45"/>
  <c r="AY70" i="43"/>
  <c r="AE73" i="45"/>
  <c r="T69" i="44"/>
  <c r="AR84" i="46"/>
  <c r="BC93" i="46"/>
  <c r="BN94" i="46"/>
  <c r="AN68" i="45"/>
  <c r="AA74" i="43"/>
  <c r="Q70" i="46"/>
  <c r="AO95" i="45"/>
  <c r="BX92" i="44"/>
  <c r="AO71" i="43"/>
  <c r="AH61" i="44"/>
  <c r="BV92" i="43"/>
  <c r="AR73" i="44"/>
  <c r="BH83" i="44"/>
  <c r="BP88" i="46"/>
  <c r="BJ78" i="43"/>
  <c r="K64" i="45"/>
  <c r="U59" i="46"/>
  <c r="AP88" i="43"/>
  <c r="AD58" i="43"/>
  <c r="BB80" i="46"/>
  <c r="AZ78" i="46"/>
  <c r="AO62" i="45"/>
  <c r="AI71" i="44"/>
  <c r="BT87" i="46"/>
  <c r="BO86" i="44"/>
  <c r="AF66" i="46"/>
  <c r="BY95" i="43"/>
  <c r="BM84" i="45"/>
  <c r="AT92" i="43"/>
  <c r="BE90" i="44"/>
  <c r="AP82" i="43"/>
  <c r="BN88" i="44"/>
  <c r="BI92" i="46"/>
  <c r="AN87" i="43"/>
  <c r="AK64" i="46"/>
  <c r="BK90" i="45"/>
  <c r="V62" i="46"/>
  <c r="I58" i="46"/>
  <c r="Z62" i="44"/>
  <c r="AZ95" i="46"/>
  <c r="U68" i="44"/>
  <c r="BE83" i="44"/>
  <c r="AJ76" i="43"/>
  <c r="AH83" i="46"/>
  <c r="AF59" i="44"/>
  <c r="BJ95" i="46"/>
  <c r="AR75" i="46"/>
  <c r="AY92" i="43"/>
  <c r="BY94" i="44"/>
  <c r="AI74" i="43"/>
  <c r="AH78" i="45"/>
  <c r="F60" i="46"/>
  <c r="AW64" i="44"/>
  <c r="BE84" i="44"/>
  <c r="BV95" i="44"/>
  <c r="BS90" i="46"/>
  <c r="AI76" i="43"/>
  <c r="AW75" i="46"/>
  <c r="AY79" i="46"/>
  <c r="BI76" i="46"/>
  <c r="AU91" i="45"/>
  <c r="AJ83" i="44"/>
  <c r="BN84" i="46"/>
  <c r="AF64" i="43"/>
  <c r="AX81" i="44"/>
  <c r="CA94" i="43"/>
  <c r="AQ76" i="46"/>
  <c r="BA83" i="46"/>
  <c r="AR74" i="46"/>
  <c r="Z61" i="46"/>
  <c r="BI89" i="46"/>
  <c r="BQ96" i="43"/>
  <c r="Y74" i="45"/>
  <c r="AH62" i="46"/>
  <c r="BM91" i="46"/>
  <c r="AF58" i="45"/>
  <c r="R64" i="46"/>
  <c r="AN81" i="45"/>
  <c r="AK75" i="46"/>
  <c r="AM67" i="43"/>
  <c r="AX88" i="46"/>
  <c r="AS63" i="43"/>
  <c r="AN81" i="44"/>
  <c r="BJ93" i="45"/>
  <c r="BN96" i="43"/>
  <c r="AT93" i="46"/>
  <c r="AK79" i="43"/>
  <c r="CB97" i="44"/>
  <c r="BB72" i="44"/>
  <c r="AK89" i="45"/>
  <c r="AU70" i="43"/>
  <c r="BY95" i="46"/>
  <c r="AY72" i="46"/>
  <c r="AS60" i="44"/>
  <c r="BK78" i="46"/>
  <c r="AJ90" i="44"/>
  <c r="BA93" i="46"/>
  <c r="P67" i="43"/>
  <c r="AO86" i="43"/>
  <c r="BZ93" i="45"/>
  <c r="M67" i="45"/>
  <c r="X63" i="46"/>
  <c r="AS63" i="46"/>
  <c r="BA74" i="44"/>
  <c r="AP82" i="46"/>
  <c r="BP94" i="46"/>
  <c r="AJ66" i="44"/>
  <c r="BK81" i="43"/>
  <c r="AC78" i="46"/>
  <c r="AK72" i="44"/>
  <c r="R71" i="46"/>
  <c r="AP78" i="44"/>
  <c r="L65" i="45"/>
  <c r="AL83" i="44"/>
  <c r="BD78" i="44"/>
  <c r="BH82" i="46"/>
  <c r="AK71" i="46"/>
  <c r="Z63" i="46"/>
  <c r="AL77" i="45"/>
  <c r="AD75" i="43"/>
  <c r="AW80" i="45"/>
  <c r="AY93" i="45"/>
  <c r="BH75" i="43"/>
  <c r="AC66" i="43"/>
  <c r="I58" i="44"/>
  <c r="AO81" i="44"/>
  <c r="AX87" i="44"/>
  <c r="AI85" i="44"/>
  <c r="AA72" i="44"/>
  <c r="AU86" i="46"/>
  <c r="AU97" i="43"/>
  <c r="AJ79" i="45"/>
  <c r="AV97" i="44"/>
  <c r="BF83" i="44"/>
  <c r="BP92" i="45"/>
  <c r="AE71" i="45"/>
  <c r="AP84" i="46"/>
  <c r="U69" i="45"/>
  <c r="AN73" i="43"/>
  <c r="BU90" i="44"/>
  <c r="AJ60" i="46"/>
  <c r="AM72" i="44"/>
  <c r="AF73" i="43"/>
  <c r="AK58" i="45"/>
  <c r="W72" i="44"/>
  <c r="BM93" i="44"/>
  <c r="AT96" i="45"/>
  <c r="AS75" i="46"/>
  <c r="Y69" i="46"/>
  <c r="AY91" i="45"/>
  <c r="BJ78" i="44"/>
  <c r="R67" i="45"/>
  <c r="BP83" i="45"/>
  <c r="X78" i="46"/>
  <c r="AS88" i="46"/>
  <c r="AG86" i="46"/>
  <c r="AL88" i="46"/>
  <c r="AC65" i="46"/>
  <c r="AD78" i="45"/>
  <c r="Y76" i="43"/>
  <c r="AM63" i="43"/>
  <c r="M65" i="43"/>
  <c r="AK66" i="45"/>
  <c r="AX84" i="46"/>
  <c r="AR70" i="46"/>
  <c r="AT63" i="43"/>
  <c r="BF79" i="45"/>
  <c r="AI67" i="44"/>
  <c r="F60" i="44"/>
  <c r="O69" i="43"/>
  <c r="AT67" i="44"/>
  <c r="AQ91" i="44"/>
  <c r="BV95" i="43"/>
  <c r="BB84" i="46"/>
  <c r="BG87" i="44"/>
  <c r="AK60" i="46"/>
  <c r="BO92" i="45"/>
  <c r="AN75" i="44"/>
  <c r="BR97" i="45"/>
  <c r="BD97" i="46"/>
  <c r="BP92" i="43"/>
  <c r="BA81" i="43"/>
  <c r="BD97" i="43"/>
  <c r="AJ67" i="45"/>
  <c r="AJ90" i="43"/>
  <c r="AS62" i="44"/>
  <c r="AE61" i="46"/>
  <c r="AF65" i="46"/>
  <c r="V70" i="43"/>
  <c r="Z77" i="45"/>
  <c r="AT81" i="46"/>
  <c r="AR78" i="44"/>
  <c r="S69" i="44"/>
  <c r="R61" i="46"/>
  <c r="AM62" i="45"/>
  <c r="BK97" i="44"/>
  <c r="BK89" i="43"/>
  <c r="AE63" i="43"/>
  <c r="AW78" i="43"/>
  <c r="AX75" i="43"/>
  <c r="BH78" i="43"/>
  <c r="BA72" i="44"/>
  <c r="AW76" i="45"/>
  <c r="Y79" i="46"/>
  <c r="BW96" i="43"/>
  <c r="Z68" i="46"/>
  <c r="L60" i="43"/>
  <c r="Z69" i="43"/>
  <c r="BC97" i="43"/>
  <c r="AV68" i="45"/>
  <c r="R71" i="43"/>
  <c r="AL91" i="45"/>
  <c r="BY96" i="46"/>
  <c r="BL85" i="45"/>
  <c r="Y58" i="45"/>
  <c r="Y77" i="44"/>
  <c r="AM80" i="46"/>
  <c r="N68" i="43"/>
  <c r="R62" i="44"/>
  <c r="AD64" i="45"/>
  <c r="W75" i="45"/>
  <c r="BB76" i="45"/>
  <c r="AM90" i="43"/>
  <c r="N64" i="43"/>
  <c r="AM86" i="45"/>
  <c r="AT83" i="45"/>
  <c r="BA73" i="44"/>
  <c r="AZ76" i="46"/>
  <c r="AN69" i="44"/>
  <c r="AV69" i="43"/>
  <c r="BC93" i="44"/>
  <c r="BY94" i="46"/>
  <c r="AT81" i="43"/>
  <c r="BI89" i="43"/>
  <c r="AU72" i="43"/>
  <c r="U64" i="44"/>
  <c r="BL93" i="43"/>
  <c r="AO84" i="45"/>
  <c r="AB68" i="44"/>
  <c r="AL76" i="46"/>
  <c r="AM82" i="45"/>
  <c r="AL69" i="45"/>
  <c r="K63" i="45"/>
  <c r="BG75" i="45"/>
  <c r="BG90" i="44"/>
  <c r="Z69" i="46"/>
  <c r="BS94" i="45"/>
  <c r="AV84" i="45"/>
  <c r="BB77" i="44"/>
  <c r="BG90" i="45"/>
  <c r="G61" i="44"/>
  <c r="AL79" i="43"/>
  <c r="AQ72" i="45"/>
  <c r="BO96" i="43"/>
  <c r="AS72" i="46"/>
  <c r="BN92" i="43"/>
  <c r="AG73" i="46"/>
  <c r="AT91" i="46"/>
  <c r="BD73" i="45"/>
  <c r="AS85" i="44"/>
  <c r="AM86" i="44"/>
  <c r="AR59" i="45"/>
  <c r="AP88" i="45"/>
  <c r="AN89" i="44"/>
  <c r="AN59" i="44"/>
  <c r="BD71" i="45"/>
  <c r="AG77" i="43"/>
  <c r="Y68" i="43"/>
  <c r="BC95" i="43"/>
  <c r="T63" i="44"/>
  <c r="AS83" i="43"/>
  <c r="BE77" i="44"/>
  <c r="AL84" i="46"/>
  <c r="AO69" i="45"/>
  <c r="W64" i="46"/>
  <c r="BG76" i="45"/>
  <c r="BI83" i="44"/>
  <c r="BI89" i="45"/>
  <c r="AR61" i="46"/>
  <c r="AL80" i="45"/>
  <c r="AX94" i="44"/>
  <c r="T61" i="44"/>
  <c r="AJ82" i="46"/>
  <c r="AO78" i="43"/>
  <c r="AJ71" i="43"/>
  <c r="BN94" i="43"/>
  <c r="AJ86" i="44"/>
  <c r="N62" i="44"/>
  <c r="BB72" i="45"/>
  <c r="AE63" i="44"/>
  <c r="AZ71" i="45"/>
  <c r="AU62" i="43"/>
  <c r="AY88" i="45"/>
  <c r="BQ91" i="44"/>
  <c r="AR90" i="46"/>
  <c r="BD88" i="43"/>
  <c r="AR84" i="45"/>
  <c r="BX93" i="45"/>
  <c r="AP75" i="46"/>
  <c r="BI90" i="43"/>
  <c r="AP75" i="45"/>
  <c r="AL85" i="43"/>
  <c r="AO77" i="45"/>
  <c r="BD74" i="45"/>
  <c r="L63" i="45"/>
  <c r="BC71" i="45"/>
  <c r="AQ92" i="45"/>
  <c r="AY85" i="44"/>
  <c r="BR87" i="44"/>
  <c r="AB73" i="45"/>
  <c r="AL81" i="44"/>
  <c r="AO91" i="44"/>
  <c r="AG73" i="45"/>
  <c r="BU94" i="44"/>
  <c r="AQ86" i="43"/>
  <c r="BD74" i="43"/>
  <c r="AK81" i="43"/>
  <c r="AU80" i="46"/>
  <c r="AO85" i="46"/>
  <c r="AY85" i="43"/>
  <c r="AK82" i="44"/>
  <c r="AL77" i="43"/>
  <c r="AH65" i="44"/>
  <c r="AF78" i="43"/>
  <c r="AE85" i="44"/>
  <c r="BE88" i="45"/>
  <c r="X65" i="46"/>
  <c r="AZ79" i="46"/>
  <c r="AJ80" i="46"/>
  <c r="AO76" i="44"/>
  <c r="BC83" i="44"/>
  <c r="BB69" i="44"/>
  <c r="AY77" i="46"/>
  <c r="AZ96" i="44"/>
  <c r="AH58" i="45"/>
  <c r="AW65" i="44"/>
  <c r="BN96" i="46"/>
  <c r="Y69" i="43"/>
  <c r="AB69" i="43"/>
  <c r="AK73" i="44"/>
  <c r="BM85" i="46"/>
  <c r="U61" i="45"/>
  <c r="BN85" i="46"/>
  <c r="BA76" i="45"/>
  <c r="AV95" i="45"/>
  <c r="BV92" i="46"/>
  <c r="AH82" i="46"/>
  <c r="AO80" i="45"/>
  <c r="F59" i="44"/>
  <c r="BT88" i="45"/>
  <c r="BB72" i="43"/>
  <c r="AE58" i="46"/>
  <c r="E58" i="45"/>
  <c r="AW79" i="43"/>
  <c r="AR76" i="44"/>
  <c r="AO83" i="45"/>
  <c r="Y68" i="46"/>
  <c r="BG74" i="45"/>
  <c r="AU66" i="46"/>
  <c r="K65" i="44"/>
  <c r="AJ61" i="46"/>
  <c r="W73" i="45"/>
  <c r="AK84" i="44"/>
  <c r="P65" i="45"/>
  <c r="S62" i="46"/>
  <c r="AZ73" i="43"/>
  <c r="BC94" i="44"/>
  <c r="T71" i="45"/>
  <c r="AP59" i="43"/>
  <c r="AQ72" i="44"/>
  <c r="AE74" i="45"/>
  <c r="X75" i="45"/>
  <c r="AO80" i="46"/>
  <c r="BZ94" i="46"/>
  <c r="X67" i="45"/>
  <c r="AU66" i="45"/>
  <c r="AX92" i="43"/>
  <c r="AS68" i="45"/>
  <c r="AO70" i="45"/>
  <c r="BY93" i="45"/>
  <c r="AK67" i="43"/>
  <c r="AT74" i="46"/>
  <c r="AT92" i="45"/>
  <c r="AP81" i="46"/>
  <c r="BO91" i="44"/>
  <c r="AE62" i="46"/>
  <c r="AX88" i="44"/>
  <c r="S72" i="43"/>
  <c r="AW77" i="44"/>
  <c r="BD83" i="45"/>
  <c r="AX80" i="44"/>
  <c r="AW81" i="44"/>
  <c r="Y58" i="44"/>
  <c r="P59" i="44"/>
  <c r="AJ76" i="46"/>
  <c r="BA92" i="44"/>
  <c r="AA81" i="43"/>
  <c r="AL68" i="45"/>
  <c r="U71" i="45"/>
  <c r="AH62" i="44"/>
  <c r="AD71" i="46"/>
  <c r="AI70" i="45"/>
  <c r="AT82" i="44"/>
  <c r="AH76" i="44"/>
  <c r="AG66" i="43"/>
  <c r="AE58" i="44"/>
  <c r="AU83" i="44"/>
  <c r="BS89" i="44"/>
  <c r="BY93" i="44"/>
  <c r="BR93" i="43"/>
  <c r="BB77" i="46"/>
  <c r="AP95" i="45"/>
  <c r="BG84" i="43"/>
  <c r="AQ71" i="46"/>
  <c r="J58" i="46"/>
  <c r="T73" i="44"/>
  <c r="BG80" i="44"/>
  <c r="AD61" i="45"/>
  <c r="G59" i="43"/>
  <c r="BO96" i="46"/>
  <c r="BM82" i="45"/>
  <c r="AF80" i="45"/>
  <c r="AX83" i="43"/>
  <c r="BC78" i="46"/>
  <c r="T72" i="46"/>
  <c r="V65" i="45"/>
  <c r="AN94" i="43"/>
  <c r="O60" i="43"/>
  <c r="AC68" i="46"/>
  <c r="V74" i="45"/>
  <c r="BE91" i="43"/>
  <c r="AL66" i="44"/>
  <c r="M64" i="46"/>
  <c r="BQ92" i="43"/>
  <c r="AB71" i="46"/>
  <c r="BH88" i="46"/>
  <c r="AQ76" i="45"/>
  <c r="AK70" i="46"/>
  <c r="BC78" i="44"/>
  <c r="BM81" i="46"/>
  <c r="AL81" i="46"/>
  <c r="AU63" i="43"/>
  <c r="V58" i="46"/>
  <c r="AO79" i="44"/>
  <c r="M65" i="44"/>
  <c r="AT65" i="44"/>
  <c r="AV77" i="44"/>
  <c r="BB87" i="46"/>
  <c r="AS84" i="45"/>
  <c r="AX95" i="44"/>
  <c r="BF88" i="46"/>
  <c r="BA75" i="46"/>
  <c r="AK63" i="44"/>
  <c r="BD73" i="46"/>
  <c r="AD84" i="44"/>
  <c r="S62" i="43"/>
  <c r="AQ96" i="43"/>
  <c r="AE71" i="46"/>
  <c r="BR85" i="46"/>
  <c r="AZ76" i="44"/>
  <c r="AE61" i="44"/>
  <c r="S62" i="45"/>
  <c r="AP74" i="46"/>
  <c r="BJ82" i="43"/>
  <c r="W71" i="46"/>
  <c r="AG78" i="45"/>
  <c r="AX87" i="43"/>
  <c r="BG91" i="46"/>
  <c r="BA73" i="45"/>
  <c r="AL66" i="43"/>
  <c r="AY92" i="45"/>
  <c r="BM86" i="45"/>
  <c r="BH83" i="43"/>
  <c r="AS63" i="45"/>
  <c r="AE60" i="44"/>
  <c r="AP68" i="46"/>
  <c r="BX96" i="44"/>
  <c r="AK71" i="44"/>
  <c r="BE86" i="45"/>
  <c r="AS83" i="46"/>
  <c r="AB67" i="46"/>
  <c r="BO82" i="46"/>
  <c r="T70" i="45"/>
  <c r="AL90" i="43"/>
  <c r="AL78" i="46"/>
  <c r="AQ75" i="45"/>
  <c r="AT86" i="43"/>
  <c r="AF68" i="43"/>
  <c r="BS95" i="46"/>
  <c r="O66" i="43"/>
  <c r="BB91" i="46"/>
  <c r="BS87" i="46"/>
  <c r="BK85" i="46"/>
  <c r="AX70" i="43"/>
  <c r="BR87" i="45"/>
  <c r="N60" i="44"/>
  <c r="AQ63" i="44"/>
  <c r="AS65" i="44"/>
  <c r="AE74" i="46"/>
  <c r="AP85" i="45"/>
  <c r="AE78" i="45"/>
  <c r="AJ81" i="44"/>
  <c r="U59" i="44"/>
  <c r="BH89" i="43"/>
  <c r="BH84" i="46"/>
  <c r="BY92" i="43"/>
  <c r="N67" i="44"/>
  <c r="BN84" i="43"/>
  <c r="AM60" i="44"/>
  <c r="AQ89" i="46"/>
  <c r="AO63" i="45"/>
  <c r="AR85" i="44"/>
  <c r="AW70" i="45"/>
  <c r="AT73" i="43"/>
  <c r="BP96" i="43"/>
  <c r="AY90" i="46"/>
  <c r="AO62" i="46"/>
  <c r="AK85" i="44"/>
  <c r="AS93" i="45"/>
  <c r="AX65" i="44"/>
  <c r="BC72" i="43"/>
  <c r="BX97" i="43"/>
  <c r="AE75" i="45"/>
  <c r="BI80" i="46"/>
  <c r="AS77" i="46"/>
  <c r="AJ73" i="44"/>
  <c r="BG75" i="44"/>
  <c r="AH65" i="46"/>
  <c r="AL65" i="46"/>
  <c r="AW79" i="44"/>
  <c r="AK75" i="45"/>
  <c r="AW68" i="43"/>
  <c r="BV94" i="46"/>
  <c r="AA61" i="45"/>
  <c r="AZ95" i="44"/>
  <c r="AQ69" i="46"/>
  <c r="BK80" i="45"/>
  <c r="AL58" i="45"/>
  <c r="AY81" i="46"/>
  <c r="BM84" i="46"/>
  <c r="AW87" i="44"/>
  <c r="AU73" i="45"/>
  <c r="BL85" i="44"/>
  <c r="AH70" i="46"/>
  <c r="BG97" i="44"/>
  <c r="BD86" i="46"/>
  <c r="BB95" i="46"/>
  <c r="AR94" i="46"/>
  <c r="Y74" i="44"/>
  <c r="C34" i="14"/>
  <c r="BA90" i="45"/>
  <c r="AY81" i="45"/>
  <c r="BP95" i="44"/>
  <c r="AR82" i="45"/>
  <c r="BF90" i="44"/>
  <c r="V67" i="44"/>
  <c r="AN61" i="46"/>
  <c r="BC74" i="43"/>
  <c r="BT89" i="46"/>
  <c r="T60" i="44"/>
  <c r="Q63" i="43"/>
  <c r="BO88" i="43"/>
  <c r="AP83" i="43"/>
  <c r="BU92" i="46"/>
  <c r="BD77" i="43"/>
  <c r="AC74" i="46"/>
  <c r="BI77" i="44"/>
  <c r="BK87" i="46"/>
  <c r="AC59" i="44"/>
  <c r="S64" i="44"/>
  <c r="AS89" i="46"/>
  <c r="AE85" i="46"/>
  <c r="BR96" i="46"/>
  <c r="BA95" i="43"/>
  <c r="BK88" i="46"/>
  <c r="Q70" i="45"/>
  <c r="AW81" i="43"/>
  <c r="AD79" i="43"/>
  <c r="AK65" i="45"/>
  <c r="I60" i="44"/>
  <c r="C22" i="14"/>
  <c r="W74" i="46"/>
  <c r="AK80" i="45"/>
  <c r="AU68" i="43"/>
  <c r="AJ86" i="46"/>
  <c r="AX86" i="44"/>
  <c r="AB69" i="46"/>
  <c r="AS73" i="44"/>
  <c r="BI86" i="45"/>
  <c r="U65" i="46"/>
  <c r="AM86" i="46"/>
  <c r="AW97" i="43"/>
  <c r="CC96" i="44"/>
  <c r="AG62" i="43"/>
  <c r="BP85" i="43"/>
  <c r="AE80" i="44"/>
  <c r="BA85" i="44"/>
  <c r="AO88" i="46"/>
  <c r="AM83" i="43"/>
  <c r="BC97" i="45"/>
  <c r="V66" i="43"/>
  <c r="X60" i="44"/>
  <c r="BO92" i="43"/>
  <c r="BC85" i="45"/>
  <c r="AZ71" i="46"/>
  <c r="AM68" i="44"/>
  <c r="AU75" i="46"/>
  <c r="Z73" i="43"/>
  <c r="AS77" i="45"/>
  <c r="U75" i="46"/>
  <c r="AV71" i="46"/>
  <c r="AF83" i="43"/>
  <c r="AV82" i="43"/>
  <c r="AG79" i="43"/>
  <c r="AZ89" i="45"/>
  <c r="AW97" i="45"/>
  <c r="L66" i="46"/>
  <c r="AJ58" i="43"/>
  <c r="BI90" i="45"/>
  <c r="BO82" i="45"/>
  <c r="AY90" i="44"/>
  <c r="AB76" i="43"/>
  <c r="AW71" i="45"/>
  <c r="AV77" i="43"/>
  <c r="J58" i="45"/>
  <c r="AO75" i="44"/>
  <c r="AU63" i="44"/>
  <c r="AE78" i="44"/>
  <c r="AA58" i="46"/>
  <c r="CA95" i="44"/>
  <c r="AX85" i="45"/>
  <c r="BO87" i="45"/>
  <c r="Q59" i="46"/>
  <c r="AJ85" i="44"/>
  <c r="Z75" i="45"/>
  <c r="X78" i="43"/>
  <c r="BN88" i="45"/>
  <c r="W67" i="44"/>
  <c r="AU89" i="43"/>
  <c r="AR94" i="45"/>
  <c r="P70" i="44"/>
  <c r="CD97" i="43"/>
  <c r="BH89" i="46"/>
  <c r="AP63" i="44"/>
  <c r="BK87" i="44"/>
  <c r="AS85" i="45"/>
  <c r="L60" i="46"/>
  <c r="CB96" i="46"/>
  <c r="AG65" i="43"/>
  <c r="J59" i="46"/>
  <c r="AT88" i="44"/>
  <c r="AZ81" i="44"/>
  <c r="L65" i="43"/>
  <c r="AK73" i="45"/>
  <c r="AV96" i="44"/>
  <c r="BH96" i="45"/>
  <c r="AA67" i="44"/>
  <c r="BI88" i="46"/>
  <c r="BZ97" i="45"/>
  <c r="AM69" i="43"/>
  <c r="AN90" i="45"/>
  <c r="AM93" i="46"/>
  <c r="AX68" i="43"/>
  <c r="BJ94" i="43"/>
  <c r="L66" i="43"/>
  <c r="N68" i="45"/>
  <c r="AJ85" i="46"/>
  <c r="BB76" i="46"/>
  <c r="BT88" i="43"/>
  <c r="AX69" i="46"/>
  <c r="AX74" i="44"/>
  <c r="AB81" i="44"/>
  <c r="BC77" i="45"/>
  <c r="AA76" i="44"/>
  <c r="AB64" i="44"/>
  <c r="AW96" i="43"/>
  <c r="BD91" i="43"/>
  <c r="AW89" i="46"/>
  <c r="AR70" i="43"/>
  <c r="T73" i="46"/>
  <c r="BJ79" i="46"/>
  <c r="V70" i="45"/>
  <c r="AZ79" i="44"/>
  <c r="BE80" i="45"/>
  <c r="Y62" i="43"/>
  <c r="AL92" i="43"/>
  <c r="AU79" i="45"/>
  <c r="AL60" i="45"/>
  <c r="AR86" i="44"/>
  <c r="T64" i="46"/>
  <c r="AM92" i="44"/>
  <c r="AJ90" i="45"/>
  <c r="AI68" i="43"/>
  <c r="BI88" i="43"/>
  <c r="BH89" i="44"/>
  <c r="AB60" i="43"/>
  <c r="BH81" i="44"/>
  <c r="AW91" i="43"/>
  <c r="Q71" i="45"/>
  <c r="AZ92" i="45"/>
  <c r="AD79" i="46"/>
  <c r="BP93" i="45"/>
  <c r="AY89" i="44"/>
  <c r="AK87" i="45"/>
  <c r="AQ84" i="46"/>
  <c r="AK66" i="46"/>
  <c r="AR90" i="45"/>
  <c r="BB87" i="44"/>
  <c r="AM69" i="46"/>
  <c r="AQ65" i="46"/>
  <c r="AP66" i="46"/>
  <c r="AZ86" i="43"/>
  <c r="BI79" i="45"/>
  <c r="BB83" i="43"/>
  <c r="AI62" i="44"/>
  <c r="AF60" i="43"/>
  <c r="AX85" i="46"/>
  <c r="AS65" i="45"/>
  <c r="BA89" i="44"/>
  <c r="AH88" i="45"/>
  <c r="AH74" i="44"/>
  <c r="AE62" i="44"/>
  <c r="BA68" i="46"/>
  <c r="AM79" i="46"/>
  <c r="AO68" i="43"/>
  <c r="AY68" i="44"/>
  <c r="Z74" i="46"/>
  <c r="BS94" i="46"/>
  <c r="T62" i="46"/>
  <c r="AM74" i="46"/>
  <c r="BE78" i="44"/>
  <c r="AF82" i="44"/>
  <c r="AT86" i="44"/>
  <c r="O61" i="43"/>
  <c r="AC68" i="44"/>
  <c r="J64" i="44"/>
  <c r="BG89" i="46"/>
  <c r="AV92" i="43"/>
  <c r="BG91" i="44"/>
  <c r="AZ97" i="43"/>
  <c r="AE76" i="43"/>
  <c r="AF64" i="45"/>
  <c r="BT93" i="46"/>
  <c r="AU92" i="46"/>
  <c r="BB89" i="44"/>
  <c r="R62" i="46"/>
  <c r="S64" i="43"/>
  <c r="BT89" i="43"/>
  <c r="M63" i="45"/>
  <c r="AH67" i="43"/>
  <c r="BO90" i="45"/>
  <c r="BG77" i="44"/>
  <c r="BD90" i="43"/>
  <c r="O58" i="45"/>
  <c r="AA70" i="45"/>
  <c r="BW97" i="43"/>
  <c r="AE76" i="45"/>
  <c r="AI73" i="44"/>
  <c r="G58" i="46"/>
  <c r="AO75" i="46"/>
  <c r="AV79" i="44"/>
  <c r="M63" i="46"/>
  <c r="O64" i="45"/>
  <c r="BH82" i="44"/>
  <c r="AZ85" i="43"/>
  <c r="AO82" i="45"/>
  <c r="BD97" i="45"/>
  <c r="AK85" i="46"/>
  <c r="AL60" i="46"/>
  <c r="BG95" i="44"/>
  <c r="Y61" i="45"/>
  <c r="AN90" i="43"/>
  <c r="AM63" i="46"/>
  <c r="BB94" i="43"/>
  <c r="AM70" i="45"/>
  <c r="AU69" i="46"/>
  <c r="AQ58" i="46"/>
  <c r="AP89" i="43"/>
  <c r="AV72" i="46"/>
  <c r="AI89" i="44"/>
  <c r="AD83" i="43"/>
  <c r="O62" i="46"/>
  <c r="AR66" i="44"/>
  <c r="BN97" i="44"/>
  <c r="T59" i="43"/>
  <c r="BF78" i="44"/>
  <c r="BG78" i="46"/>
  <c r="BL79" i="45"/>
  <c r="J60" i="43"/>
  <c r="BD87" i="45"/>
  <c r="X59" i="44"/>
  <c r="BN84" i="44"/>
  <c r="AW89" i="45"/>
  <c r="AV69" i="45"/>
  <c r="E58" i="46"/>
  <c r="AN65" i="46"/>
  <c r="BR95" i="46"/>
  <c r="U70" i="45"/>
  <c r="BC85" i="43"/>
  <c r="AS90" i="45"/>
  <c r="AO75" i="45"/>
  <c r="U75" i="45"/>
  <c r="AI74" i="44"/>
  <c r="AX73" i="43"/>
  <c r="AD81" i="45"/>
  <c r="AR96" i="44"/>
  <c r="AY94" i="45"/>
  <c r="BT94" i="43"/>
  <c r="AF86" i="43"/>
  <c r="BT90" i="44"/>
  <c r="AM78" i="43"/>
  <c r="BV94" i="43"/>
  <c r="AP65" i="44"/>
  <c r="AV78" i="45"/>
  <c r="AF63" i="46"/>
  <c r="AB58" i="44"/>
  <c r="BA92" i="46"/>
  <c r="AS66" i="43"/>
  <c r="AX71" i="43"/>
  <c r="AU71" i="45"/>
  <c r="AG61" i="45"/>
  <c r="AP66" i="44"/>
  <c r="AL75" i="44"/>
  <c r="BD80" i="46"/>
  <c r="BQ85" i="45"/>
  <c r="AA65" i="45"/>
  <c r="BV95" i="46"/>
  <c r="AV79" i="46"/>
  <c r="BI95" i="43"/>
  <c r="AO67" i="43"/>
  <c r="BN90" i="45"/>
  <c r="AM71" i="43"/>
  <c r="AJ65" i="44"/>
  <c r="AY67" i="46"/>
  <c r="Z78" i="43"/>
  <c r="AE72" i="44"/>
  <c r="BA82" i="43"/>
  <c r="AT89" i="43"/>
  <c r="AF67" i="46"/>
  <c r="BI76" i="44"/>
  <c r="AO63" i="43"/>
  <c r="BW90" i="44"/>
  <c r="W71" i="43"/>
  <c r="AB64" i="43"/>
  <c r="X71" i="46"/>
  <c r="BU95" i="44"/>
  <c r="BT89" i="45"/>
  <c r="BP85" i="46"/>
  <c r="U62" i="44"/>
  <c r="BE79" i="45"/>
  <c r="AX67" i="45"/>
  <c r="BA80" i="44"/>
  <c r="S73" i="43"/>
  <c r="BK96" i="43"/>
  <c r="BI95" i="44"/>
  <c r="AZ67" i="44"/>
  <c r="AX97" i="46"/>
  <c r="AW94" i="46"/>
  <c r="BN82" i="43"/>
  <c r="AA63" i="45"/>
  <c r="AS74" i="44"/>
  <c r="J59" i="45"/>
  <c r="AN75" i="45"/>
  <c r="CB95" i="45"/>
  <c r="BR92" i="43"/>
  <c r="AH73" i="45"/>
  <c r="AU87" i="43"/>
  <c r="N64" i="44"/>
  <c r="AR82" i="43"/>
  <c r="AR95" i="44"/>
  <c r="BV93" i="46"/>
  <c r="AW69" i="44"/>
  <c r="BB69" i="46"/>
  <c r="BH86" i="43"/>
  <c r="BJ96" i="45"/>
  <c r="Y70" i="43"/>
  <c r="AQ84" i="44"/>
  <c r="AC75" i="46"/>
  <c r="BC86" i="46"/>
  <c r="AX77" i="43"/>
  <c r="AM59" i="44"/>
  <c r="AN71" i="44"/>
  <c r="AL76" i="43"/>
  <c r="T73" i="43"/>
  <c r="BH93" i="46"/>
  <c r="BD80" i="44"/>
  <c r="P60" i="43"/>
  <c r="AC82" i="44"/>
  <c r="AV65" i="45"/>
  <c r="AR72" i="46"/>
  <c r="BE86" i="43"/>
  <c r="AQ60" i="44"/>
  <c r="AM59" i="45"/>
  <c r="AD72" i="45"/>
  <c r="S59" i="46"/>
  <c r="BX95" i="43"/>
  <c r="BE97" i="44"/>
  <c r="AN90" i="46"/>
  <c r="AZ77" i="44"/>
  <c r="AU71" i="46"/>
  <c r="AR89" i="45"/>
  <c r="N64" i="46"/>
  <c r="R60" i="46"/>
  <c r="AM74" i="45"/>
  <c r="AK64" i="44"/>
  <c r="BC93" i="45"/>
  <c r="K58" i="45"/>
  <c r="AA61" i="46"/>
  <c r="BV97" i="43"/>
  <c r="AJ88" i="45"/>
  <c r="AV74" i="43"/>
  <c r="BF84" i="44"/>
  <c r="AY88" i="46"/>
  <c r="R69" i="43"/>
  <c r="K64" i="43"/>
  <c r="BF94" i="45"/>
  <c r="AO94" i="45"/>
  <c r="AY79" i="45"/>
  <c r="AD63" i="45"/>
  <c r="U66" i="44"/>
  <c r="BO85" i="46"/>
  <c r="BL90" i="43"/>
  <c r="Z71" i="45"/>
  <c r="AZ75" i="46"/>
  <c r="BR86" i="44"/>
  <c r="BD82" i="45"/>
  <c r="AT64" i="45"/>
  <c r="BG87" i="46"/>
  <c r="AA78" i="45"/>
  <c r="V58" i="43"/>
  <c r="BH75" i="46"/>
  <c r="AS91" i="44"/>
  <c r="AH61" i="45"/>
  <c r="AR70" i="44"/>
  <c r="AM63" i="45"/>
  <c r="V69" i="46"/>
  <c r="AT73" i="45"/>
  <c r="AW82" i="44"/>
  <c r="AE84" i="43"/>
  <c r="AA74" i="44"/>
  <c r="AM77" i="44"/>
  <c r="BA91" i="43"/>
  <c r="AP76" i="46"/>
  <c r="AL72" i="44"/>
  <c r="BN90" i="46"/>
  <c r="BM96" i="45"/>
  <c r="BQ85" i="44"/>
  <c r="AM71" i="45"/>
  <c r="BM80" i="45"/>
  <c r="AW70" i="43"/>
  <c r="BF97" i="43"/>
  <c r="AV67" i="44"/>
  <c r="BI77" i="43"/>
  <c r="AJ84" i="44"/>
  <c r="BN85" i="43"/>
  <c r="AM80" i="43"/>
  <c r="AI70" i="46"/>
  <c r="AU92" i="45"/>
  <c r="V67" i="46"/>
  <c r="L64" i="45"/>
  <c r="AY97" i="44"/>
  <c r="BD75" i="43"/>
  <c r="BJ89" i="45"/>
  <c r="AN61" i="45"/>
  <c r="BJ86" i="43"/>
  <c r="AN76" i="46"/>
  <c r="AQ95" i="45"/>
  <c r="AH60" i="45"/>
  <c r="AX79" i="45"/>
  <c r="BT95" i="44"/>
  <c r="AI78" i="43"/>
  <c r="AH82" i="45"/>
  <c r="BG94" i="44"/>
  <c r="AH87" i="43"/>
  <c r="BA75" i="44"/>
  <c r="S58" i="46"/>
  <c r="AT84" i="46"/>
  <c r="BL97" i="45"/>
  <c r="AO79" i="43"/>
  <c r="AN84" i="46"/>
  <c r="AR80" i="45"/>
  <c r="BD91" i="45"/>
  <c r="AZ78" i="45"/>
  <c r="W59" i="44"/>
  <c r="L61" i="46"/>
  <c r="AZ71" i="44"/>
  <c r="AL61" i="45"/>
  <c r="H60" i="46"/>
  <c r="BW96" i="45"/>
  <c r="G60" i="44"/>
  <c r="BV91" i="46"/>
  <c r="W71" i="44"/>
  <c r="X69" i="43"/>
  <c r="AR61" i="45"/>
  <c r="AO66" i="43"/>
  <c r="AT61" i="43"/>
  <c r="BA93" i="45"/>
  <c r="AP61" i="46"/>
  <c r="AK90" i="46"/>
  <c r="AW97" i="44"/>
  <c r="X64" i="45"/>
  <c r="AY88" i="44"/>
  <c r="AR74" i="44"/>
  <c r="AW71" i="44"/>
  <c r="AV75" i="46"/>
  <c r="BE89" i="46"/>
  <c r="AR81" i="45"/>
  <c r="AS66" i="46"/>
  <c r="AF84" i="44"/>
  <c r="AR81" i="43"/>
  <c r="N58" i="46"/>
  <c r="AO70" i="44"/>
  <c r="AY79" i="43"/>
  <c r="BD89" i="43"/>
  <c r="CB96" i="44"/>
  <c r="BR88" i="45"/>
  <c r="AK79" i="45"/>
  <c r="R62" i="45"/>
  <c r="AO73" i="45"/>
  <c r="AY66" i="43"/>
  <c r="T62" i="45"/>
  <c r="AF76" i="45"/>
  <c r="AS79" i="44"/>
  <c r="BE82" i="45"/>
  <c r="BJ81" i="45"/>
  <c r="AK65" i="43"/>
  <c r="AH79" i="45"/>
  <c r="AU84" i="44"/>
  <c r="AH68" i="45"/>
  <c r="AB64" i="45"/>
  <c r="AC82" i="46"/>
  <c r="BW90" i="45"/>
  <c r="AH84" i="44"/>
  <c r="AR83" i="44"/>
  <c r="BG91" i="43"/>
  <c r="AD82" i="44"/>
  <c r="BH88" i="44"/>
  <c r="AF60" i="45"/>
  <c r="P69" i="43"/>
  <c r="AI60" i="44"/>
  <c r="AF79" i="46"/>
  <c r="AT78" i="46"/>
  <c r="AK60" i="44"/>
  <c r="BZ95" i="45"/>
  <c r="T68" i="45"/>
  <c r="AU82" i="44"/>
  <c r="Q69" i="45"/>
  <c r="I63" i="45"/>
  <c r="AF58" i="44"/>
  <c r="AH59" i="44"/>
  <c r="AO86" i="46"/>
  <c r="AB65" i="46"/>
  <c r="AM58" i="44"/>
  <c r="AB58" i="46"/>
  <c r="AN82" i="46"/>
  <c r="AN78" i="44"/>
  <c r="AZ88" i="46"/>
  <c r="AX74" i="46"/>
  <c r="BA71" i="46"/>
  <c r="I60" i="45"/>
  <c r="BP86" i="46"/>
  <c r="AJ63" i="43"/>
  <c r="BO88" i="44"/>
  <c r="BN92" i="45"/>
  <c r="AA77" i="43"/>
  <c r="BB83" i="44"/>
  <c r="BT88" i="46"/>
  <c r="U64" i="45"/>
  <c r="BU89" i="44"/>
  <c r="AE85" i="45"/>
  <c r="AC72" i="43"/>
  <c r="BJ78" i="45"/>
  <c r="BR90" i="43"/>
  <c r="AU82" i="45"/>
  <c r="AD82" i="46"/>
  <c r="AV86" i="45"/>
  <c r="BL83" i="44"/>
  <c r="AL63" i="46"/>
  <c r="AW81" i="46"/>
  <c r="BG74" i="46"/>
  <c r="AM65" i="46"/>
  <c r="AM74" i="44"/>
  <c r="AU78" i="44"/>
  <c r="AE67" i="45"/>
  <c r="Z70" i="46"/>
  <c r="AL79" i="46"/>
  <c r="AL75" i="46"/>
  <c r="BP85" i="44"/>
  <c r="BE81" i="45"/>
  <c r="BU90" i="45"/>
  <c r="BS92" i="44"/>
  <c r="BG95" i="43"/>
  <c r="J64" i="46"/>
  <c r="AF84" i="45"/>
  <c r="O60" i="46"/>
  <c r="BB81" i="46"/>
  <c r="AD68" i="45"/>
  <c r="AZ92" i="43"/>
  <c r="BE97" i="46"/>
  <c r="T67" i="43"/>
  <c r="Y78" i="44"/>
  <c r="AX93" i="45"/>
  <c r="BG96" i="43"/>
  <c r="AW79" i="46"/>
  <c r="BI77" i="46"/>
  <c r="U74" i="46"/>
  <c r="AM83" i="44"/>
  <c r="BI94" i="46"/>
  <c r="AG66" i="45"/>
  <c r="BW91" i="45"/>
  <c r="AS86" i="43"/>
  <c r="BO97" i="44"/>
  <c r="BB86" i="45"/>
  <c r="L64" i="44"/>
  <c r="Q66" i="44"/>
  <c r="AR85" i="45"/>
  <c r="AE76" i="46"/>
  <c r="BM82" i="46"/>
  <c r="CB95" i="43"/>
  <c r="AN77" i="45"/>
  <c r="AQ82" i="45"/>
  <c r="U60" i="45"/>
  <c r="N61" i="45"/>
  <c r="AD71" i="45"/>
  <c r="Z79" i="46"/>
  <c r="BE81" i="46"/>
  <c r="BE77" i="46"/>
  <c r="AT77" i="43"/>
  <c r="BL86" i="43"/>
  <c r="AW90" i="43"/>
  <c r="F58" i="43"/>
  <c r="V74" i="46"/>
  <c r="AA62" i="44"/>
  <c r="AN84" i="45"/>
  <c r="BD90" i="46"/>
  <c r="Y70" i="46"/>
  <c r="AM66" i="43"/>
  <c r="W74" i="45"/>
  <c r="AS78" i="43"/>
  <c r="AD80" i="43"/>
  <c r="AF71" i="44"/>
  <c r="AO92" i="44"/>
  <c r="AE60" i="43"/>
  <c r="AS89" i="44"/>
  <c r="AY93" i="46"/>
  <c r="BG80" i="45"/>
  <c r="AK64" i="43"/>
  <c r="AM76" i="46"/>
  <c r="BE86" i="44"/>
  <c r="AV68" i="46"/>
  <c r="AN82" i="44"/>
  <c r="BP87" i="43"/>
  <c r="N66" i="45"/>
  <c r="AY66" i="45"/>
  <c r="AG75" i="43"/>
  <c r="I63" i="46"/>
  <c r="AU92" i="43"/>
  <c r="AU83" i="43"/>
  <c r="AS65" i="46"/>
  <c r="BB86" i="46"/>
  <c r="BP89" i="43"/>
  <c r="Y78" i="46"/>
  <c r="AZ70" i="45"/>
  <c r="AP85" i="46"/>
  <c r="BT97" i="45"/>
  <c r="CD97" i="46"/>
  <c r="AR97" i="44"/>
  <c r="AO59" i="43"/>
  <c r="AV71" i="45"/>
  <c r="AS90" i="43"/>
  <c r="BI80" i="43"/>
  <c r="BE84" i="45"/>
  <c r="AH75" i="43"/>
  <c r="K63" i="43"/>
  <c r="BC80" i="46"/>
  <c r="Y63" i="44"/>
  <c r="BB75" i="45"/>
  <c r="AN74" i="45"/>
  <c r="BQ86" i="44"/>
  <c r="BD85" i="43"/>
  <c r="BB74" i="43"/>
  <c r="V72" i="46"/>
  <c r="BH90" i="46"/>
  <c r="AT74" i="44"/>
  <c r="AA63" i="43"/>
  <c r="BX93" i="44"/>
  <c r="AS91" i="46"/>
  <c r="BH87" i="45"/>
  <c r="AY94" i="46"/>
  <c r="H61" i="44"/>
  <c r="AB62" i="43"/>
  <c r="AA66" i="43"/>
  <c r="BZ93" i="44"/>
  <c r="BT95" i="43"/>
  <c r="W71" i="45"/>
  <c r="Y62" i="45"/>
  <c r="BO90" i="46"/>
  <c r="AV80" i="43"/>
  <c r="AT76" i="43"/>
  <c r="U58" i="46"/>
  <c r="AL90" i="45"/>
  <c r="AC73" i="46"/>
  <c r="AI81" i="45"/>
  <c r="AH65" i="43"/>
  <c r="AK66" i="44"/>
  <c r="AY95" i="44"/>
  <c r="AW70" i="44"/>
  <c r="AW74" i="43"/>
  <c r="BP91" i="43"/>
  <c r="M61" i="43"/>
  <c r="AJ87" i="43"/>
  <c r="BJ79" i="43"/>
  <c r="AP85" i="43"/>
  <c r="S67" i="46"/>
  <c r="AN72" i="46"/>
  <c r="BP94" i="45"/>
  <c r="BH77" i="43"/>
  <c r="BM86" i="46"/>
  <c r="BT87" i="43"/>
  <c r="X75" i="44"/>
  <c r="AK63" i="43"/>
  <c r="AG64" i="44"/>
  <c r="BR90" i="44"/>
  <c r="AN67" i="43"/>
  <c r="AQ96" i="45"/>
  <c r="AS67" i="44"/>
  <c r="S72" i="45"/>
  <c r="AI71" i="43"/>
  <c r="AU80" i="43"/>
  <c r="BP91" i="46"/>
  <c r="C28" i="14"/>
  <c r="BH76" i="46"/>
  <c r="X70" i="44"/>
  <c r="BF75" i="43"/>
  <c r="AO91" i="46"/>
  <c r="S64" i="46"/>
  <c r="AV93" i="43"/>
  <c r="BL79" i="46"/>
  <c r="AP88" i="44"/>
  <c r="AH85" i="46"/>
  <c r="AO93" i="46"/>
  <c r="AV81" i="45"/>
  <c r="BR92" i="46"/>
  <c r="AU75" i="45"/>
  <c r="AX84" i="44"/>
  <c r="X62" i="44"/>
  <c r="AD76" i="43"/>
  <c r="O67" i="46"/>
  <c r="AB77" i="46"/>
  <c r="V62" i="45"/>
  <c r="AB71" i="45"/>
  <c r="AV85" i="45"/>
  <c r="BK96" i="46"/>
  <c r="AK69" i="43"/>
  <c r="BV93" i="43"/>
  <c r="BD83" i="46"/>
  <c r="AE83" i="43"/>
  <c r="BB78" i="46"/>
  <c r="BJ82" i="44"/>
  <c r="AQ68" i="46"/>
  <c r="BM89" i="44"/>
  <c r="R61" i="45"/>
  <c r="AB70" i="44"/>
  <c r="AP59" i="45"/>
  <c r="Y71" i="45"/>
  <c r="T70" i="44"/>
  <c r="AN75" i="46"/>
  <c r="AZ80" i="46"/>
  <c r="AN60" i="43"/>
  <c r="AG58" i="45"/>
  <c r="BK93" i="45"/>
  <c r="Z65" i="44"/>
  <c r="BX92" i="45"/>
  <c r="AM85" i="44"/>
  <c r="AL72" i="45"/>
  <c r="AD72" i="46"/>
  <c r="S60" i="46"/>
  <c r="BN85" i="45"/>
  <c r="T67" i="46"/>
  <c r="AS78" i="45"/>
  <c r="AQ89" i="44"/>
  <c r="K64" i="46"/>
  <c r="BX97" i="46"/>
  <c r="AW88" i="46"/>
  <c r="AG84" i="44"/>
  <c r="AB76" i="44"/>
  <c r="AD58" i="46"/>
  <c r="AR76" i="45"/>
  <c r="BN88" i="43"/>
  <c r="Z73" i="44"/>
  <c r="AJ58" i="44"/>
  <c r="AI62" i="46"/>
  <c r="H62" i="43"/>
  <c r="AF72" i="46"/>
  <c r="U71" i="44"/>
  <c r="BF92" i="45"/>
  <c r="M61" i="44"/>
  <c r="X74" i="44"/>
  <c r="BJ82" i="45"/>
  <c r="N65" i="46"/>
  <c r="AQ77" i="44"/>
  <c r="Y75" i="45"/>
  <c r="AM88" i="45"/>
  <c r="BJ90" i="46"/>
  <c r="AO90" i="45"/>
  <c r="AO72" i="44"/>
  <c r="AC73" i="44"/>
  <c r="U62" i="43"/>
  <c r="AC71" i="43"/>
  <c r="AH58" i="44"/>
  <c r="AQ60" i="43"/>
  <c r="CA94" i="46"/>
  <c r="AG68" i="46"/>
  <c r="AU64" i="46"/>
  <c r="AV94" i="46"/>
  <c r="X76" i="43"/>
  <c r="AA71" i="46"/>
  <c r="AT64" i="43"/>
  <c r="AL71" i="44"/>
  <c r="AE73" i="43"/>
  <c r="AI64" i="46"/>
  <c r="AU90" i="45"/>
  <c r="AT69" i="44"/>
  <c r="AL82" i="43"/>
  <c r="BD88" i="45"/>
  <c r="AG74" i="46"/>
  <c r="BZ95" i="43"/>
  <c r="P69" i="45"/>
  <c r="AQ85" i="45"/>
  <c r="AL70" i="44"/>
  <c r="AD62" i="44"/>
  <c r="BA89" i="46"/>
  <c r="V61" i="43"/>
  <c r="AQ87" i="43"/>
  <c r="AQ66" i="46"/>
  <c r="BF94" i="44"/>
  <c r="AG62" i="44"/>
  <c r="BP93" i="44"/>
  <c r="Y79" i="45"/>
  <c r="P61" i="44"/>
  <c r="AT85" i="45"/>
  <c r="AE68" i="46"/>
  <c r="AD76" i="44"/>
  <c r="V74" i="43"/>
  <c r="AS73" i="45"/>
  <c r="BL82" i="46"/>
  <c r="BO93" i="45"/>
  <c r="CC97" i="44"/>
  <c r="AU93" i="43"/>
  <c r="AC59" i="45"/>
  <c r="BE96" i="46"/>
  <c r="AG70" i="46"/>
  <c r="AK67" i="45"/>
  <c r="AC75" i="45"/>
  <c r="BF97" i="44"/>
  <c r="AY87" i="46"/>
  <c r="AC67" i="46"/>
  <c r="AY74" i="43"/>
  <c r="BA87" i="44"/>
  <c r="BC70" i="46"/>
  <c r="AY85" i="46"/>
  <c r="AT75" i="44"/>
  <c r="S58" i="43"/>
  <c r="W66" i="45"/>
  <c r="AM64" i="45"/>
  <c r="BH77" i="45"/>
  <c r="BW92" i="45"/>
  <c r="AE65" i="43"/>
  <c r="AT77" i="44"/>
  <c r="AG85" i="43"/>
  <c r="AU68" i="45"/>
  <c r="AJ86" i="43"/>
  <c r="AH60" i="46"/>
  <c r="BI93" i="46"/>
  <c r="AP67" i="43"/>
  <c r="AU73" i="43"/>
  <c r="BG91" i="45"/>
  <c r="T59" i="46"/>
  <c r="BI86" i="46"/>
  <c r="W75" i="44"/>
  <c r="AL81" i="43"/>
  <c r="AJ79" i="43"/>
  <c r="S68" i="43"/>
  <c r="BD83" i="43"/>
  <c r="AC80" i="44"/>
  <c r="BB83" i="46"/>
  <c r="AS92" i="44"/>
  <c r="Y78" i="45"/>
  <c r="AN82" i="43"/>
  <c r="BM96" i="46"/>
  <c r="AE81" i="46"/>
  <c r="AN79" i="43"/>
  <c r="AG60" i="45"/>
  <c r="BI88" i="44"/>
  <c r="AX89" i="43"/>
  <c r="AZ89" i="46"/>
  <c r="BG87" i="45"/>
  <c r="AT85" i="46"/>
  <c r="AK83" i="44"/>
  <c r="BA77" i="45"/>
  <c r="AT74" i="45"/>
  <c r="AQ70" i="45"/>
  <c r="AZ83" i="46"/>
  <c r="AS66" i="44"/>
  <c r="R69" i="45"/>
  <c r="AB61" i="45"/>
  <c r="AT79" i="44"/>
  <c r="AI76" i="46"/>
  <c r="BK85" i="43"/>
  <c r="AP72" i="44"/>
  <c r="AD80" i="45"/>
  <c r="AN64" i="44"/>
  <c r="AS60" i="45"/>
  <c r="U73" i="44"/>
  <c r="BN97" i="45"/>
  <c r="BB96" i="46"/>
  <c r="BC74" i="46"/>
  <c r="AV78" i="44"/>
  <c r="BF91" i="46"/>
  <c r="BF86" i="43"/>
  <c r="AM75" i="46"/>
  <c r="Z60" i="45"/>
  <c r="AN65" i="44"/>
  <c r="AT84" i="43"/>
  <c r="BT91" i="44"/>
  <c r="BF94" i="46"/>
  <c r="AL64" i="44"/>
  <c r="BS91" i="44"/>
  <c r="BC82" i="45"/>
  <c r="T68" i="43"/>
  <c r="AZ89" i="43"/>
  <c r="AL59" i="46"/>
  <c r="O67" i="43"/>
  <c r="P65" i="46"/>
  <c r="AR90" i="44"/>
  <c r="BE91" i="44"/>
  <c r="AE74" i="44"/>
  <c r="AU90" i="46"/>
  <c r="BL83" i="45"/>
  <c r="AR73" i="45"/>
  <c r="BK96" i="45"/>
  <c r="AR89" i="46"/>
  <c r="AB65" i="43"/>
  <c r="AC63" i="43"/>
  <c r="BC75" i="43"/>
  <c r="AL80" i="43"/>
  <c r="X73" i="44"/>
  <c r="BO94" i="46"/>
  <c r="AC67" i="45"/>
  <c r="AR82" i="46"/>
  <c r="AH80" i="43"/>
  <c r="AB77" i="45"/>
  <c r="AT91" i="45"/>
  <c r="AK84" i="43"/>
  <c r="CD97" i="44"/>
  <c r="AA68" i="43"/>
  <c r="AV72" i="43"/>
  <c r="W62" i="43"/>
  <c r="BA91" i="44"/>
  <c r="AG63" i="44"/>
  <c r="BD96" i="44"/>
  <c r="AN71" i="45"/>
  <c r="P61" i="46"/>
  <c r="BQ92" i="46"/>
  <c r="BK95" i="44"/>
  <c r="BB75" i="46"/>
  <c r="BL96" i="43"/>
  <c r="AQ95" i="46"/>
  <c r="AJ70" i="43"/>
  <c r="BA91" i="46"/>
  <c r="AW66" i="43"/>
  <c r="BG93" i="44"/>
  <c r="AC62" i="46"/>
  <c r="J63" i="44"/>
  <c r="AB76" i="46"/>
  <c r="AG63" i="45"/>
  <c r="M60" i="45"/>
  <c r="BA94" i="45"/>
  <c r="BY96" i="43"/>
  <c r="AP68" i="43"/>
  <c r="AP79" i="46"/>
  <c r="BM85" i="44"/>
  <c r="BB94" i="46"/>
  <c r="AT78" i="43"/>
  <c r="AP96" i="46"/>
  <c r="P66" i="45"/>
  <c r="BE82" i="46"/>
  <c r="AR85" i="46"/>
  <c r="AU79" i="46"/>
  <c r="J59" i="44"/>
  <c r="BZ97" i="43"/>
  <c r="AL62" i="43"/>
  <c r="AC60" i="46"/>
  <c r="AF58" i="43"/>
  <c r="W65" i="44"/>
  <c r="AT82" i="43"/>
  <c r="AO59" i="44"/>
  <c r="BK91" i="43"/>
  <c r="AV67" i="45"/>
  <c r="W77" i="45"/>
  <c r="AX86" i="45"/>
  <c r="BM93" i="43"/>
  <c r="BU96" i="44"/>
  <c r="AH84" i="46"/>
  <c r="BH93" i="44"/>
  <c r="AY82" i="44"/>
  <c r="BA82" i="46"/>
  <c r="BC77" i="44"/>
  <c r="BF81" i="46"/>
  <c r="AZ94" i="46"/>
  <c r="BO93" i="46"/>
  <c r="AY79" i="44"/>
  <c r="BP86" i="45"/>
  <c r="BC88" i="45"/>
  <c r="AY91" i="43"/>
  <c r="AS97" i="43"/>
  <c r="S61" i="46"/>
  <c r="BF92" i="46"/>
  <c r="AO74" i="43"/>
  <c r="BG94" i="43"/>
  <c r="BE87" i="46"/>
  <c r="BH94" i="46"/>
  <c r="AU85" i="46"/>
  <c r="AY68" i="43"/>
  <c r="AA62" i="46"/>
  <c r="AJ74" i="44"/>
  <c r="BA90" i="46"/>
  <c r="BW94" i="45"/>
  <c r="AW91" i="45"/>
  <c r="AG66" i="44"/>
  <c r="BA68" i="44"/>
  <c r="AN78" i="46"/>
  <c r="BJ92" i="44"/>
  <c r="AL69" i="44"/>
  <c r="AE65" i="45"/>
  <c r="K63" i="46"/>
  <c r="BC79" i="44"/>
  <c r="AF62" i="46"/>
  <c r="BF78" i="45"/>
  <c r="BC86" i="45"/>
  <c r="AU97" i="45"/>
  <c r="BT96" i="46"/>
  <c r="AM62" i="46"/>
  <c r="BO84" i="46"/>
  <c r="V67" i="45"/>
  <c r="AZ85" i="46"/>
  <c r="Y71" i="44"/>
  <c r="AJ81" i="46"/>
  <c r="BN84" i="45"/>
  <c r="BD80" i="45"/>
  <c r="AI74" i="45"/>
  <c r="BQ97" i="46"/>
  <c r="AQ76" i="43"/>
  <c r="AQ83" i="46"/>
  <c r="BK83" i="46"/>
  <c r="BV96" i="45"/>
  <c r="BN91" i="44"/>
  <c r="AG72" i="44"/>
  <c r="BJ88" i="43"/>
  <c r="Z62" i="46"/>
  <c r="AL61" i="46"/>
  <c r="AN64" i="46"/>
  <c r="AT72" i="45"/>
  <c r="AU63" i="46"/>
  <c r="AS95" i="45"/>
  <c r="AD65" i="44"/>
  <c r="AW79" i="45"/>
  <c r="AB64" i="46"/>
  <c r="AQ61" i="46"/>
  <c r="BM89" i="46"/>
  <c r="P59" i="43"/>
  <c r="AO91" i="43"/>
  <c r="BA69" i="44"/>
  <c r="AY86" i="46"/>
  <c r="T59" i="45"/>
  <c r="AI80" i="43"/>
  <c r="BX95" i="44"/>
  <c r="AV90" i="43"/>
  <c r="AY87" i="43"/>
  <c r="AJ70" i="44"/>
  <c r="AH88" i="46"/>
  <c r="AH70" i="44"/>
  <c r="BU97" i="43"/>
  <c r="AR79" i="46"/>
  <c r="Z59" i="44"/>
  <c r="AG79" i="46"/>
  <c r="AS81" i="45"/>
  <c r="AO79" i="45"/>
  <c r="BB96" i="44"/>
  <c r="BY95" i="45"/>
  <c r="BC70" i="44"/>
  <c r="AR63" i="44"/>
  <c r="BA96" i="43"/>
  <c r="N58" i="43"/>
  <c r="AG79" i="45"/>
  <c r="BM85" i="45"/>
  <c r="Y63" i="46"/>
  <c r="BO91" i="46"/>
  <c r="X63" i="45"/>
  <c r="AJ85" i="45"/>
  <c r="AI73" i="45"/>
  <c r="AD76" i="46"/>
  <c r="BF95" i="46"/>
  <c r="AJ77" i="45"/>
  <c r="BL91" i="45"/>
  <c r="AD73" i="44"/>
  <c r="J61" i="43"/>
  <c r="AH75" i="46"/>
  <c r="AH59" i="45"/>
  <c r="BF93" i="44"/>
  <c r="BQ84" i="46"/>
  <c r="AW95" i="44"/>
  <c r="AV92" i="45"/>
  <c r="E59" i="46"/>
  <c r="AK77" i="46"/>
  <c r="AW69" i="46"/>
  <c r="AE75" i="46"/>
  <c r="V64" i="46"/>
  <c r="AR69" i="43"/>
  <c r="AI72" i="45"/>
  <c r="AN68" i="44"/>
  <c r="AP73" i="43"/>
  <c r="BP90" i="43"/>
  <c r="BT92" i="46"/>
  <c r="AP96" i="44"/>
  <c r="AV83" i="44"/>
  <c r="AP70" i="43"/>
  <c r="BE74" i="44"/>
  <c r="O69" i="44"/>
  <c r="AJ89" i="45"/>
  <c r="AV82" i="44"/>
  <c r="J58" i="43"/>
  <c r="AB59" i="43"/>
  <c r="AG59" i="43"/>
  <c r="U69" i="44"/>
  <c r="J62" i="45"/>
  <c r="AH62" i="45"/>
  <c r="P66" i="46"/>
  <c r="AQ62" i="44"/>
  <c r="AR77" i="45"/>
  <c r="V68" i="44"/>
  <c r="AI87" i="43"/>
  <c r="AG77" i="45"/>
  <c r="AH78" i="44"/>
  <c r="AQ90" i="44"/>
  <c r="AG87" i="44"/>
  <c r="V64" i="44"/>
  <c r="AQ69" i="45"/>
  <c r="V66" i="46"/>
  <c r="M58" i="45"/>
  <c r="AB61" i="46"/>
  <c r="BW92" i="46"/>
  <c r="AP58" i="45"/>
  <c r="AB62" i="45"/>
  <c r="BZ95" i="44"/>
  <c r="BB97" i="43"/>
  <c r="AI85" i="43"/>
  <c r="AL87" i="43"/>
  <c r="BH79" i="46"/>
  <c r="BD89" i="45"/>
  <c r="AS73" i="43"/>
  <c r="AU90" i="44"/>
  <c r="AE82" i="46"/>
  <c r="AV64" i="44"/>
  <c r="BQ88" i="43"/>
  <c r="BX91" i="43"/>
  <c r="AW71" i="43"/>
  <c r="K58" i="44"/>
  <c r="AA79" i="46"/>
  <c r="AC67" i="43"/>
  <c r="U58" i="44"/>
  <c r="BK92" i="45"/>
  <c r="AO89" i="44"/>
  <c r="M60" i="46"/>
  <c r="AE84" i="44"/>
  <c r="V59" i="45"/>
  <c r="Z59" i="45"/>
  <c r="BT87" i="44"/>
  <c r="BC79" i="45"/>
  <c r="AE78" i="46"/>
  <c r="I61" i="44"/>
  <c r="AJ87" i="46"/>
  <c r="AE64" i="43"/>
  <c r="P63" i="44"/>
  <c r="AU71" i="43"/>
  <c r="C39" i="14"/>
  <c r="S67" i="44"/>
  <c r="AX82" i="46"/>
  <c r="AY68" i="46"/>
  <c r="AD60" i="44"/>
  <c r="J62" i="46"/>
  <c r="BK78" i="43"/>
  <c r="BL88" i="44"/>
  <c r="AP85" i="44"/>
  <c r="BN92" i="44"/>
  <c r="AT96" i="46"/>
  <c r="AE82" i="45"/>
  <c r="AV76" i="46"/>
  <c r="O62" i="44"/>
  <c r="AT65" i="46"/>
  <c r="BM81" i="45"/>
  <c r="AM61" i="45"/>
  <c r="AI58" i="45"/>
  <c r="AK88" i="44"/>
  <c r="BK79" i="43"/>
  <c r="BK83" i="43"/>
  <c r="AV87" i="45"/>
  <c r="AZ81" i="43"/>
  <c r="AM62" i="44"/>
  <c r="BA84" i="44"/>
  <c r="BS93" i="46"/>
  <c r="BK78" i="45"/>
  <c r="AL75" i="43"/>
  <c r="BA81" i="44"/>
  <c r="AQ84" i="43"/>
  <c r="AP60" i="45"/>
  <c r="CB97" i="46"/>
  <c r="AM69" i="45"/>
  <c r="CD97" i="45"/>
  <c r="BL90" i="44"/>
  <c r="W60" i="43"/>
  <c r="AH73" i="44"/>
  <c r="BD93" i="43"/>
  <c r="BE92" i="43"/>
  <c r="H62" i="44"/>
  <c r="AI88" i="44"/>
  <c r="BF93" i="43"/>
  <c r="Z66" i="45"/>
  <c r="AC61" i="45"/>
  <c r="AU80" i="44"/>
  <c r="AN59" i="45"/>
  <c r="AO58" i="46"/>
  <c r="BL84" i="46"/>
  <c r="M67" i="44"/>
  <c r="BN89" i="45"/>
  <c r="AV75" i="43"/>
  <c r="BB89" i="43"/>
  <c r="Q68" i="43"/>
  <c r="AQ65" i="43"/>
  <c r="BI91" i="45"/>
  <c r="AK61" i="45"/>
  <c r="AQ79" i="45"/>
  <c r="AQ94" i="43"/>
  <c r="AX76" i="43"/>
  <c r="BQ97" i="45"/>
  <c r="BE96" i="43"/>
  <c r="W69" i="44"/>
  <c r="AH64" i="44"/>
  <c r="BU94" i="43"/>
  <c r="AU96" i="44"/>
  <c r="BF96" i="43"/>
  <c r="AO95" i="43"/>
  <c r="BK88" i="44"/>
  <c r="Q61" i="44"/>
  <c r="AQ66" i="45"/>
  <c r="W61" i="45"/>
  <c r="P67" i="44"/>
  <c r="AN58" i="45"/>
  <c r="AD64" i="43"/>
  <c r="AD84" i="43"/>
  <c r="Q63" i="44"/>
  <c r="BE72" i="46"/>
  <c r="O63" i="43"/>
  <c r="BE90" i="45"/>
  <c r="AG64" i="46"/>
  <c r="U66" i="45"/>
  <c r="AS88" i="44"/>
  <c r="AK59" i="43"/>
  <c r="AM68" i="45"/>
  <c r="AP75" i="43"/>
  <c r="AP69" i="46"/>
  <c r="AY72" i="43"/>
  <c r="AC70" i="44"/>
  <c r="AR74" i="45"/>
  <c r="AP71" i="45"/>
  <c r="AC77" i="46"/>
  <c r="BO89" i="43"/>
  <c r="AQ73" i="45"/>
  <c r="AL88" i="44"/>
  <c r="L65" i="46"/>
  <c r="AO74" i="45"/>
  <c r="AU77" i="45"/>
  <c r="AT72" i="43"/>
  <c r="S71" i="46"/>
  <c r="BF77" i="45"/>
  <c r="BB76" i="43"/>
  <c r="AM58" i="46"/>
  <c r="AT88" i="45"/>
  <c r="AT62" i="43"/>
  <c r="BB73" i="46"/>
  <c r="U62" i="46"/>
  <c r="AN59" i="43"/>
  <c r="BI78" i="43"/>
  <c r="AN75" i="43"/>
  <c r="AW76" i="43"/>
  <c r="AM90" i="46"/>
  <c r="BZ94" i="44"/>
  <c r="AC58" i="45"/>
  <c r="AP60" i="44"/>
  <c r="AM60" i="45"/>
  <c r="AM82" i="44"/>
  <c r="BG88" i="45"/>
  <c r="BH80" i="45"/>
  <c r="AT79" i="46"/>
  <c r="N65" i="45"/>
  <c r="BQ84" i="45"/>
  <c r="BZ96" i="46"/>
  <c r="BE83" i="43"/>
  <c r="BS95" i="45"/>
  <c r="BH87" i="43"/>
  <c r="H59" i="45"/>
  <c r="BB97" i="46"/>
  <c r="BO96" i="45"/>
  <c r="AB76" i="45"/>
  <c r="BT96" i="43"/>
  <c r="AM93" i="45"/>
  <c r="AI79" i="43"/>
  <c r="Z65" i="46"/>
  <c r="W66" i="43"/>
  <c r="AJ87" i="44"/>
  <c r="AQ88" i="44"/>
  <c r="AA64" i="43"/>
  <c r="BB78" i="45"/>
  <c r="AX87" i="45"/>
  <c r="AW88" i="44"/>
  <c r="BI79" i="46"/>
  <c r="Z67" i="46"/>
  <c r="BO88" i="46"/>
  <c r="V76" i="45"/>
  <c r="AO82" i="44"/>
  <c r="P62" i="43"/>
  <c r="AU77" i="46"/>
  <c r="AF74" i="45"/>
  <c r="Y72" i="46"/>
  <c r="AJ74" i="46"/>
  <c r="BO97" i="45"/>
  <c r="P59" i="46"/>
  <c r="P59" i="45"/>
  <c r="BS90" i="43"/>
  <c r="AY96" i="45"/>
  <c r="AJ68" i="44"/>
  <c r="AA72" i="46"/>
  <c r="CA97" i="45"/>
  <c r="CA94" i="44"/>
  <c r="AD77" i="45"/>
  <c r="U67" i="45"/>
  <c r="AL82" i="45"/>
  <c r="AS96" i="43"/>
  <c r="BZ97" i="46"/>
  <c r="BI95" i="46"/>
  <c r="AM84" i="46"/>
  <c r="AP87" i="46"/>
  <c r="AC69" i="43"/>
  <c r="AG86" i="44"/>
  <c r="AS96" i="45"/>
  <c r="BB70" i="44"/>
  <c r="AP64" i="46"/>
  <c r="BE73" i="43"/>
  <c r="AV92" i="46"/>
  <c r="W64" i="44"/>
  <c r="AG83" i="43"/>
  <c r="BD84" i="46"/>
  <c r="C36" i="14"/>
  <c r="AX66" i="44"/>
  <c r="BC90" i="46"/>
  <c r="BN88" i="46"/>
  <c r="AE82" i="44"/>
  <c r="BA85" i="46"/>
  <c r="M62" i="46"/>
  <c r="AR78" i="46"/>
  <c r="Q67" i="45"/>
  <c r="AT71" i="45"/>
  <c r="AN70" i="46"/>
  <c r="BI91" i="43"/>
  <c r="AC74" i="43"/>
  <c r="BE74" i="45"/>
  <c r="AQ97" i="43"/>
  <c r="AR92" i="45"/>
  <c r="BA86" i="46"/>
  <c r="Z74" i="43"/>
  <c r="AC64" i="46"/>
  <c r="AH88" i="44"/>
  <c r="BS87" i="45"/>
  <c r="U66" i="43"/>
  <c r="F58" i="44"/>
  <c r="AL91" i="43"/>
  <c r="K62" i="43"/>
  <c r="AL78" i="44"/>
  <c r="AU76" i="43"/>
  <c r="AO62" i="43"/>
  <c r="Q69" i="44"/>
  <c r="BA83" i="45"/>
  <c r="AR68" i="46"/>
  <c r="AG87" i="46"/>
  <c r="BJ92" i="43"/>
  <c r="AQ86" i="44"/>
  <c r="AE80" i="43"/>
  <c r="AO83" i="43"/>
  <c r="W70" i="45"/>
  <c r="AW65" i="45"/>
  <c r="C24" i="14"/>
  <c r="AC78" i="44"/>
  <c r="AU95" i="43"/>
  <c r="V68" i="45"/>
  <c r="BK78" i="44"/>
  <c r="AG80" i="44"/>
  <c r="AU76" i="45"/>
  <c r="BM83" i="44"/>
  <c r="AN68" i="43"/>
  <c r="BV92" i="44"/>
  <c r="AF68" i="44"/>
  <c r="BS92" i="46"/>
  <c r="AL91" i="46"/>
  <c r="AV84" i="43"/>
  <c r="AQ90" i="43"/>
  <c r="BQ87" i="44"/>
  <c r="H59" i="46"/>
  <c r="BB73" i="45"/>
  <c r="AC74" i="45"/>
  <c r="AR86" i="46"/>
  <c r="F60" i="43"/>
  <c r="Z66" i="44"/>
  <c r="S69" i="43"/>
  <c r="U68" i="45"/>
  <c r="AT80" i="45"/>
  <c r="K60" i="44"/>
  <c r="CA97" i="43"/>
  <c r="X74" i="43"/>
  <c r="Y76" i="44"/>
  <c r="AO82" i="46"/>
  <c r="AD62" i="46"/>
  <c r="Y62" i="46"/>
  <c r="I63" i="44"/>
  <c r="S58" i="45"/>
  <c r="S69" i="46"/>
  <c r="AR70" i="45"/>
  <c r="AF79" i="44"/>
  <c r="BY97" i="45"/>
  <c r="AO72" i="46"/>
  <c r="BB72" i="46"/>
  <c r="W76" i="44"/>
  <c r="BJ96" i="43"/>
  <c r="BT97" i="43"/>
  <c r="R68" i="44"/>
  <c r="O63" i="46"/>
  <c r="AS96" i="46"/>
  <c r="BP86" i="43"/>
  <c r="AE65" i="44"/>
  <c r="AM61" i="46"/>
  <c r="X64" i="46"/>
  <c r="BD94" i="44"/>
  <c r="Y67" i="43"/>
  <c r="AR65" i="44"/>
  <c r="AY73" i="44"/>
  <c r="BH96" i="44"/>
  <c r="AR64" i="45"/>
  <c r="AK89" i="43"/>
  <c r="AV65" i="46"/>
  <c r="AT97" i="43"/>
  <c r="AM92" i="45"/>
  <c r="V61" i="44"/>
  <c r="BK83" i="45"/>
  <c r="BC75" i="46"/>
  <c r="BB69" i="43"/>
  <c r="C44" i="14"/>
  <c r="AI88" i="43"/>
  <c r="BJ87" i="46"/>
  <c r="AX66" i="45"/>
  <c r="AI62" i="45"/>
  <c r="AA75" i="43"/>
  <c r="AS71" i="43"/>
  <c r="BB88" i="44"/>
  <c r="BU95" i="43"/>
  <c r="AB79" i="43"/>
  <c r="AT64" i="46"/>
  <c r="AP66" i="43"/>
  <c r="X77" i="45"/>
  <c r="AQ85" i="46"/>
  <c r="T71" i="43"/>
  <c r="AR59" i="43"/>
  <c r="W60" i="45"/>
  <c r="AL76" i="44"/>
  <c r="Z72" i="45"/>
  <c r="BD92" i="44"/>
  <c r="BP93" i="46"/>
  <c r="BC72" i="46"/>
  <c r="AM81" i="46"/>
  <c r="BL93" i="46"/>
  <c r="BG77" i="45"/>
  <c r="AW86" i="46"/>
  <c r="BD92" i="43"/>
  <c r="AZ67" i="46"/>
  <c r="AB81" i="45"/>
  <c r="AF81" i="44"/>
  <c r="BD76" i="46"/>
  <c r="BE88" i="46"/>
  <c r="AW90" i="46"/>
  <c r="R65" i="45"/>
  <c r="BJ83" i="46"/>
  <c r="AY84" i="44"/>
  <c r="AN62" i="46"/>
  <c r="AW94" i="43"/>
  <c r="I59" i="44"/>
  <c r="Y72" i="45"/>
  <c r="AL67" i="45"/>
  <c r="AN69" i="45"/>
  <c r="AK77" i="44"/>
  <c r="AH71" i="46"/>
  <c r="AF65" i="45"/>
  <c r="Y70" i="44"/>
  <c r="AY69" i="46"/>
  <c r="U69" i="46"/>
  <c r="AI76" i="44"/>
  <c r="BJ77" i="43"/>
  <c r="AE72" i="46"/>
  <c r="AB63" i="44"/>
  <c r="AP92" i="44"/>
  <c r="M64" i="43"/>
  <c r="X77" i="43"/>
  <c r="Q67" i="43"/>
  <c r="F59" i="46"/>
  <c r="BJ78" i="46"/>
  <c r="AY76" i="44"/>
  <c r="O66" i="44"/>
  <c r="AL73" i="45"/>
  <c r="BH90" i="44"/>
  <c r="AR92" i="44"/>
  <c r="BS90" i="44"/>
  <c r="BU96" i="43"/>
  <c r="Z67" i="44"/>
  <c r="BZ93" i="43"/>
  <c r="AK71" i="45"/>
  <c r="BU97" i="45"/>
  <c r="AE79" i="45"/>
  <c r="AJ83" i="43"/>
  <c r="J64" i="43"/>
  <c r="AC83" i="46"/>
  <c r="X66" i="44"/>
  <c r="AC70" i="46"/>
  <c r="AG62" i="45"/>
  <c r="AU93" i="45"/>
  <c r="AB69" i="44"/>
  <c r="AO85" i="43"/>
  <c r="J62" i="44"/>
  <c r="V63" i="46"/>
  <c r="AI80" i="44"/>
  <c r="BM96" i="44"/>
  <c r="M61" i="45"/>
  <c r="AL87" i="44"/>
  <c r="BR91" i="45"/>
  <c r="BD88" i="46"/>
  <c r="BV93" i="45"/>
  <c r="AV78" i="43"/>
  <c r="BT97" i="46"/>
  <c r="AI81" i="43"/>
  <c r="BK82" i="44"/>
  <c r="W77" i="46"/>
  <c r="AY90" i="43"/>
  <c r="BH76" i="44"/>
  <c r="BC82" i="44"/>
  <c r="AJ74" i="45"/>
  <c r="BC95" i="46"/>
  <c r="BQ94" i="45"/>
  <c r="BD86" i="43"/>
  <c r="AK86" i="45"/>
  <c r="AW85" i="43"/>
  <c r="AK63" i="46"/>
  <c r="AP92" i="43"/>
  <c r="AC73" i="45"/>
  <c r="AK88" i="45"/>
  <c r="AN77" i="46"/>
  <c r="AD58" i="45"/>
  <c r="AT90" i="46"/>
  <c r="AN79" i="45"/>
  <c r="K65" i="46"/>
  <c r="AO90" i="44"/>
  <c r="BI95" i="45"/>
  <c r="BK88" i="43"/>
  <c r="G59" i="44"/>
  <c r="AC59" i="43"/>
  <c r="AE59" i="45"/>
  <c r="AV91" i="44"/>
  <c r="AL78" i="45"/>
  <c r="AF62" i="44"/>
  <c r="Z59" i="43"/>
  <c r="X68" i="46"/>
  <c r="BP95" i="46"/>
  <c r="AW72" i="43"/>
  <c r="AK78" i="46"/>
  <c r="BB84" i="44"/>
  <c r="AO80" i="44"/>
  <c r="AU66" i="43"/>
  <c r="AB71" i="43"/>
  <c r="AQ81" i="45"/>
  <c r="AT84" i="45"/>
  <c r="AE66" i="43"/>
  <c r="AB65" i="44"/>
  <c r="AQ74" i="44"/>
  <c r="AT75" i="43"/>
  <c r="AB59" i="44"/>
  <c r="AQ63" i="43"/>
  <c r="BL81" i="44"/>
  <c r="AV97" i="45"/>
  <c r="AJ76" i="44"/>
  <c r="AN86" i="46"/>
  <c r="AV93" i="45"/>
  <c r="AE83" i="45"/>
  <c r="V69" i="44"/>
  <c r="BX96" i="45"/>
  <c r="AH65" i="45"/>
  <c r="Q69" i="43"/>
  <c r="BC92" i="44"/>
  <c r="AL60" i="43"/>
  <c r="BB70" i="46"/>
  <c r="BH91" i="43"/>
  <c r="AY91" i="44"/>
  <c r="AG67" i="45"/>
  <c r="O61" i="46"/>
  <c r="U60" i="44"/>
  <c r="AB67" i="45"/>
  <c r="BZ94" i="43"/>
  <c r="AE58" i="45"/>
  <c r="BI81" i="43"/>
  <c r="AG75" i="46"/>
  <c r="AY84" i="46"/>
  <c r="Y65" i="46"/>
  <c r="AS77" i="44"/>
  <c r="BK92" i="46"/>
  <c r="AS81" i="46"/>
  <c r="BH78" i="46"/>
  <c r="AX70" i="45"/>
  <c r="AV92" i="44"/>
  <c r="AR60" i="46"/>
  <c r="AX67" i="46"/>
  <c r="AG61" i="43"/>
  <c r="AS70" i="46"/>
  <c r="BR91" i="46"/>
  <c r="BO90" i="44"/>
  <c r="AG64" i="45"/>
  <c r="AY80" i="44"/>
  <c r="AL82" i="44"/>
  <c r="AI70" i="43"/>
  <c r="AW93" i="45"/>
  <c r="AR67" i="46"/>
  <c r="BA81" i="45"/>
  <c r="BI85" i="44"/>
  <c r="AR81" i="44"/>
  <c r="AS71" i="44"/>
  <c r="BG82" i="44"/>
  <c r="AM67" i="46"/>
  <c r="BP90" i="44"/>
  <c r="BH87" i="46"/>
  <c r="Y69" i="45"/>
  <c r="AO66" i="44"/>
  <c r="AB63" i="45"/>
  <c r="AQ74" i="46"/>
  <c r="BV93" i="44"/>
  <c r="AS89" i="43"/>
  <c r="P58" i="46"/>
  <c r="AY97" i="43"/>
  <c r="AZ90" i="44"/>
  <c r="AY82" i="43"/>
  <c r="AE69" i="43"/>
  <c r="AK68" i="44"/>
  <c r="AI73" i="43"/>
  <c r="BK86" i="43"/>
  <c r="P68" i="43"/>
  <c r="X67" i="46"/>
  <c r="P63" i="46"/>
  <c r="AU97" i="44"/>
  <c r="AN72" i="43"/>
  <c r="AO58" i="45"/>
  <c r="AH72" i="45"/>
  <c r="BA94" i="46"/>
  <c r="BH91" i="45"/>
  <c r="AQ68" i="43"/>
  <c r="AR96" i="46"/>
  <c r="AF81" i="45"/>
  <c r="BB91" i="43"/>
  <c r="AO64" i="45"/>
  <c r="AS74" i="45"/>
  <c r="AW89" i="43"/>
  <c r="AB78" i="46"/>
  <c r="L64" i="46"/>
  <c r="BJ88" i="44"/>
  <c r="O69" i="46"/>
  <c r="AS61" i="46"/>
  <c r="BR87" i="46"/>
  <c r="BA84" i="46"/>
  <c r="AA64" i="44"/>
  <c r="AI87" i="44"/>
  <c r="BJ95" i="44"/>
  <c r="BG84" i="44"/>
  <c r="AT65" i="45"/>
  <c r="AG78" i="46"/>
  <c r="AK61" i="44"/>
  <c r="R59" i="44"/>
  <c r="AC70" i="45"/>
  <c r="AR95" i="46"/>
  <c r="BP88" i="45"/>
  <c r="AS85" i="46"/>
  <c r="AH82" i="43"/>
  <c r="C42" i="14"/>
  <c r="T67" i="44"/>
  <c r="BQ89" i="44"/>
  <c r="T60" i="45"/>
  <c r="AZ89" i="44"/>
  <c r="AW87" i="43"/>
  <c r="AN63" i="45"/>
  <c r="AH64" i="45"/>
  <c r="BB79" i="45"/>
  <c r="AO87" i="46"/>
  <c r="AI75" i="43"/>
  <c r="U74" i="44"/>
  <c r="W59" i="46"/>
  <c r="BE75" i="46"/>
  <c r="AZ69" i="44"/>
  <c r="R59" i="46"/>
  <c r="T59" i="44"/>
  <c r="V62" i="43"/>
  <c r="AO92" i="46"/>
  <c r="AR93" i="44"/>
  <c r="BH91" i="46"/>
  <c r="BT91" i="43"/>
  <c r="Q71" i="46"/>
  <c r="AK82" i="46"/>
  <c r="AE75" i="43"/>
  <c r="BI77" i="45"/>
  <c r="BA70" i="43"/>
  <c r="AR75" i="44"/>
  <c r="BV90" i="45"/>
  <c r="BK95" i="43"/>
  <c r="AW85" i="46"/>
  <c r="BY92" i="45"/>
  <c r="AN62" i="44"/>
  <c r="AX76" i="45"/>
  <c r="AM60" i="43"/>
  <c r="AF65" i="43"/>
  <c r="AR77" i="44"/>
  <c r="C27" i="14"/>
  <c r="AB63" i="43"/>
  <c r="AW87" i="45"/>
  <c r="AT90" i="44"/>
  <c r="W66" i="44"/>
  <c r="AL84" i="43"/>
  <c r="AM85" i="46"/>
  <c r="Z58" i="45"/>
  <c r="AI71" i="46"/>
  <c r="BD73" i="43"/>
  <c r="AP63" i="43"/>
  <c r="R70" i="43"/>
  <c r="BO93" i="44"/>
  <c r="AB78" i="43"/>
  <c r="X63" i="44"/>
  <c r="AX90" i="45"/>
  <c r="AC78" i="43"/>
  <c r="AK76" i="45"/>
  <c r="AJ61" i="43"/>
  <c r="X75" i="43"/>
  <c r="AU72" i="46"/>
  <c r="BB80" i="45"/>
  <c r="AX88" i="43"/>
  <c r="BM94" i="46"/>
  <c r="AJ60" i="45"/>
  <c r="BK90" i="44"/>
  <c r="BA96" i="44"/>
  <c r="AT70" i="43"/>
  <c r="Z75" i="43"/>
  <c r="AK74" i="43"/>
  <c r="AN63" i="46"/>
  <c r="AJ90" i="46"/>
  <c r="AV89" i="43"/>
  <c r="AI65" i="46"/>
  <c r="BG86" i="46"/>
  <c r="M65" i="45"/>
  <c r="AL58" i="46"/>
  <c r="N61" i="46"/>
  <c r="AI66" i="44"/>
  <c r="AN67" i="44"/>
  <c r="BH94" i="44"/>
  <c r="AB63" i="46"/>
  <c r="BW90" i="43"/>
  <c r="AH69" i="45"/>
  <c r="AL78" i="43"/>
  <c r="Z66" i="46"/>
  <c r="N60" i="43"/>
  <c r="BL79" i="43"/>
  <c r="AR91" i="45"/>
  <c r="Q66" i="45"/>
  <c r="AI83" i="45"/>
  <c r="AE62" i="43"/>
  <c r="AX94" i="45"/>
  <c r="E58" i="43"/>
  <c r="K61" i="43"/>
  <c r="BG92" i="45"/>
  <c r="BJ85" i="44"/>
  <c r="AD75" i="45"/>
  <c r="AS66" i="45"/>
  <c r="BM94" i="43"/>
  <c r="AC61" i="46"/>
  <c r="V71" i="46"/>
  <c r="T69" i="45"/>
  <c r="AL92" i="45"/>
  <c r="AL84" i="45"/>
  <c r="BG87" i="43"/>
  <c r="AO86" i="44"/>
  <c r="AQ82" i="46"/>
  <c r="AG59" i="45"/>
  <c r="AZ86" i="44"/>
  <c r="AV85" i="46"/>
  <c r="AK89" i="44"/>
  <c r="V75" i="43"/>
  <c r="R66" i="45"/>
  <c r="AJ84" i="45"/>
  <c r="Z77" i="46"/>
  <c r="W77" i="44"/>
  <c r="AP67" i="46"/>
  <c r="AQ86" i="46"/>
  <c r="AF82" i="46"/>
  <c r="AH58" i="46"/>
  <c r="BL86" i="44"/>
  <c r="AT95" i="43"/>
  <c r="AC81" i="43"/>
  <c r="AA66" i="44"/>
  <c r="AC64" i="43"/>
  <c r="AU65" i="46"/>
  <c r="AD59" i="46"/>
  <c r="AZ70" i="44"/>
  <c r="AD81" i="46"/>
  <c r="AI69" i="43"/>
  <c r="Y77" i="46"/>
  <c r="AV63" i="45"/>
  <c r="AF60" i="44"/>
  <c r="AS94" i="45"/>
  <c r="AP94" i="46"/>
  <c r="AL69" i="43"/>
  <c r="AQ94" i="44"/>
  <c r="AD58" i="44"/>
  <c r="AL65" i="43"/>
  <c r="AU65" i="45"/>
  <c r="M67" i="46"/>
  <c r="BO93" i="43"/>
  <c r="AJ63" i="44"/>
  <c r="S73" i="45"/>
  <c r="I60" i="43"/>
  <c r="J61" i="45"/>
  <c r="AV89" i="44"/>
  <c r="AO61" i="45"/>
  <c r="BE86" i="46"/>
  <c r="BK86" i="46"/>
  <c r="BM89" i="43"/>
  <c r="AG82" i="46"/>
  <c r="AR73" i="46"/>
  <c r="X72" i="44"/>
  <c r="BG92" i="46"/>
  <c r="AG59" i="46"/>
  <c r="BC80" i="44"/>
  <c r="BL90" i="46"/>
  <c r="AT91" i="44"/>
  <c r="AN93" i="46"/>
  <c r="BS92" i="45"/>
  <c r="BA69" i="45"/>
  <c r="AQ91" i="43"/>
  <c r="AD63" i="44"/>
  <c r="AR84" i="43"/>
  <c r="AS78" i="44"/>
  <c r="BH95" i="45"/>
  <c r="AM64" i="43"/>
  <c r="BB89" i="46"/>
  <c r="BJ94" i="45"/>
  <c r="I62" i="46"/>
  <c r="BE88" i="43"/>
  <c r="BY92" i="44"/>
  <c r="AL87" i="46"/>
  <c r="AJ72" i="46"/>
  <c r="BM95" i="46"/>
  <c r="Y72" i="44"/>
  <c r="W65" i="43"/>
  <c r="AF85" i="45"/>
  <c r="P62" i="45"/>
  <c r="AG82" i="45"/>
  <c r="AR63" i="43"/>
  <c r="AJ62" i="46"/>
  <c r="AY76" i="43"/>
  <c r="BE95" i="44"/>
  <c r="BV96" i="46"/>
  <c r="L58" i="46"/>
  <c r="AR69" i="46"/>
  <c r="AV71" i="44"/>
  <c r="AZ90" i="45"/>
  <c r="AT62" i="45"/>
  <c r="X72" i="46"/>
  <c r="AA73" i="43"/>
  <c r="T65" i="43"/>
  <c r="AG84" i="45"/>
  <c r="AH77" i="46"/>
  <c r="AI66" i="45"/>
  <c r="BL88" i="46"/>
  <c r="AK78" i="43"/>
  <c r="AG71" i="46"/>
  <c r="X66" i="43"/>
  <c r="BD77" i="46"/>
  <c r="S65" i="44"/>
  <c r="BB85" i="46"/>
  <c r="P61" i="45"/>
  <c r="I59" i="45"/>
  <c r="BW96" i="44"/>
  <c r="AD79" i="44"/>
  <c r="X69" i="45"/>
  <c r="Z69" i="45"/>
  <c r="AF70" i="44"/>
  <c r="AG70" i="45"/>
  <c r="AK85" i="45"/>
  <c r="AX68" i="44"/>
  <c r="K62" i="44"/>
  <c r="AR96" i="45"/>
  <c r="AT95" i="46"/>
  <c r="Z76" i="43"/>
  <c r="AQ71" i="45"/>
  <c r="AH66" i="43"/>
  <c r="AD69" i="46"/>
  <c r="AE68" i="45"/>
  <c r="AN87" i="46"/>
  <c r="AQ81" i="43"/>
  <c r="BI96" i="44"/>
  <c r="AP87" i="44"/>
  <c r="AG80" i="46"/>
  <c r="AU87" i="46"/>
  <c r="AC74" i="44"/>
  <c r="U61" i="44"/>
  <c r="AL65" i="45"/>
  <c r="S72" i="44"/>
  <c r="AN77" i="44"/>
  <c r="AV76" i="43"/>
  <c r="BC77" i="43"/>
  <c r="AI61" i="43"/>
  <c r="AY93" i="44"/>
  <c r="BM81" i="43"/>
  <c r="AT96" i="43"/>
  <c r="Y73" i="43"/>
  <c r="AO68" i="46"/>
  <c r="AT62" i="46"/>
  <c r="V71" i="43"/>
  <c r="AU67" i="46"/>
  <c r="AM70" i="46"/>
  <c r="AM75" i="45"/>
  <c r="BP97" i="45"/>
  <c r="AY73" i="46"/>
  <c r="AP63" i="45"/>
  <c r="X61" i="45"/>
  <c r="AV75" i="44"/>
  <c r="AG62" i="46"/>
  <c r="AK60" i="43"/>
  <c r="O58" i="43"/>
  <c r="BF84" i="43"/>
  <c r="Y60" i="46"/>
  <c r="BI82" i="44"/>
  <c r="Z63" i="45"/>
  <c r="AB75" i="45"/>
  <c r="BQ94" i="44"/>
  <c r="AX85" i="43"/>
  <c r="M62" i="44"/>
  <c r="BL88" i="45"/>
  <c r="N67" i="46"/>
  <c r="BQ97" i="43"/>
  <c r="BK94" i="44"/>
  <c r="W69" i="45"/>
  <c r="BL79" i="44"/>
  <c r="AW97" i="46"/>
  <c r="R65" i="46"/>
  <c r="AZ67" i="45"/>
  <c r="AW69" i="43"/>
  <c r="BB85" i="45"/>
  <c r="AP86" i="44"/>
  <c r="AI63" i="43"/>
  <c r="AP78" i="45"/>
  <c r="C30" i="14"/>
  <c r="BN95" i="43"/>
  <c r="BG85" i="46"/>
  <c r="AT91" i="43"/>
  <c r="X70" i="43"/>
  <c r="AT78" i="45"/>
  <c r="AO71" i="46"/>
  <c r="AS62" i="43"/>
  <c r="BN94" i="45"/>
  <c r="AG71" i="45"/>
  <c r="BN86" i="44"/>
  <c r="S60" i="44"/>
  <c r="AJ64" i="45"/>
  <c r="AM59" i="43"/>
  <c r="T62" i="44"/>
  <c r="AV88" i="44"/>
  <c r="AZ70" i="46"/>
  <c r="N59" i="44"/>
  <c r="AF69" i="43"/>
  <c r="BU88" i="43"/>
  <c r="AM66" i="44"/>
  <c r="BO86" i="46"/>
  <c r="AG72" i="43"/>
  <c r="BD93" i="46"/>
  <c r="N68" i="46"/>
  <c r="BB75" i="44"/>
  <c r="AF63" i="43"/>
  <c r="BN92" i="46"/>
  <c r="AM78" i="45"/>
  <c r="AL92" i="46"/>
  <c r="AD69" i="44"/>
  <c r="CA97" i="46"/>
  <c r="AI61" i="44"/>
  <c r="BA76" i="44"/>
  <c r="AT83" i="43"/>
  <c r="AN63" i="44"/>
  <c r="BH94" i="43"/>
  <c r="BD94" i="43"/>
  <c r="AV64" i="43"/>
  <c r="BI83" i="46"/>
  <c r="BN82" i="44"/>
  <c r="AE59" i="43"/>
  <c r="T63" i="45"/>
  <c r="AJ68" i="43"/>
  <c r="AA64" i="46"/>
  <c r="AM61" i="44"/>
  <c r="BC73" i="45"/>
  <c r="AZ93" i="45"/>
  <c r="AG81" i="44"/>
  <c r="AH87" i="44"/>
  <c r="AL59" i="44"/>
  <c r="AR79" i="45"/>
  <c r="BD85" i="44"/>
  <c r="BN89" i="43"/>
  <c r="AW76" i="44"/>
  <c r="AU86" i="43"/>
  <c r="BC80" i="45"/>
  <c r="BC79" i="46"/>
  <c r="AX83" i="45"/>
  <c r="AD75" i="44"/>
  <c r="BE85" i="44"/>
  <c r="AK86" i="43"/>
  <c r="AA80" i="44"/>
  <c r="AN67" i="45"/>
  <c r="O64" i="44"/>
  <c r="BI94" i="45"/>
  <c r="AO69" i="46"/>
  <c r="AC80" i="43"/>
  <c r="BA79" i="44"/>
  <c r="AR60" i="45"/>
  <c r="AD59" i="43"/>
  <c r="AI70" i="44"/>
  <c r="BC82" i="43"/>
  <c r="AC82" i="45"/>
  <c r="AD61" i="44"/>
  <c r="AN93" i="44"/>
  <c r="AQ78" i="44"/>
  <c r="BU88" i="44"/>
  <c r="BW92" i="43"/>
  <c r="AZ75" i="45"/>
  <c r="AK72" i="43"/>
  <c r="AI61" i="45"/>
  <c r="AH76" i="43"/>
  <c r="AC82" i="43"/>
  <c r="AV81" i="44"/>
  <c r="AR87" i="46"/>
  <c r="AS70" i="44"/>
  <c r="AU70" i="44"/>
  <c r="BJ91" i="44"/>
  <c r="AD69" i="43"/>
  <c r="AB58" i="43"/>
  <c r="BN87" i="43"/>
  <c r="BD86" i="45"/>
  <c r="AN78" i="43"/>
  <c r="BN81" i="46"/>
  <c r="AI89" i="43"/>
  <c r="BL87" i="43"/>
  <c r="BT93" i="44"/>
  <c r="BK91" i="45"/>
  <c r="AT81" i="44"/>
  <c r="AN91" i="44"/>
  <c r="AX90" i="43"/>
  <c r="BG95" i="45"/>
  <c r="AL67" i="46"/>
  <c r="AT66" i="43"/>
  <c r="X68" i="43"/>
  <c r="AS87" i="44"/>
  <c r="AN73" i="44"/>
  <c r="P68" i="46"/>
  <c r="AG80" i="43"/>
  <c r="AJ81" i="45"/>
  <c r="S68" i="46"/>
  <c r="BP89" i="44"/>
  <c r="BQ85" i="46"/>
  <c r="AO87" i="45"/>
  <c r="AK82" i="45"/>
  <c r="AP64" i="45"/>
  <c r="BF93" i="46"/>
  <c r="AE65" i="46"/>
  <c r="AW88" i="45"/>
  <c r="AU81" i="46"/>
  <c r="BO89" i="44"/>
  <c r="Y67" i="46"/>
  <c r="BQ90" i="46"/>
  <c r="BG94" i="46"/>
  <c r="AJ66" i="46"/>
  <c r="I63" i="43"/>
  <c r="AP64" i="44"/>
  <c r="AG58" i="44"/>
  <c r="AY87" i="44"/>
  <c r="AY80" i="45"/>
  <c r="BD87" i="44"/>
  <c r="AQ75" i="43"/>
  <c r="BF95" i="44"/>
  <c r="BP94" i="44"/>
  <c r="AC72" i="46"/>
  <c r="W62" i="45"/>
  <c r="BB88" i="46"/>
  <c r="AM72" i="43"/>
  <c r="BP91" i="44"/>
  <c r="AE64" i="44"/>
  <c r="BA76" i="46"/>
  <c r="Z72" i="44"/>
  <c r="AT71" i="46"/>
  <c r="AY69" i="44"/>
  <c r="AK90" i="45"/>
  <c r="BO85" i="44"/>
  <c r="R63" i="43"/>
  <c r="AL76" i="45"/>
  <c r="BX92" i="43"/>
  <c r="L58" i="43"/>
  <c r="AJ65" i="45"/>
  <c r="BD87" i="46"/>
  <c r="BK94" i="45"/>
  <c r="AX75" i="44"/>
  <c r="AV63" i="43"/>
  <c r="AT65" i="43"/>
  <c r="BA77" i="46"/>
  <c r="BH97" i="45"/>
  <c r="BC89" i="46"/>
  <c r="BJ90" i="45"/>
  <c r="BK93" i="44"/>
  <c r="AE61" i="43"/>
  <c r="BT95" i="46"/>
  <c r="W72" i="45"/>
  <c r="BD73" i="44"/>
  <c r="BS86" i="43"/>
  <c r="AI69" i="44"/>
  <c r="AQ77" i="45"/>
  <c r="AT93" i="43"/>
  <c r="AU89" i="45"/>
  <c r="AM66" i="46"/>
  <c r="AA62" i="45"/>
  <c r="AX79" i="43"/>
  <c r="BB84" i="45"/>
  <c r="BY92" i="46"/>
  <c r="BD91" i="46"/>
  <c r="BM90" i="44"/>
  <c r="BI82" i="43"/>
  <c r="O59" i="43"/>
  <c r="BM94" i="44"/>
  <c r="BB95" i="43"/>
  <c r="AL70" i="46"/>
  <c r="AG74" i="43"/>
  <c r="BC81" i="43"/>
  <c r="O61" i="44"/>
  <c r="AG60" i="44"/>
  <c r="BB71" i="45"/>
  <c r="AV73" i="44"/>
  <c r="Q63" i="45"/>
  <c r="BO96" i="44"/>
  <c r="AS72" i="43"/>
  <c r="BD92" i="45"/>
  <c r="Y70" i="45"/>
  <c r="BV97" i="46"/>
  <c r="V70" i="44"/>
  <c r="AI86" i="43"/>
  <c r="AA73" i="44"/>
  <c r="C18" i="14"/>
  <c r="AT94" i="44"/>
  <c r="AS64" i="43"/>
  <c r="AR73" i="43"/>
  <c r="AR67" i="45"/>
  <c r="Q62" i="44"/>
  <c r="AW75" i="44"/>
  <c r="BQ85" i="43"/>
  <c r="AO64" i="46"/>
  <c r="BF81" i="44"/>
  <c r="AD61" i="46"/>
  <c r="AN86" i="45"/>
  <c r="F58" i="45"/>
  <c r="BJ85" i="43"/>
  <c r="BO86" i="43"/>
  <c r="AA67" i="45"/>
  <c r="BL85" i="43"/>
  <c r="AN78" i="45"/>
  <c r="G59" i="45"/>
  <c r="BO89" i="45"/>
  <c r="AN88" i="43"/>
  <c r="BL92" i="46"/>
  <c r="AI81" i="46"/>
  <c r="BH78" i="44"/>
  <c r="BT90" i="46"/>
  <c r="AX72" i="44"/>
  <c r="BF96" i="44"/>
  <c r="AU92" i="44"/>
  <c r="AZ78" i="44"/>
  <c r="AM86" i="43"/>
  <c r="M64" i="44"/>
  <c r="AP75" i="44"/>
  <c r="BN89" i="44"/>
  <c r="AL90" i="44"/>
  <c r="AW80" i="44"/>
  <c r="AQ94" i="46"/>
  <c r="AV66" i="46"/>
  <c r="AM79" i="45"/>
  <c r="AH82" i="44"/>
  <c r="AY74" i="45"/>
  <c r="AW80" i="43"/>
  <c r="BN82" i="45"/>
  <c r="AM89" i="46"/>
  <c r="AV69" i="44"/>
  <c r="AQ96" i="46"/>
  <c r="W64" i="45"/>
  <c r="Q64" i="45"/>
  <c r="BA75" i="45"/>
  <c r="AK62" i="44"/>
  <c r="V64" i="43"/>
  <c r="AJ64" i="44"/>
  <c r="BH85" i="43"/>
  <c r="BK95" i="45"/>
  <c r="AY80" i="43"/>
  <c r="BR88" i="46"/>
  <c r="AU67" i="45"/>
  <c r="AV73" i="45"/>
  <c r="AS69" i="46"/>
  <c r="Z80" i="43"/>
  <c r="AU94" i="46"/>
  <c r="AZ69" i="45"/>
  <c r="AM89" i="44"/>
  <c r="Q65" i="46"/>
  <c r="AC79" i="43"/>
  <c r="AG83" i="45"/>
  <c r="BG81" i="46"/>
  <c r="BA95" i="46"/>
  <c r="AR93" i="46"/>
  <c r="AC62" i="44"/>
  <c r="BD78" i="43"/>
  <c r="BM88" i="46"/>
  <c r="AW68" i="46"/>
  <c r="AP86" i="43"/>
  <c r="AR83" i="43"/>
  <c r="BH92" i="45"/>
  <c r="O67" i="45"/>
  <c r="AY90" i="45"/>
  <c r="S70" i="43"/>
  <c r="AZ77" i="46"/>
  <c r="R70" i="46"/>
  <c r="AN73" i="46"/>
  <c r="P60" i="45"/>
  <c r="AZ80" i="44"/>
  <c r="BT94" i="44"/>
  <c r="AP84" i="43"/>
  <c r="AY71" i="45"/>
  <c r="AQ79" i="44"/>
  <c r="AQ96" i="44"/>
  <c r="AM59" i="46"/>
  <c r="O58" i="44"/>
  <c r="AK83" i="45"/>
  <c r="AD67" i="43"/>
  <c r="BB71" i="43"/>
  <c r="BG76" i="44"/>
  <c r="BE96" i="44"/>
  <c r="L65" i="44"/>
  <c r="AK86" i="46"/>
  <c r="Z76" i="44"/>
  <c r="AE70" i="43"/>
  <c r="BF79" i="43"/>
  <c r="U73" i="46"/>
  <c r="AQ91" i="45"/>
  <c r="AS67" i="46"/>
  <c r="AS90" i="44"/>
  <c r="AW95" i="45"/>
  <c r="S63" i="45"/>
  <c r="AP90" i="46"/>
  <c r="BF81" i="45"/>
  <c r="AR67" i="43"/>
  <c r="AP74" i="43"/>
  <c r="AJ75" i="45"/>
  <c r="AI68" i="45"/>
  <c r="BF96" i="45"/>
  <c r="BP88" i="44"/>
  <c r="R58" i="45"/>
  <c r="Y75" i="46"/>
  <c r="AU95" i="45"/>
  <c r="BR94" i="44"/>
  <c r="BB92" i="44"/>
  <c r="AH87" i="46"/>
  <c r="AG63" i="43"/>
  <c r="AN93" i="43"/>
  <c r="AY97" i="45"/>
  <c r="L59" i="45"/>
  <c r="AR79" i="44"/>
  <c r="BH91" i="44"/>
  <c r="AB74" i="46"/>
  <c r="AO70" i="43"/>
  <c r="AD59" i="44"/>
  <c r="BC74" i="44"/>
  <c r="AW73" i="44"/>
  <c r="Y71" i="43"/>
  <c r="X58" i="46"/>
  <c r="AQ87" i="45"/>
  <c r="BC70" i="43"/>
  <c r="AH85" i="43"/>
  <c r="BE93" i="46"/>
  <c r="X74" i="46"/>
  <c r="BS93" i="44"/>
  <c r="BG88" i="44"/>
  <c r="U73" i="45"/>
  <c r="AS60" i="43"/>
  <c r="BE83" i="45"/>
  <c r="BL92" i="44"/>
  <c r="CC96" i="45"/>
  <c r="W65" i="45"/>
  <c r="Z64" i="46"/>
  <c r="U67" i="43"/>
  <c r="AX93" i="44"/>
  <c r="AB78" i="45"/>
  <c r="AP65" i="45"/>
  <c r="BA87" i="45"/>
  <c r="AF59" i="43"/>
  <c r="BL95" i="45"/>
  <c r="BE85" i="45"/>
  <c r="AR88" i="44"/>
  <c r="X72" i="43"/>
  <c r="AV71" i="43"/>
  <c r="AW95" i="46"/>
  <c r="AW67" i="46"/>
  <c r="T58" i="43"/>
  <c r="BH82" i="43"/>
  <c r="BE82" i="43"/>
  <c r="W64" i="43"/>
  <c r="BH81" i="46"/>
  <c r="AU90" i="43"/>
  <c r="AE64" i="46"/>
  <c r="N63" i="45"/>
  <c r="BG85" i="43"/>
  <c r="AD78" i="44"/>
  <c r="AU82" i="43"/>
  <c r="P69" i="46"/>
  <c r="BX94" i="45"/>
  <c r="AO83" i="46"/>
  <c r="AX70" i="44"/>
  <c r="S64" i="45"/>
  <c r="AO76" i="45"/>
  <c r="AG79" i="44"/>
  <c r="AV96" i="43"/>
  <c r="AX86" i="43"/>
  <c r="AZ84" i="45"/>
  <c r="AK79" i="46"/>
  <c r="BS93" i="45"/>
  <c r="H58" i="44"/>
  <c r="AX71" i="44"/>
  <c r="P65" i="43"/>
  <c r="AK73" i="43"/>
  <c r="N62" i="45"/>
  <c r="AD70" i="43"/>
  <c r="AU74" i="45"/>
  <c r="AZ78" i="43"/>
  <c r="P62" i="44"/>
  <c r="L63" i="44"/>
  <c r="BK94" i="46"/>
  <c r="S68" i="45"/>
  <c r="F59" i="43"/>
  <c r="BH82" i="45"/>
  <c r="H58" i="43"/>
  <c r="AG81" i="46"/>
  <c r="BA80" i="46"/>
  <c r="AD61" i="43"/>
  <c r="N62" i="43"/>
  <c r="AC65" i="45"/>
  <c r="BK81" i="44"/>
  <c r="T66" i="45"/>
  <c r="BC74" i="45"/>
  <c r="BI87" i="45"/>
  <c r="AT83" i="44"/>
  <c r="AY72" i="44"/>
  <c r="AS92" i="45"/>
  <c r="AN60" i="45"/>
  <c r="AP68" i="44"/>
  <c r="BW93" i="43"/>
  <c r="V67" i="43"/>
  <c r="BD95" i="43"/>
  <c r="AJ62" i="44"/>
  <c r="AW64" i="43"/>
  <c r="AC83" i="45"/>
  <c r="AX66" i="43"/>
  <c r="AS84" i="43"/>
  <c r="AV85" i="43"/>
  <c r="AM84" i="45"/>
  <c r="AO60" i="43"/>
  <c r="J63" i="43"/>
  <c r="BF90" i="46"/>
  <c r="W69" i="43"/>
  <c r="AS81" i="44"/>
  <c r="R67" i="46"/>
  <c r="AV97" i="46"/>
  <c r="AX72" i="45"/>
  <c r="AL89" i="43"/>
  <c r="AI78" i="45"/>
  <c r="BX95" i="46"/>
  <c r="AQ77" i="46"/>
  <c r="AI84" i="43"/>
  <c r="BF89" i="43"/>
  <c r="AZ95" i="43"/>
  <c r="AK87" i="44"/>
  <c r="AS86" i="44"/>
  <c r="AZ94" i="44"/>
  <c r="AV96" i="45"/>
  <c r="L62" i="43"/>
  <c r="BU93" i="45"/>
  <c r="W61" i="43"/>
  <c r="BF78" i="46"/>
  <c r="AD70" i="44"/>
  <c r="AV77" i="46"/>
  <c r="BA75" i="43"/>
  <c r="K61" i="45"/>
  <c r="AL90" i="46"/>
  <c r="AZ80" i="45"/>
  <c r="AJ84" i="46"/>
  <c r="C25" i="14"/>
  <c r="AN80" i="44"/>
  <c r="AA81" i="45"/>
  <c r="AP95" i="44"/>
  <c r="AO72" i="45"/>
  <c r="AD83" i="44"/>
  <c r="AW93" i="46"/>
  <c r="BB79" i="46"/>
  <c r="AJ82" i="45"/>
  <c r="BN81" i="43"/>
  <c r="S72" i="46"/>
  <c r="AT66" i="45"/>
  <c r="BC76" i="43"/>
  <c r="AS75" i="44"/>
  <c r="AT72" i="46"/>
  <c r="V63" i="43"/>
  <c r="AX78" i="43"/>
  <c r="AG74" i="45"/>
  <c r="AH69" i="46"/>
  <c r="AT61" i="45"/>
  <c r="AZ81" i="45"/>
  <c r="BL82" i="43"/>
  <c r="AQ82" i="43"/>
  <c r="Q69" i="46"/>
  <c r="AO61" i="46"/>
  <c r="AE63" i="45"/>
  <c r="BK97" i="45"/>
  <c r="BG78" i="44"/>
  <c r="BW95" i="44"/>
  <c r="AS87" i="46"/>
  <c r="Q70" i="44"/>
  <c r="W73" i="44"/>
  <c r="AO60" i="45"/>
  <c r="AF66" i="44"/>
  <c r="AC61" i="43"/>
  <c r="AZ93" i="46"/>
  <c r="AH72" i="46"/>
  <c r="BO95" i="43"/>
  <c r="AU62" i="46"/>
  <c r="BM97" i="45"/>
  <c r="K62" i="45"/>
  <c r="W61" i="46"/>
  <c r="BE73" i="45"/>
  <c r="BJ84" i="43"/>
  <c r="AE74" i="43"/>
  <c r="AF80" i="46"/>
  <c r="BP84" i="46"/>
  <c r="BB90" i="46"/>
  <c r="AW74" i="45"/>
  <c r="AB77" i="44"/>
  <c r="I60" i="46"/>
  <c r="Z75" i="46"/>
  <c r="BB78" i="44"/>
  <c r="AE84" i="45"/>
  <c r="AF69" i="46"/>
  <c r="AN81" i="46"/>
  <c r="BI83" i="43"/>
  <c r="AG67" i="46"/>
  <c r="U59" i="45"/>
  <c r="AZ92" i="44"/>
  <c r="BS89" i="46"/>
  <c r="BF86" i="44"/>
  <c r="AV82" i="45"/>
  <c r="AS95" i="46"/>
  <c r="K64" i="44"/>
  <c r="AT97" i="44"/>
  <c r="R72" i="44"/>
  <c r="K65" i="43"/>
  <c r="Q60" i="45"/>
  <c r="AH77" i="45"/>
  <c r="T68" i="46"/>
  <c r="L60" i="45"/>
  <c r="AW86" i="44"/>
  <c r="T74" i="44"/>
  <c r="BX95" i="45"/>
  <c r="AM80" i="44"/>
  <c r="BJ88" i="46"/>
  <c r="AB73" i="46"/>
  <c r="BC89" i="44"/>
  <c r="W60" i="44"/>
  <c r="Z74" i="45"/>
  <c r="AR89" i="44"/>
  <c r="AQ61" i="44"/>
  <c r="BG78" i="43"/>
  <c r="V75" i="45"/>
  <c r="BT91" i="45"/>
  <c r="AX97" i="45"/>
  <c r="AQ83" i="43"/>
  <c r="BG81" i="43"/>
  <c r="AD65" i="43"/>
  <c r="BD76" i="43"/>
  <c r="Y67" i="44"/>
  <c r="Z70" i="43"/>
  <c r="AP73" i="45"/>
  <c r="AS80" i="45"/>
  <c r="BI92" i="44"/>
  <c r="BQ93" i="43"/>
  <c r="AL63" i="44"/>
  <c r="AJ83" i="46"/>
  <c r="AI77" i="45"/>
  <c r="Z78" i="44"/>
  <c r="AM65" i="44"/>
  <c r="AP90" i="43"/>
  <c r="AK74" i="44"/>
  <c r="AE75" i="44"/>
  <c r="T73" i="45"/>
  <c r="AZ88" i="45"/>
  <c r="BK80" i="43"/>
  <c r="AP61" i="45"/>
  <c r="BG96" i="44"/>
  <c r="BD72" i="44"/>
  <c r="AL71" i="46"/>
  <c r="AC76" i="43"/>
  <c r="AP95" i="43"/>
  <c r="AF74" i="46"/>
  <c r="BH95" i="43"/>
  <c r="Z60" i="43"/>
  <c r="N63" i="44"/>
  <c r="AM71" i="46"/>
  <c r="AJ59" i="44"/>
  <c r="AC72" i="45"/>
  <c r="BA85" i="45"/>
  <c r="AQ75" i="46"/>
  <c r="BP84" i="43"/>
  <c r="Y74" i="46"/>
  <c r="AL72" i="43"/>
  <c r="V59" i="44"/>
  <c r="AI62" i="43"/>
  <c r="AA80" i="45"/>
  <c r="BC83" i="45"/>
  <c r="AJ63" i="45"/>
  <c r="AG71" i="43"/>
  <c r="AI65" i="44"/>
  <c r="AO87" i="44"/>
  <c r="BB71" i="44"/>
  <c r="AZ69" i="43"/>
  <c r="AX85" i="44"/>
  <c r="AE77" i="43"/>
  <c r="AI88" i="45"/>
  <c r="BE83" i="46"/>
  <c r="X63" i="43"/>
  <c r="AH64" i="46"/>
  <c r="BB74" i="46"/>
  <c r="O63" i="45"/>
  <c r="H58" i="45"/>
  <c r="AJ77" i="46"/>
  <c r="V66" i="44"/>
  <c r="AX82" i="44"/>
  <c r="BM95" i="44"/>
  <c r="X71" i="43"/>
  <c r="C48" i="14"/>
  <c r="AW73" i="43"/>
  <c r="BM83" i="46"/>
  <c r="BQ89" i="45"/>
  <c r="T66" i="44"/>
  <c r="AP76" i="45"/>
  <c r="AL86" i="44"/>
  <c r="N60" i="46"/>
  <c r="AU78" i="43"/>
  <c r="L63" i="46"/>
  <c r="AN74" i="44"/>
  <c r="AP59" i="44"/>
  <c r="BI78" i="44"/>
  <c r="AO67" i="45"/>
  <c r="AB72" i="46"/>
  <c r="AZ75" i="44"/>
  <c r="BK89" i="46"/>
  <c r="BJ91" i="46"/>
  <c r="AZ68" i="46"/>
  <c r="BJ90" i="44"/>
  <c r="X74" i="45"/>
  <c r="BG97" i="45"/>
  <c r="AW78" i="44"/>
  <c r="AE68" i="44"/>
  <c r="AU74" i="44"/>
  <c r="AW88" i="43"/>
  <c r="AI77" i="44"/>
  <c r="AZ72" i="43"/>
  <c r="AJ69" i="43"/>
  <c r="AT76" i="44"/>
  <c r="BP83" i="44"/>
  <c r="W73" i="46"/>
  <c r="S67" i="45"/>
  <c r="BH93" i="45"/>
  <c r="P61" i="43"/>
  <c r="BJ91" i="45"/>
  <c r="AQ92" i="43"/>
  <c r="AH79" i="44"/>
  <c r="AW90" i="45"/>
  <c r="Y58" i="43"/>
  <c r="BE92" i="44"/>
  <c r="X59" i="46"/>
  <c r="AT70" i="46"/>
  <c r="M59" i="44"/>
  <c r="AN67" i="46"/>
  <c r="BM89" i="45"/>
  <c r="BM96" i="43"/>
  <c r="AB59" i="46"/>
  <c r="BQ93" i="46"/>
  <c r="BE77" i="45"/>
  <c r="BQ86" i="46"/>
  <c r="AL92" i="44"/>
  <c r="BG84" i="45"/>
  <c r="BX93" i="43"/>
  <c r="V63" i="44"/>
  <c r="BG97" i="46"/>
  <c r="BW95" i="43"/>
  <c r="AJ72" i="43"/>
  <c r="L62" i="44"/>
  <c r="AD81" i="43"/>
  <c r="BC84" i="43"/>
  <c r="BS96" i="45"/>
  <c r="BH92" i="43"/>
  <c r="BF80" i="43"/>
  <c r="AO68" i="44"/>
  <c r="AV89" i="45"/>
  <c r="W76" i="46"/>
  <c r="BU96" i="45"/>
  <c r="AC77" i="44"/>
  <c r="AM82" i="43"/>
  <c r="AB82" i="45"/>
  <c r="AF60" i="46"/>
  <c r="AQ81" i="44"/>
  <c r="BR86" i="43"/>
  <c r="BE74" i="43"/>
  <c r="X58" i="43"/>
  <c r="AK70" i="45"/>
  <c r="AW80" i="46"/>
  <c r="AN79" i="44"/>
  <c r="W77" i="43"/>
  <c r="X71" i="45"/>
  <c r="AZ74" i="43"/>
  <c r="AU95" i="46"/>
  <c r="BJ81" i="46"/>
  <c r="BI92" i="43"/>
  <c r="AD65" i="45"/>
  <c r="Q65" i="45"/>
  <c r="H61" i="46"/>
  <c r="AH77" i="44"/>
  <c r="AL82" i="46"/>
  <c r="AX87" i="46"/>
  <c r="AR65" i="46"/>
  <c r="AP74" i="44"/>
  <c r="BG89" i="44"/>
  <c r="AQ67" i="45"/>
  <c r="BR91" i="44"/>
  <c r="AF78" i="45"/>
  <c r="W60" i="46"/>
  <c r="AS97" i="46"/>
  <c r="AB67" i="43"/>
  <c r="BC96" i="45"/>
  <c r="AG68" i="44"/>
  <c r="V68" i="43"/>
  <c r="BG93" i="46"/>
  <c r="AU75" i="43"/>
  <c r="BW91" i="43"/>
  <c r="AQ58" i="45"/>
  <c r="AE81" i="45"/>
  <c r="AM72" i="46"/>
  <c r="AZ91" i="43"/>
  <c r="AO87" i="43"/>
  <c r="BT90" i="45"/>
  <c r="AL83" i="46"/>
  <c r="AF85" i="43"/>
  <c r="AO83" i="44"/>
  <c r="BT97" i="44"/>
  <c r="Y61" i="43"/>
  <c r="BK85" i="45"/>
  <c r="AU91" i="44"/>
  <c r="AO93" i="44"/>
  <c r="AS85" i="43"/>
  <c r="AT92" i="44"/>
  <c r="BO90" i="43"/>
  <c r="BE82" i="44"/>
  <c r="AA60" i="44"/>
  <c r="BC76" i="46"/>
  <c r="AR59" i="46"/>
  <c r="AU84" i="43"/>
  <c r="AW66" i="46"/>
  <c r="AY78" i="46"/>
  <c r="BB90" i="44"/>
  <c r="AV95" i="43"/>
  <c r="W58" i="45"/>
  <c r="Z68" i="45"/>
  <c r="AK62" i="45"/>
  <c r="C38" i="14"/>
  <c r="AB68" i="43"/>
  <c r="BS97" i="43"/>
  <c r="BQ87" i="45"/>
  <c r="AQ83" i="44"/>
  <c r="AT72" i="44"/>
  <c r="AI88" i="46"/>
  <c r="AJ68" i="45"/>
  <c r="AN84" i="44"/>
  <c r="BD88" i="44"/>
  <c r="AW83" i="44"/>
  <c r="AS73" i="46"/>
  <c r="BP87" i="46"/>
  <c r="AY78" i="45"/>
  <c r="AA63" i="46"/>
  <c r="W62" i="46"/>
  <c r="AE81" i="43"/>
  <c r="BG85" i="45"/>
  <c r="AQ62" i="43"/>
  <c r="BK97" i="43"/>
  <c r="AO89" i="46"/>
  <c r="BW92" i="44"/>
  <c r="BF89" i="45"/>
  <c r="BJ86" i="46"/>
  <c r="AH83" i="45"/>
  <c r="AR80" i="44"/>
  <c r="J63" i="45"/>
  <c r="Z80" i="44"/>
  <c r="AS61" i="45"/>
  <c r="AH70" i="43"/>
  <c r="C17" i="14"/>
  <c r="AQ92" i="46"/>
  <c r="BF87" i="44"/>
  <c r="BS88" i="44"/>
  <c r="BB86" i="43"/>
  <c r="BI80" i="44"/>
  <c r="AQ63" i="45"/>
  <c r="AK72" i="45"/>
  <c r="AW73" i="46"/>
  <c r="AG65" i="44"/>
  <c r="BB70" i="45"/>
  <c r="BB96" i="45"/>
  <c r="AR75" i="45"/>
  <c r="AF71" i="43"/>
  <c r="AR97" i="45"/>
  <c r="AM65" i="43"/>
  <c r="BA72" i="43"/>
  <c r="AS64" i="45"/>
  <c r="AO88" i="45"/>
  <c r="AF83" i="46"/>
  <c r="BF91" i="44"/>
  <c r="AZ82" i="46"/>
  <c r="BA88" i="43"/>
  <c r="AU81" i="45"/>
  <c r="AW83" i="45"/>
  <c r="AY93" i="43"/>
  <c r="AC83" i="44"/>
  <c r="CA97" i="44"/>
  <c r="AF82" i="45"/>
  <c r="AC60" i="44"/>
  <c r="CB95" i="44"/>
  <c r="BE85" i="43"/>
  <c r="AS79" i="45"/>
  <c r="AD82" i="43"/>
  <c r="AX67" i="44"/>
  <c r="BQ91" i="43"/>
  <c r="AS91" i="43"/>
  <c r="AQ58" i="44"/>
  <c r="AT87" i="43"/>
  <c r="R61" i="43"/>
  <c r="AX68" i="46"/>
  <c r="BJ92" i="46"/>
  <c r="W67" i="43"/>
  <c r="O65" i="46"/>
  <c r="BU92" i="45"/>
  <c r="BP96" i="44"/>
  <c r="AL71" i="45"/>
  <c r="AX78" i="46"/>
  <c r="AW82" i="45"/>
  <c r="AX79" i="44"/>
  <c r="AV78" i="46"/>
  <c r="AS89" i="45"/>
  <c r="AW74" i="44"/>
  <c r="BE91" i="45"/>
  <c r="N58" i="45"/>
  <c r="BS94" i="43"/>
  <c r="BC91" i="44"/>
  <c r="BQ95" i="46"/>
  <c r="AF75" i="43"/>
  <c r="AJ80" i="45"/>
  <c r="AM78" i="46"/>
  <c r="AH79" i="43"/>
  <c r="T65" i="45"/>
  <c r="BG80" i="43"/>
  <c r="AD64" i="46"/>
  <c r="BT89" i="44"/>
  <c r="AJ78" i="43"/>
  <c r="AV84" i="46"/>
  <c r="AJ64" i="43"/>
  <c r="AA60" i="46"/>
  <c r="AR67" i="44"/>
  <c r="AP87" i="45"/>
  <c r="X59" i="45"/>
  <c r="AQ93" i="43"/>
  <c r="L59" i="44"/>
  <c r="BR93" i="45"/>
  <c r="AN91" i="43"/>
  <c r="AF83" i="45"/>
  <c r="BB83" i="45"/>
  <c r="AO70" i="46"/>
  <c r="AT74" i="43"/>
  <c r="Y64" i="43"/>
  <c r="AS97" i="45"/>
  <c r="BO85" i="43"/>
  <c r="AI59" i="46"/>
  <c r="BG86" i="44"/>
  <c r="AN70" i="45"/>
  <c r="X58" i="45"/>
  <c r="N63" i="43"/>
  <c r="AX71" i="46"/>
  <c r="AR87" i="43"/>
  <c r="AC77" i="45"/>
  <c r="P64" i="43"/>
  <c r="AX66" i="46"/>
  <c r="H58" i="46"/>
  <c r="AM87" i="43"/>
  <c r="X68" i="44"/>
  <c r="AZ81" i="46"/>
  <c r="AH78" i="43"/>
  <c r="L64" i="43"/>
  <c r="AP71" i="43"/>
  <c r="BS97" i="46"/>
  <c r="BR88" i="43"/>
  <c r="BB75" i="43"/>
  <c r="AM70" i="44"/>
  <c r="AF62" i="45"/>
  <c r="AV87" i="44"/>
  <c r="BL91" i="44"/>
  <c r="AZ86" i="46"/>
  <c r="AE71" i="44"/>
  <c r="BP84" i="45"/>
  <c r="AD82" i="45"/>
  <c r="AH75" i="44"/>
  <c r="AB61" i="44"/>
  <c r="BB94" i="44"/>
  <c r="BC97" i="46"/>
  <c r="AG69" i="43"/>
  <c r="BJ97" i="44"/>
  <c r="BU91" i="46"/>
  <c r="X68" i="45"/>
  <c r="H60" i="45"/>
  <c r="AI60" i="43"/>
  <c r="L58" i="45"/>
  <c r="AT70" i="44"/>
  <c r="AG73" i="44"/>
  <c r="AL80" i="46"/>
  <c r="BT92" i="44"/>
  <c r="AS77" i="43"/>
  <c r="AU69" i="45"/>
  <c r="BH76" i="43"/>
  <c r="Z79" i="44"/>
  <c r="BD75" i="45"/>
  <c r="AZ68" i="43"/>
  <c r="AH80" i="44"/>
  <c r="AF61" i="46"/>
  <c r="AO61" i="43"/>
  <c r="V76" i="44"/>
  <c r="AU68" i="44"/>
  <c r="BL80" i="45"/>
  <c r="AM58" i="43"/>
  <c r="AY94" i="44"/>
  <c r="AM91" i="46"/>
  <c r="AM73" i="46"/>
  <c r="Z63" i="43"/>
  <c r="W68" i="43"/>
  <c r="R72" i="46"/>
  <c r="AZ84" i="43"/>
  <c r="S62" i="44"/>
  <c r="U61" i="46"/>
  <c r="Q64" i="43"/>
  <c r="AS69" i="44"/>
  <c r="AB70" i="46"/>
  <c r="AD60" i="43"/>
  <c r="BD83" i="44"/>
  <c r="BN95" i="46"/>
  <c r="BD84" i="45"/>
  <c r="H62" i="46"/>
  <c r="AL62" i="45"/>
  <c r="R61" i="44"/>
  <c r="BI87" i="44"/>
  <c r="BS86" i="45"/>
  <c r="BF96" i="46"/>
  <c r="AH83" i="44"/>
  <c r="BL86" i="45"/>
  <c r="AE83" i="44"/>
  <c r="AT71" i="44"/>
  <c r="BM85" i="43"/>
  <c r="AR86" i="43"/>
  <c r="AM74" i="43"/>
  <c r="CA95" i="45"/>
  <c r="BD81" i="43"/>
  <c r="AT61" i="44"/>
  <c r="BI90" i="46"/>
  <c r="AS86" i="46"/>
  <c r="BA88" i="45"/>
  <c r="AP59" i="46"/>
  <c r="AS71" i="45"/>
  <c r="BC96" i="46"/>
  <c r="CC97" i="45"/>
  <c r="BU95" i="45"/>
  <c r="AA74" i="46"/>
  <c r="AF83" i="44"/>
  <c r="P58" i="45"/>
  <c r="BK93" i="43"/>
  <c r="BB90" i="43"/>
  <c r="BM87" i="43"/>
  <c r="AX82" i="43"/>
  <c r="BF74" i="45"/>
  <c r="BC89" i="43"/>
  <c r="AR89" i="43"/>
  <c r="AM81" i="45"/>
  <c r="AR95" i="45"/>
  <c r="BN90" i="43"/>
  <c r="AP81" i="43"/>
  <c r="U61" i="43"/>
  <c r="AI76" i="45"/>
  <c r="S65" i="45"/>
  <c r="AL80" i="44"/>
  <c r="AU94" i="44"/>
  <c r="J59" i="43"/>
  <c r="BI93" i="45"/>
  <c r="BH95" i="46"/>
  <c r="BN91" i="43"/>
  <c r="AF79" i="43"/>
  <c r="AH68" i="44"/>
  <c r="AF68" i="45"/>
  <c r="BQ84" i="43"/>
  <c r="AJ78" i="46"/>
  <c r="AJ59" i="46"/>
  <c r="AT73" i="46"/>
  <c r="AU85" i="44"/>
  <c r="AB75" i="46"/>
  <c r="AN58" i="46"/>
  <c r="AW70" i="46"/>
  <c r="AO74" i="46"/>
  <c r="BF97" i="46"/>
  <c r="BI91" i="46"/>
  <c r="AI89" i="46"/>
  <c r="AC75" i="43"/>
  <c r="BQ92" i="44"/>
  <c r="BB87" i="43"/>
  <c r="AR82" i="44"/>
  <c r="AM79" i="44"/>
  <c r="AH88" i="43"/>
  <c r="AW72" i="46"/>
  <c r="Z72" i="43"/>
  <c r="P69" i="44"/>
  <c r="AV95" i="46"/>
  <c r="BY94" i="45"/>
  <c r="AM73" i="45"/>
  <c r="BW95" i="46"/>
  <c r="BC80" i="43"/>
  <c r="L60" i="44"/>
  <c r="AC62" i="45"/>
  <c r="BU91" i="44"/>
  <c r="AS67" i="43"/>
  <c r="BC94" i="43"/>
  <c r="AY83" i="43"/>
  <c r="AT88" i="46"/>
  <c r="AK74" i="46"/>
  <c r="BF75" i="46"/>
  <c r="AZ82" i="43"/>
  <c r="AK91" i="46"/>
  <c r="AI83" i="44"/>
  <c r="Y59" i="46"/>
  <c r="X62" i="46"/>
  <c r="BA80" i="43"/>
  <c r="AH61" i="43"/>
  <c r="G61" i="45"/>
  <c r="W61" i="44"/>
  <c r="AH60" i="43"/>
  <c r="AG81" i="43"/>
  <c r="Z62" i="45"/>
  <c r="AJ83" i="45"/>
  <c r="AK76" i="43"/>
  <c r="AI72" i="44"/>
  <c r="AG77" i="44"/>
  <c r="AP94" i="44"/>
  <c r="S61" i="43"/>
  <c r="AC66" i="46"/>
  <c r="BM88" i="45"/>
  <c r="BM81" i="44"/>
  <c r="BF73" i="46"/>
  <c r="BP95" i="43"/>
  <c r="BF86" i="46"/>
  <c r="BL95" i="46"/>
  <c r="AT79" i="43"/>
  <c r="AI65" i="45"/>
  <c r="AI82" i="46"/>
  <c r="BP89" i="45"/>
  <c r="AN72" i="44"/>
  <c r="AX72" i="46"/>
  <c r="BS96" i="44"/>
  <c r="AR77" i="46"/>
  <c r="AR66" i="46"/>
  <c r="AS88" i="45"/>
  <c r="H61" i="43"/>
  <c r="S58" i="44"/>
  <c r="AN58" i="43"/>
  <c r="AR88" i="45"/>
  <c r="AV88" i="45"/>
  <c r="BV91" i="45"/>
  <c r="AU78" i="46"/>
  <c r="AA79" i="43"/>
  <c r="AK76" i="46"/>
  <c r="BC88" i="43"/>
  <c r="AK68" i="43"/>
  <c r="BA68" i="45"/>
  <c r="R67" i="43"/>
  <c r="BN93" i="46"/>
  <c r="BC96" i="43"/>
  <c r="AN86" i="44"/>
  <c r="BA92" i="43"/>
  <c r="AT63" i="45"/>
  <c r="BF77" i="43"/>
  <c r="X58" i="44"/>
  <c r="AG68" i="45"/>
  <c r="AP79" i="43"/>
  <c r="AY83" i="44"/>
  <c r="AE69" i="46"/>
  <c r="U72" i="43"/>
  <c r="P68" i="44"/>
  <c r="AF74" i="43"/>
  <c r="AK85" i="43"/>
  <c r="V74" i="44"/>
  <c r="AC58" i="44"/>
  <c r="BA94" i="43"/>
  <c r="M61" i="46"/>
  <c r="AP93" i="45"/>
  <c r="BF84" i="45"/>
  <c r="AS78" i="46"/>
  <c r="AP76" i="44"/>
  <c r="BF74" i="43"/>
  <c r="BE81" i="44"/>
  <c r="AW77" i="43"/>
  <c r="AM85" i="45"/>
  <c r="AF78" i="44"/>
  <c r="AP87" i="43"/>
  <c r="AE83" i="46"/>
  <c r="AE72" i="45"/>
  <c r="BR89" i="46"/>
  <c r="AT89" i="46"/>
  <c r="AR77" i="43"/>
  <c r="BL97" i="44"/>
  <c r="AI64" i="43"/>
  <c r="AU82" i="46"/>
  <c r="BK86" i="45"/>
  <c r="AH81" i="43"/>
  <c r="BF80" i="44"/>
  <c r="BC93" i="43"/>
  <c r="Z72" i="46"/>
  <c r="AO84" i="43"/>
  <c r="BJ89" i="44"/>
  <c r="BC89" i="45"/>
  <c r="AP91" i="45"/>
  <c r="AW69" i="45"/>
  <c r="M66" i="44"/>
  <c r="U65" i="44"/>
  <c r="AU89" i="46"/>
  <c r="AG86" i="45"/>
  <c r="AZ94" i="45"/>
  <c r="BI82" i="45"/>
  <c r="M58" i="43"/>
  <c r="R58" i="46"/>
  <c r="AE77" i="45"/>
  <c r="X60" i="45"/>
  <c r="AN76" i="44"/>
  <c r="AM76" i="45"/>
  <c r="AD77" i="46"/>
  <c r="BA74" i="46"/>
  <c r="AQ85" i="43"/>
  <c r="AT94" i="43"/>
  <c r="BA92" i="45"/>
  <c r="BH84" i="45"/>
  <c r="AX78" i="44"/>
  <c r="AK69" i="46"/>
  <c r="AF66" i="45"/>
  <c r="Z75" i="44"/>
  <c r="AC61" i="44"/>
  <c r="AV70" i="45"/>
  <c r="BE94" i="45"/>
  <c r="AE72" i="43"/>
  <c r="BN86" i="45"/>
  <c r="AQ64" i="43"/>
  <c r="AU62" i="44"/>
  <c r="W63" i="45"/>
  <c r="AT87" i="46"/>
  <c r="AF61" i="43"/>
  <c r="AR78" i="45"/>
  <c r="AW90" i="44"/>
  <c r="AX91" i="44"/>
  <c r="BB82" i="44"/>
  <c r="Y63" i="43"/>
  <c r="W68" i="44"/>
  <c r="R59" i="45"/>
  <c r="BF91" i="45"/>
  <c r="AG85" i="46"/>
  <c r="BX96" i="43"/>
  <c r="AC68" i="43"/>
  <c r="BF76" i="46"/>
  <c r="CA96" i="45"/>
  <c r="BJ83" i="43"/>
  <c r="BJ83" i="44"/>
  <c r="BD96" i="43"/>
  <c r="AQ93" i="44"/>
  <c r="AG83" i="46"/>
  <c r="AQ73" i="46"/>
  <c r="BS89" i="43"/>
  <c r="S60" i="43"/>
  <c r="BR92" i="45"/>
  <c r="AD70" i="45"/>
  <c r="S70" i="45"/>
  <c r="BL89" i="45"/>
  <c r="AL86" i="43"/>
  <c r="AC71" i="45"/>
  <c r="BL94" i="44"/>
  <c r="AV85" i="44"/>
  <c r="AA69" i="44"/>
  <c r="AM88" i="43"/>
  <c r="AO71" i="45"/>
  <c r="AU83" i="46"/>
  <c r="AR94" i="43"/>
  <c r="V65" i="43"/>
  <c r="AE63" i="46"/>
  <c r="Z79" i="43"/>
  <c r="AM92" i="43"/>
  <c r="Z71" i="43"/>
  <c r="N67" i="43"/>
  <c r="C31" i="14"/>
  <c r="AP65" i="43"/>
  <c r="AQ80" i="43"/>
  <c r="AJ70" i="45"/>
  <c r="BU96" i="46"/>
  <c r="BC92" i="43"/>
  <c r="AH85" i="44"/>
  <c r="BA95" i="45"/>
  <c r="BQ84" i="44"/>
  <c r="BM87" i="46"/>
  <c r="BM80" i="46"/>
  <c r="AI65" i="43"/>
  <c r="AA76" i="46"/>
  <c r="BB81" i="43"/>
  <c r="AT78" i="44"/>
  <c r="BE76" i="43"/>
  <c r="BL80" i="46"/>
  <c r="AV68" i="43"/>
  <c r="AQ61" i="43"/>
  <c r="BF74" i="44"/>
  <c r="AO92" i="43"/>
  <c r="AN83" i="43"/>
  <c r="AJ88" i="44"/>
  <c r="AD77" i="44"/>
  <c r="AS70" i="45"/>
  <c r="C41" i="14"/>
  <c r="I62" i="43"/>
  <c r="BJ87" i="45"/>
  <c r="BG74" i="43"/>
  <c r="BG80" i="46"/>
  <c r="BW90" i="46"/>
  <c r="Z77" i="44"/>
  <c r="AJ82" i="43"/>
  <c r="AH77" i="43"/>
  <c r="BD96" i="45"/>
  <c r="AL74" i="43"/>
  <c r="F58" i="46"/>
  <c r="AT90" i="43"/>
  <c r="AV68" i="44"/>
  <c r="V64" i="45"/>
  <c r="BU89" i="43"/>
  <c r="AE73" i="46"/>
  <c r="BF92" i="43"/>
  <c r="AZ74" i="45"/>
  <c r="M60" i="43"/>
  <c r="AC71" i="46"/>
  <c r="AJ70" i="46"/>
  <c r="AO65" i="43"/>
  <c r="AF86" i="46"/>
  <c r="BP94" i="43"/>
  <c r="Z73" i="45"/>
  <c r="AH71" i="44"/>
  <c r="AJ72" i="45"/>
  <c r="AP60" i="43"/>
  <c r="AI60" i="46"/>
  <c r="AD80" i="46"/>
  <c r="V69" i="43"/>
  <c r="AR68" i="43"/>
  <c r="AI86" i="44"/>
  <c r="BJ79" i="45"/>
  <c r="AO63" i="44"/>
  <c r="C29" i="14"/>
  <c r="AT68" i="43"/>
  <c r="AQ78" i="46"/>
  <c r="AY80" i="46"/>
  <c r="AT67" i="46"/>
  <c r="AG76" i="44"/>
  <c r="BA69" i="43"/>
  <c r="BP92" i="44"/>
  <c r="U58" i="43"/>
  <c r="AN87" i="44"/>
  <c r="AJ61" i="45"/>
  <c r="BK80" i="44"/>
  <c r="AY78" i="44"/>
  <c r="AQ87" i="46"/>
  <c r="BH84" i="43"/>
  <c r="AZ75" i="43"/>
  <c r="BJ80" i="44"/>
  <c r="BN96" i="44"/>
  <c r="BE97" i="43"/>
  <c r="BM92" i="43"/>
  <c r="S63" i="43"/>
  <c r="BF95" i="45"/>
  <c r="BD95" i="46"/>
  <c r="X78" i="44"/>
  <c r="CB95" i="46"/>
  <c r="AI82" i="43"/>
  <c r="BB96" i="43"/>
  <c r="BD89" i="46"/>
  <c r="BM93" i="45"/>
  <c r="BJ86" i="44"/>
  <c r="BH90" i="45"/>
  <c r="BH89" i="45"/>
  <c r="BJ87" i="43"/>
  <c r="AF71" i="45"/>
  <c r="AY75" i="44"/>
  <c r="AZ72" i="45"/>
  <c r="Y76" i="46"/>
  <c r="AC83" i="43"/>
  <c r="AX76" i="44"/>
  <c r="AP79" i="45"/>
  <c r="BN93" i="43"/>
  <c r="T71" i="46"/>
  <c r="AS75" i="45"/>
  <c r="Z61" i="44"/>
  <c r="BU91" i="43"/>
  <c r="BN97" i="43"/>
  <c r="Q62" i="43"/>
  <c r="P63" i="43"/>
  <c r="BH92" i="44"/>
  <c r="M64" i="45"/>
  <c r="BH97" i="44"/>
  <c r="C37" i="14"/>
  <c r="AB66" i="46"/>
  <c r="C49" i="14"/>
  <c r="AD73" i="43"/>
  <c r="AE77" i="44"/>
  <c r="BR96" i="44"/>
  <c r="AS60" i="46"/>
  <c r="AC73" i="43"/>
  <c r="BR93" i="44"/>
  <c r="BA79" i="43"/>
  <c r="V68" i="46"/>
  <c r="AM91" i="43"/>
  <c r="BG90" i="46"/>
  <c r="AB72" i="43"/>
  <c r="BQ95" i="45"/>
  <c r="AQ72" i="43"/>
  <c r="BR95" i="45"/>
  <c r="AA70" i="44"/>
  <c r="BB97" i="44"/>
  <c r="AD78" i="43"/>
  <c r="Z61" i="43"/>
  <c r="AS82" i="44"/>
  <c r="AG71" i="44"/>
  <c r="X76" i="44"/>
  <c r="AL86" i="46"/>
  <c r="BN82" i="46"/>
  <c r="Y79" i="43"/>
  <c r="BK96" i="44"/>
  <c r="AB80" i="43"/>
  <c r="AZ90" i="43"/>
  <c r="L61" i="43"/>
  <c r="S59" i="45"/>
  <c r="AX65" i="45"/>
  <c r="AZ95" i="45"/>
  <c r="AA77" i="44"/>
  <c r="BX91" i="45"/>
  <c r="S71" i="45"/>
  <c r="BE75" i="44"/>
  <c r="BW93" i="45"/>
  <c r="AI75" i="44"/>
  <c r="X67" i="43"/>
  <c r="U66" i="46"/>
  <c r="AD66" i="43"/>
  <c r="BB92" i="43"/>
  <c r="BM80" i="43"/>
  <c r="AK86" i="44"/>
  <c r="P64" i="44"/>
  <c r="U74" i="43"/>
  <c r="AX88" i="45"/>
  <c r="BS88" i="45"/>
  <c r="AX74" i="43"/>
  <c r="BS87" i="43"/>
  <c r="AY68" i="45"/>
  <c r="AP71" i="46"/>
  <c r="AP62" i="44"/>
  <c r="AP78" i="43"/>
  <c r="AA74" i="45"/>
  <c r="BA70" i="46"/>
  <c r="CC96" i="46"/>
  <c r="BS95" i="44"/>
  <c r="Z64" i="45"/>
  <c r="AL62" i="46"/>
  <c r="AD67" i="44"/>
  <c r="AD73" i="45"/>
  <c r="AR85" i="43"/>
  <c r="AT87" i="45"/>
  <c r="BE89" i="43"/>
  <c r="R72" i="43"/>
  <c r="AA78" i="44"/>
  <c r="AW94" i="45"/>
  <c r="BK81" i="45"/>
  <c r="BE94" i="43"/>
  <c r="Z77" i="43"/>
  <c r="BY96" i="45"/>
  <c r="O62" i="45"/>
  <c r="AW93" i="43"/>
  <c r="AG78" i="43"/>
  <c r="AJ67" i="43"/>
  <c r="P64" i="46"/>
  <c r="BR95" i="44"/>
  <c r="AJ75" i="46"/>
  <c r="AC69" i="44"/>
  <c r="BB86" i="44"/>
  <c r="BO97" i="43"/>
  <c r="AF76" i="46"/>
  <c r="AS90" i="46"/>
  <c r="AF86" i="44"/>
  <c r="AH71" i="45"/>
  <c r="AS95" i="43"/>
  <c r="AN62" i="45"/>
  <c r="BI78" i="45"/>
  <c r="BC91" i="43"/>
  <c r="BD93" i="45"/>
  <c r="AF77" i="45"/>
  <c r="Q66" i="46"/>
  <c r="AN83" i="45"/>
  <c r="W67" i="46"/>
  <c r="AZ82" i="45"/>
  <c r="BL96" i="46"/>
  <c r="BM92" i="46"/>
  <c r="BU94" i="46"/>
  <c r="Q58" i="45"/>
  <c r="L59" i="46"/>
  <c r="BC88" i="46"/>
  <c r="Z64" i="43"/>
  <c r="AQ68" i="44"/>
  <c r="BJ91" i="43"/>
  <c r="AX97" i="43"/>
  <c r="AZ72" i="44"/>
  <c r="BO91" i="45"/>
  <c r="AY89" i="46"/>
  <c r="AR92" i="46"/>
  <c r="X60" i="43"/>
  <c r="N63" i="46"/>
  <c r="BF76" i="45"/>
  <c r="AZ83" i="43"/>
  <c r="K59" i="45"/>
  <c r="M59" i="43"/>
  <c r="BS91" i="45"/>
  <c r="AO73" i="46"/>
  <c r="AN80" i="46"/>
  <c r="BZ97" i="44"/>
  <c r="AK72" i="46"/>
  <c r="AW65" i="43"/>
  <c r="BL89" i="43"/>
  <c r="Q67" i="46"/>
  <c r="AY75" i="45"/>
  <c r="AN85" i="46"/>
  <c r="BO89" i="46"/>
  <c r="AI85" i="45"/>
  <c r="BD95" i="45"/>
  <c r="AA75" i="44"/>
  <c r="AE61" i="45"/>
  <c r="AL68" i="46"/>
  <c r="AA67" i="46"/>
  <c r="AS81" i="43"/>
  <c r="BB93" i="44"/>
  <c r="AJ66" i="45"/>
  <c r="BJ97" i="43"/>
  <c r="CC97" i="46"/>
  <c r="AM79" i="43"/>
  <c r="D58" i="44"/>
  <c r="AJ89" i="44"/>
  <c r="AO82" i="43"/>
  <c r="O68" i="43"/>
  <c r="AV80" i="44"/>
  <c r="BN91" i="46"/>
  <c r="AY78" i="43"/>
  <c r="W58" i="46"/>
  <c r="AG76" i="46"/>
  <c r="BR96" i="45"/>
  <c r="BE91" i="46"/>
  <c r="BD85" i="45"/>
  <c r="BI84" i="44"/>
  <c r="AB74" i="44"/>
  <c r="BJ94" i="44"/>
  <c r="AI63" i="46"/>
  <c r="AI67" i="45"/>
  <c r="BC92" i="46"/>
  <c r="BP96" i="45"/>
  <c r="AU88" i="44"/>
  <c r="AX84" i="43"/>
  <c r="I58" i="43"/>
  <c r="AX94" i="43"/>
  <c r="AY96" i="44"/>
  <c r="AN69" i="46"/>
  <c r="BA77" i="43"/>
  <c r="Z71" i="44"/>
  <c r="AE76" i="44"/>
  <c r="BS95" i="43"/>
  <c r="AM83" i="46"/>
  <c r="BG79" i="44"/>
  <c r="BM80" i="44"/>
  <c r="BF73" i="44"/>
  <c r="AD66" i="46"/>
  <c r="BY97" i="46"/>
  <c r="AK80" i="44"/>
  <c r="AH63" i="44"/>
  <c r="BB88" i="43"/>
  <c r="AH83" i="43"/>
  <c r="X62" i="45"/>
  <c r="X70" i="46"/>
  <c r="R58" i="43"/>
  <c r="AW86" i="45"/>
  <c r="U69" i="43"/>
  <c r="BJ95" i="45"/>
  <c r="AW85" i="45"/>
  <c r="AB60" i="46"/>
  <c r="X78" i="45"/>
  <c r="AJ59" i="43"/>
  <c r="AR61" i="44"/>
  <c r="BL80" i="43"/>
  <c r="BC84" i="44"/>
  <c r="U75" i="44"/>
  <c r="BP97" i="46"/>
  <c r="O65" i="45"/>
  <c r="AH84" i="45"/>
  <c r="BS97" i="45"/>
  <c r="AP91" i="43"/>
  <c r="Y63" i="45"/>
  <c r="BH83" i="46"/>
  <c r="AA59" i="46"/>
  <c r="BE93" i="43"/>
  <c r="AP65" i="46"/>
  <c r="AK78" i="44"/>
  <c r="I61" i="45"/>
  <c r="AT67" i="43"/>
  <c r="BB78" i="43"/>
  <c r="AZ92" i="46"/>
  <c r="AQ80" i="45"/>
  <c r="AI85" i="46"/>
  <c r="P70" i="46"/>
  <c r="AE69" i="44"/>
  <c r="R68" i="45"/>
  <c r="AU66" i="44"/>
  <c r="AI73" i="46"/>
  <c r="AI86" i="45"/>
  <c r="AN85" i="44"/>
  <c r="AQ95" i="43"/>
  <c r="AO95" i="44"/>
  <c r="AH86" i="44"/>
  <c r="AL79" i="44"/>
  <c r="N59" i="46"/>
  <c r="AJ64" i="46"/>
  <c r="O64" i="43"/>
  <c r="AL88" i="43"/>
  <c r="AE66" i="46"/>
  <c r="AA71" i="43"/>
  <c r="AS92" i="43"/>
  <c r="AS74" i="46"/>
  <c r="BC78" i="45"/>
  <c r="BU93" i="43"/>
  <c r="AN88" i="44"/>
  <c r="W63" i="43"/>
  <c r="AD74" i="46"/>
  <c r="AQ74" i="45"/>
  <c r="AN92" i="46"/>
  <c r="BO94" i="45"/>
  <c r="BU93" i="44"/>
  <c r="BD87" i="43"/>
  <c r="BP84" i="44"/>
  <c r="P67" i="46"/>
  <c r="AB80" i="44"/>
  <c r="AG73" i="43"/>
  <c r="AW67" i="43"/>
  <c r="AQ81" i="46"/>
  <c r="AS63" i="44"/>
  <c r="BJ85" i="46"/>
  <c r="AO94" i="44"/>
  <c r="U67" i="46"/>
  <c r="BA71" i="44"/>
  <c r="AT80" i="46"/>
  <c r="AK68" i="45"/>
  <c r="AE59" i="44"/>
  <c r="U63" i="45"/>
  <c r="R58" i="44"/>
  <c r="X60" i="46"/>
  <c r="BJ96" i="46"/>
  <c r="AJ85" i="43"/>
  <c r="BK84" i="45"/>
  <c r="AI78" i="44"/>
  <c r="Z62" i="43"/>
  <c r="AW81" i="45"/>
  <c r="U63" i="46"/>
  <c r="AB73" i="43"/>
  <c r="BQ96" i="45"/>
  <c r="BA72" i="45"/>
  <c r="AE67" i="44"/>
  <c r="M59" i="46"/>
  <c r="AB71" i="44"/>
  <c r="BC84" i="46"/>
  <c r="BD76" i="44"/>
  <c r="AC79" i="44"/>
  <c r="AB81" i="46"/>
  <c r="U72" i="46"/>
  <c r="AH66" i="45"/>
  <c r="AX72" i="43"/>
  <c r="BA73" i="43"/>
  <c r="AV83" i="45"/>
  <c r="AB60" i="45"/>
  <c r="AL74" i="45"/>
  <c r="BH83" i="45"/>
  <c r="AS72" i="44"/>
  <c r="Z60" i="44"/>
  <c r="BB95" i="45"/>
  <c r="AN68" i="46"/>
  <c r="AP93" i="43"/>
  <c r="AF81" i="43"/>
  <c r="AI75" i="46"/>
  <c r="AR60" i="44"/>
  <c r="J60" i="44"/>
  <c r="BJ81" i="44"/>
  <c r="AX70" i="46"/>
  <c r="BX96" i="46"/>
  <c r="Z70" i="45"/>
  <c r="AT66" i="44"/>
  <c r="I61" i="46"/>
  <c r="BJ79" i="44"/>
  <c r="N61" i="44"/>
  <c r="BL82" i="44"/>
  <c r="BB91" i="44"/>
  <c r="O69" i="45"/>
  <c r="AV97" i="43"/>
  <c r="AE68" i="43"/>
  <c r="BA83" i="43"/>
  <c r="AK76" i="44"/>
  <c r="Y64" i="45"/>
  <c r="X69" i="44"/>
  <c r="AM90" i="44"/>
  <c r="BE84" i="46"/>
  <c r="BW97" i="44"/>
  <c r="AI59" i="45"/>
  <c r="AH61" i="46"/>
  <c r="AA69" i="43"/>
  <c r="AT94" i="46"/>
  <c r="Q66" i="43"/>
  <c r="AM77" i="45"/>
  <c r="AM63" i="44"/>
  <c r="AR76" i="46"/>
  <c r="BD89" i="44"/>
  <c r="AP77" i="45"/>
  <c r="Z69" i="44"/>
  <c r="AU72" i="45"/>
  <c r="BF86" i="45"/>
  <c r="BG95" i="46"/>
  <c r="AC81" i="44"/>
  <c r="T66" i="46"/>
  <c r="BO92" i="46"/>
  <c r="O63" i="44"/>
  <c r="AX73" i="44"/>
  <c r="AH86" i="43"/>
  <c r="AR76" i="43"/>
  <c r="W63" i="46"/>
  <c r="Q60" i="44"/>
  <c r="AJ60" i="44"/>
  <c r="M66" i="45"/>
  <c r="AR78" i="43"/>
  <c r="AX77" i="46"/>
  <c r="AP90" i="44"/>
  <c r="AM67" i="44"/>
  <c r="AL83" i="43"/>
  <c r="BG89" i="45"/>
  <c r="AE70" i="44"/>
  <c r="AS76" i="43"/>
  <c r="AQ67" i="46"/>
  <c r="BO95" i="45"/>
  <c r="C43" i="14"/>
  <c r="K59" i="44"/>
  <c r="AA65" i="44"/>
  <c r="AY71" i="44"/>
  <c r="BI83" i="45"/>
  <c r="AR72" i="44"/>
  <c r="V72" i="43"/>
  <c r="AZ67" i="43"/>
  <c r="P58" i="44"/>
  <c r="BD81" i="46"/>
  <c r="AL64" i="43"/>
  <c r="BI96" i="46"/>
  <c r="AU81" i="43"/>
  <c r="AG75" i="45"/>
  <c r="U70" i="44"/>
  <c r="AC59" i="46"/>
  <c r="AP64" i="43"/>
  <c r="AF65" i="44"/>
  <c r="BC91" i="45"/>
  <c r="BL84" i="44"/>
  <c r="AC78" i="45"/>
  <c r="BL96" i="45"/>
  <c r="Y75" i="44"/>
  <c r="BF82" i="44"/>
  <c r="AI83" i="46"/>
  <c r="AX94" i="46"/>
  <c r="AZ96" i="43"/>
  <c r="K60" i="43"/>
  <c r="AK66" i="43"/>
  <c r="AM89" i="43"/>
  <c r="O59" i="44"/>
  <c r="AR75" i="43"/>
  <c r="BB94" i="45"/>
  <c r="R63" i="44"/>
  <c r="AH86" i="46"/>
  <c r="R72" i="45"/>
  <c r="AH73" i="43"/>
  <c r="AT83" i="46"/>
  <c r="R69" i="46"/>
  <c r="BQ88" i="44"/>
  <c r="BQ95" i="44"/>
  <c r="AO67" i="46"/>
  <c r="BK92" i="44"/>
  <c r="Y61" i="44"/>
  <c r="AC63" i="44"/>
  <c r="AP70" i="44"/>
  <c r="K59" i="43"/>
  <c r="AB68" i="46"/>
  <c r="BY94" i="43"/>
  <c r="AN92" i="44"/>
  <c r="AW78" i="46"/>
  <c r="BO91" i="43"/>
  <c r="AJ58" i="46"/>
  <c r="Q58" i="43"/>
  <c r="AQ71" i="44"/>
  <c r="AP58" i="46"/>
  <c r="BN90" i="44"/>
  <c r="BE80" i="46"/>
  <c r="BK86" i="44"/>
  <c r="BJ77" i="44"/>
  <c r="BL85" i="46"/>
  <c r="BA78" i="43"/>
  <c r="AY69" i="43"/>
  <c r="AK65" i="46"/>
  <c r="AU70" i="45"/>
  <c r="AW71" i="46"/>
  <c r="AD81" i="44"/>
  <c r="BT94" i="46"/>
  <c r="AP86" i="46"/>
  <c r="BB85" i="43"/>
  <c r="AO78" i="45"/>
  <c r="AG76" i="45"/>
  <c r="AK64" i="45"/>
  <c r="AJ73" i="46"/>
  <c r="AJ69" i="46"/>
  <c r="AT70" i="45"/>
  <c r="AX79" i="46"/>
  <c r="T74" i="43"/>
  <c r="BP87" i="45"/>
  <c r="AS93" i="43"/>
  <c r="AT93" i="44"/>
  <c r="BH86" i="45"/>
  <c r="BV95" i="45"/>
  <c r="AH85" i="45"/>
  <c r="AW73" i="45"/>
  <c r="AM68" i="46"/>
  <c r="AO90" i="46"/>
  <c r="AG84" i="43"/>
  <c r="O68" i="45"/>
  <c r="BU92" i="44"/>
  <c r="AC68" i="45"/>
  <c r="AK63" i="45"/>
  <c r="AZ77" i="45"/>
  <c r="Q64" i="44"/>
  <c r="G60" i="43"/>
  <c r="AQ86" i="45"/>
  <c r="U65" i="45"/>
  <c r="X66" i="46"/>
  <c r="BG92" i="43"/>
  <c r="AK62" i="43"/>
  <c r="BH86" i="46"/>
  <c r="AK90" i="43"/>
  <c r="AY86" i="45"/>
  <c r="L63" i="43"/>
  <c r="AH71" i="43"/>
  <c r="R60" i="44"/>
  <c r="AM75" i="44"/>
  <c r="AV91" i="46"/>
  <c r="BT93" i="43"/>
  <c r="AY89" i="45"/>
  <c r="T69" i="46"/>
  <c r="BR94" i="45"/>
  <c r="AN74" i="46"/>
  <c r="BE93" i="44"/>
  <c r="AB77" i="43"/>
  <c r="BG96" i="45"/>
  <c r="T61" i="46"/>
  <c r="AP94" i="43"/>
  <c r="Z79" i="45"/>
  <c r="Z65" i="43"/>
  <c r="AJ71" i="46"/>
  <c r="AB80" i="46"/>
  <c r="AM70" i="43"/>
  <c r="AA76" i="43"/>
  <c r="BO97" i="46"/>
  <c r="BJ84" i="44"/>
  <c r="BZ96" i="44"/>
  <c r="BL84" i="43"/>
  <c r="AA79" i="45"/>
  <c r="BS87" i="44"/>
  <c r="AQ78" i="45"/>
  <c r="BC85" i="44"/>
  <c r="AP81" i="44"/>
  <c r="C26" i="14"/>
  <c r="AR72" i="45"/>
  <c r="BG79" i="46"/>
  <c r="AP80" i="44"/>
  <c r="BH75" i="45"/>
  <c r="AS80" i="44"/>
  <c r="BB77" i="43"/>
  <c r="AN89" i="43"/>
  <c r="AO65" i="45"/>
  <c r="AF80" i="43"/>
  <c r="BK87" i="43"/>
  <c r="T70" i="43"/>
  <c r="AN69" i="43"/>
  <c r="CA95" i="43"/>
  <c r="AN87" i="45"/>
  <c r="AH67" i="45"/>
  <c r="BE79" i="43"/>
  <c r="BW94" i="43"/>
  <c r="BA83" i="44"/>
  <c r="AS94" i="43"/>
  <c r="BC83" i="43"/>
  <c r="BG86" i="43"/>
  <c r="AD66" i="45"/>
  <c r="AZ87" i="43"/>
  <c r="BE79" i="44"/>
  <c r="BF77" i="44"/>
  <c r="Y64" i="46"/>
  <c r="AF61" i="44"/>
  <c r="AE60" i="45"/>
  <c r="AZ73" i="44"/>
  <c r="AC60" i="45"/>
  <c r="BE72" i="45"/>
  <c r="BY97" i="43"/>
  <c r="X77" i="44"/>
  <c r="AH67" i="46"/>
  <c r="BA72" i="46"/>
  <c r="AU87" i="44"/>
  <c r="BH77" i="44"/>
  <c r="AD79" i="45"/>
  <c r="AX86" i="46"/>
  <c r="AI66" i="46"/>
  <c r="AK80" i="46"/>
  <c r="R66" i="44"/>
  <c r="AU65" i="43"/>
  <c r="AO63" i="46"/>
  <c r="AT75" i="46"/>
  <c r="AF85" i="46"/>
  <c r="Y67" i="45"/>
  <c r="AV95" i="44"/>
  <c r="AF58" i="46"/>
  <c r="R64" i="45"/>
  <c r="BB74" i="45"/>
  <c r="AY82" i="46"/>
  <c r="BE75" i="43"/>
  <c r="AQ84" i="45"/>
  <c r="BS88" i="46"/>
  <c r="AI72" i="46"/>
  <c r="BW94" i="46"/>
  <c r="AZ74" i="44"/>
  <c r="AK82" i="43"/>
  <c r="AY75" i="46"/>
  <c r="AC69" i="45"/>
  <c r="AO62" i="44"/>
  <c r="AW92" i="45"/>
  <c r="AJ62" i="43"/>
  <c r="AS93" i="44"/>
  <c r="N62" i="46"/>
  <c r="BU91" i="45"/>
  <c r="AX81" i="45"/>
  <c r="T58" i="45"/>
  <c r="U75" i="43"/>
  <c r="AO61" i="44"/>
  <c r="BF75" i="45"/>
  <c r="AZ87" i="44"/>
  <c r="AR90" i="43"/>
  <c r="AC64" i="44"/>
  <c r="BO85" i="45"/>
  <c r="AF72" i="45"/>
  <c r="AR95" i="43"/>
  <c r="BN91" i="45"/>
  <c r="AS82" i="46"/>
  <c r="BF95" i="43"/>
  <c r="AS88" i="43"/>
  <c r="AG68" i="43"/>
  <c r="T64" i="45"/>
  <c r="AA65" i="46"/>
  <c r="AJ79" i="46"/>
  <c r="AW91" i="46"/>
  <c r="AP83" i="46"/>
  <c r="BX97" i="44"/>
  <c r="AA63" i="44"/>
  <c r="AQ65" i="45"/>
  <c r="AU80" i="45"/>
  <c r="BC75" i="45"/>
  <c r="BF76" i="44"/>
  <c r="BE72" i="44"/>
  <c r="BR85" i="43"/>
  <c r="Q62" i="46"/>
  <c r="BJ90" i="43"/>
  <c r="AQ90" i="46"/>
  <c r="BA80" i="45"/>
  <c r="AP93" i="46"/>
  <c r="BN89" i="46"/>
  <c r="AL64" i="46"/>
  <c r="AQ60" i="45"/>
  <c r="BM84" i="44"/>
  <c r="AI69" i="46"/>
  <c r="AK91" i="43"/>
  <c r="BH96" i="43"/>
  <c r="AJ78" i="44"/>
  <c r="BC94" i="46"/>
  <c r="AA72" i="45"/>
  <c r="BU89" i="46"/>
  <c r="AY96" i="43"/>
  <c r="AG74" i="44"/>
  <c r="BC70" i="45"/>
  <c r="AV70" i="46"/>
  <c r="AL63" i="45"/>
  <c r="BL89" i="46"/>
  <c r="BO83" i="43"/>
  <c r="AJ71" i="45"/>
  <c r="AY95" i="46"/>
  <c r="BC90" i="43"/>
  <c r="AB60" i="44"/>
  <c r="BJ83" i="45"/>
  <c r="BX94" i="44"/>
  <c r="AN63" i="43"/>
  <c r="AO72" i="43"/>
  <c r="Q58" i="46"/>
  <c r="BJ85" i="45"/>
  <c r="AO69" i="43"/>
  <c r="AV93" i="44"/>
  <c r="BE92" i="45"/>
  <c r="BA97" i="45"/>
  <c r="Z74" i="44"/>
  <c r="V72" i="44"/>
  <c r="AZ80" i="43"/>
  <c r="Y77" i="45"/>
  <c r="AX81" i="43"/>
  <c r="BB92" i="46"/>
  <c r="AF80" i="44"/>
  <c r="AA68" i="44"/>
  <c r="BE73" i="44"/>
  <c r="BF74" i="46"/>
  <c r="AM73" i="43"/>
  <c r="AP84" i="44"/>
  <c r="AO76" i="46"/>
  <c r="BE97" i="45"/>
  <c r="AD63" i="43"/>
  <c r="X77" i="46"/>
  <c r="T62" i="43"/>
  <c r="BD74" i="46"/>
  <c r="AU67" i="43"/>
  <c r="M67" i="43"/>
  <c r="BC71" i="44"/>
  <c r="AW86" i="43"/>
  <c r="Z67" i="43"/>
  <c r="BL89" i="44"/>
  <c r="AZ73" i="46"/>
  <c r="BU90" i="43"/>
  <c r="AC63" i="46"/>
  <c r="AY73" i="45"/>
  <c r="AN80" i="45"/>
  <c r="AF72" i="43"/>
  <c r="BK88" i="45"/>
  <c r="AC69" i="46"/>
  <c r="AX80" i="43"/>
  <c r="AG85" i="44"/>
  <c r="BJ93" i="46"/>
  <c r="AJ67" i="46"/>
  <c r="BT95" i="45"/>
  <c r="S66" i="44"/>
  <c r="AY83" i="46"/>
  <c r="AE64" i="45"/>
  <c r="AQ87" i="44"/>
  <c r="AO94" i="43"/>
  <c r="AG59" i="44"/>
  <c r="AS75" i="43"/>
  <c r="BS86" i="44"/>
  <c r="Y65" i="44"/>
  <c r="V76" i="43"/>
  <c r="Y59" i="43"/>
  <c r="AY76" i="45"/>
  <c r="AF77" i="46"/>
  <c r="AN62" i="43"/>
  <c r="C33" i="14"/>
  <c r="AY92" i="46"/>
  <c r="AP83" i="45"/>
  <c r="BB73" i="43"/>
  <c r="AY75" i="43"/>
  <c r="AO89" i="43"/>
  <c r="AZ84" i="46"/>
  <c r="BC82" i="46"/>
  <c r="X61" i="44"/>
  <c r="AV88" i="43"/>
  <c r="AF85" i="44"/>
  <c r="AZ77" i="43"/>
  <c r="AN72" i="45"/>
  <c r="AP81" i="45"/>
  <c r="V76" i="46"/>
  <c r="BI93" i="44"/>
  <c r="AL68" i="43"/>
  <c r="AW64" i="46"/>
  <c r="AD72" i="43"/>
  <c r="BK91" i="46"/>
  <c r="AQ68" i="45"/>
  <c r="S70" i="46"/>
  <c r="BK87" i="45"/>
  <c r="AT80" i="44"/>
  <c r="AN85" i="43"/>
  <c r="AA69" i="46"/>
  <c r="AC79" i="46"/>
  <c r="Y59" i="44"/>
  <c r="BE87" i="43"/>
  <c r="BR95" i="43"/>
  <c r="AR80" i="46"/>
  <c r="AQ89" i="45"/>
  <c r="BD76" i="45"/>
  <c r="AF66" i="43"/>
  <c r="AV83" i="43"/>
  <c r="AV83" i="46"/>
  <c r="AB75" i="43"/>
  <c r="AY82" i="45"/>
  <c r="BC78" i="43"/>
  <c r="AY85" i="45"/>
  <c r="AP91" i="46"/>
  <c r="O68" i="46"/>
  <c r="Z58" i="43"/>
  <c r="BD72" i="45"/>
  <c r="Z67" i="45"/>
  <c r="BM92" i="44"/>
  <c r="AT77" i="45"/>
  <c r="R63" i="46"/>
  <c r="BD84" i="43"/>
  <c r="BM87" i="45"/>
  <c r="AK74" i="45"/>
  <c r="S71" i="43"/>
  <c r="AM77" i="43"/>
  <c r="AV67" i="46"/>
  <c r="S61" i="44"/>
  <c r="AQ62" i="46"/>
  <c r="BD71" i="44"/>
  <c r="BC91" i="46"/>
  <c r="AX93" i="43"/>
  <c r="AT68" i="46"/>
  <c r="BE76" i="45"/>
  <c r="AW84" i="45"/>
  <c r="BB93" i="43"/>
  <c r="BG81" i="44"/>
  <c r="AP77" i="44"/>
  <c r="AV96" i="46"/>
  <c r="AM92" i="46"/>
  <c r="AR68" i="45"/>
  <c r="AC66" i="44"/>
  <c r="AT84" i="44"/>
  <c r="AL63" i="43"/>
  <c r="AL73" i="44"/>
  <c r="BD82" i="44"/>
  <c r="BY93" i="46"/>
  <c r="AX77" i="45"/>
  <c r="C50" i="14"/>
  <c r="AJ71" i="44"/>
  <c r="CB96" i="45"/>
  <c r="AA80" i="43"/>
  <c r="E59" i="43"/>
  <c r="AI61" i="46"/>
  <c r="AK58" i="43"/>
  <c r="AV79" i="43"/>
  <c r="W70" i="44"/>
  <c r="AJ76" i="45"/>
  <c r="AU64" i="45"/>
  <c r="BF90" i="45"/>
  <c r="H60" i="44"/>
  <c r="BQ91" i="45"/>
  <c r="AN83" i="46"/>
  <c r="AK81" i="46"/>
  <c r="P70" i="45"/>
  <c r="BH86" i="44"/>
  <c r="AM87" i="44"/>
  <c r="AP73" i="44"/>
  <c r="AK81" i="45"/>
  <c r="Y60" i="45"/>
  <c r="AN65" i="45"/>
  <c r="AP84" i="45"/>
  <c r="BA97" i="43"/>
  <c r="AR63" i="45"/>
  <c r="BL86" i="46"/>
  <c r="H59" i="43"/>
  <c r="BE95" i="43"/>
  <c r="AA59" i="44"/>
  <c r="BB90" i="45"/>
  <c r="AB61" i="43"/>
  <c r="AG66" i="46"/>
  <c r="T64" i="44"/>
  <c r="BC96" i="44"/>
  <c r="BA89" i="45"/>
  <c r="AY76" i="46"/>
  <c r="X65" i="43"/>
  <c r="T58" i="44"/>
  <c r="AF76" i="43"/>
  <c r="AS67" i="45"/>
  <c r="AL64" i="45"/>
  <c r="AO65" i="44"/>
  <c r="AF59" i="46"/>
  <c r="AN66" i="43"/>
  <c r="BE78" i="43"/>
  <c r="BL87" i="46"/>
  <c r="BB69" i="45"/>
  <c r="AU71" i="44"/>
  <c r="AH86" i="45"/>
  <c r="W58" i="43"/>
  <c r="BI96" i="45"/>
  <c r="BG83" i="46"/>
  <c r="X75" i="46"/>
  <c r="AY84" i="45"/>
  <c r="W66" i="46"/>
  <c r="AR83" i="46"/>
  <c r="AM84" i="44"/>
  <c r="BR85" i="44"/>
  <c r="AV89" i="46"/>
  <c r="AQ73" i="43"/>
  <c r="AX91" i="46"/>
  <c r="BD75" i="44"/>
  <c r="AN77" i="43"/>
  <c r="AV66" i="43"/>
  <c r="BB84" i="43"/>
  <c r="AJ79" i="44"/>
  <c r="BK91" i="44"/>
  <c r="Z58" i="44"/>
  <c r="AK67" i="44"/>
  <c r="AO93" i="45"/>
  <c r="BU88" i="45"/>
  <c r="AZ68" i="45"/>
  <c r="AN70" i="44"/>
  <c r="V73" i="45"/>
  <c r="BA95" i="44"/>
  <c r="AY81" i="44"/>
  <c r="AB82" i="44"/>
  <c r="BD74" i="44"/>
  <c r="W73" i="43"/>
  <c r="BA90" i="44"/>
  <c r="AI71" i="45"/>
  <c r="AN74" i="43"/>
  <c r="P60" i="46"/>
  <c r="AJ81" i="43"/>
  <c r="AN79" i="46"/>
  <c r="AE60" i="46"/>
  <c r="BJ88" i="45"/>
  <c r="AV87" i="46"/>
  <c r="AG67" i="44"/>
  <c r="AJ87" i="45"/>
  <c r="BK83" i="44"/>
  <c r="AL85" i="45"/>
  <c r="AW67" i="45"/>
  <c r="S59" i="43"/>
  <c r="Q65" i="44"/>
  <c r="BR87" i="43"/>
  <c r="AP83" i="44"/>
  <c r="AE69" i="45"/>
  <c r="BI84" i="43"/>
  <c r="BA87" i="46"/>
  <c r="AN60" i="44"/>
  <c r="AI69" i="45"/>
  <c r="AJ65" i="46"/>
  <c r="AA70" i="46"/>
  <c r="BA74" i="45"/>
  <c r="BO95" i="44"/>
  <c r="V75" i="44"/>
  <c r="AS91" i="45"/>
  <c r="AE73" i="44"/>
  <c r="BR86" i="45"/>
  <c r="AF59" i="45"/>
  <c r="AI59" i="44"/>
  <c r="AV64" i="46"/>
  <c r="CB97" i="45"/>
  <c r="N59" i="45"/>
  <c r="AP72" i="46"/>
  <c r="AW75" i="43"/>
  <c r="AH80" i="46"/>
  <c r="AB68" i="45"/>
  <c r="AL59" i="43"/>
  <c r="AO80" i="43"/>
  <c r="BF85" i="43"/>
  <c r="BI92" i="45"/>
  <c r="T63" i="43"/>
  <c r="O60" i="44"/>
  <c r="AU62" i="45"/>
  <c r="L66" i="45"/>
  <c r="O58" i="46"/>
  <c r="AR94" i="44"/>
  <c r="BK84" i="43"/>
  <c r="AO58" i="43"/>
  <c r="AL58" i="44"/>
  <c r="BF88" i="43"/>
  <c r="BS96" i="43"/>
  <c r="BA71" i="45"/>
  <c r="AO81" i="46"/>
  <c r="AO77" i="46"/>
  <c r="BM82" i="43"/>
  <c r="BA73" i="46"/>
  <c r="AI74" i="46"/>
  <c r="BX91" i="44"/>
  <c r="AB79" i="44"/>
  <c r="BD84" i="44"/>
  <c r="AV76" i="45"/>
  <c r="AN59" i="46"/>
  <c r="T66" i="43"/>
  <c r="BF93" i="45"/>
  <c r="AR97" i="46"/>
  <c r="AY86" i="43"/>
  <c r="AK69" i="45"/>
  <c r="AN89" i="45"/>
  <c r="AY74" i="44"/>
  <c r="AC66" i="45"/>
  <c r="AL61" i="44"/>
  <c r="AR80" i="43"/>
  <c r="AZ72" i="46"/>
  <c r="AQ70" i="43"/>
  <c r="BH81" i="43"/>
  <c r="AT71" i="43"/>
  <c r="BG82" i="46"/>
  <c r="AA70" i="43"/>
  <c r="BN87" i="44"/>
  <c r="BA85" i="43"/>
  <c r="AA67" i="43"/>
  <c r="W72" i="43"/>
  <c r="BM88" i="43"/>
  <c r="AQ62" i="45"/>
  <c r="AX76" i="46"/>
  <c r="BF90" i="43"/>
  <c r="U74" i="45"/>
  <c r="BO87" i="43"/>
  <c r="BG89" i="43"/>
  <c r="BI94" i="44"/>
  <c r="BU93" i="46"/>
  <c r="AU64" i="43"/>
  <c r="AD84" i="46"/>
  <c r="T65" i="46"/>
  <c r="BA78" i="45"/>
  <c r="AC79" i="45"/>
  <c r="Z70" i="44"/>
  <c r="AV76" i="44"/>
  <c r="K61" i="46"/>
  <c r="Z66" i="43"/>
  <c r="Q59" i="43"/>
  <c r="AL67" i="43"/>
  <c r="AA59" i="43"/>
  <c r="AV66" i="44"/>
  <c r="BR97" i="43"/>
  <c r="J62" i="43"/>
  <c r="BK79" i="45"/>
  <c r="AS64" i="44"/>
  <c r="BV94" i="44"/>
  <c r="AM81" i="44"/>
  <c r="AA73" i="46"/>
  <c r="P67" i="45"/>
  <c r="BB81" i="44"/>
  <c r="AA68" i="45"/>
  <c r="AX68" i="45"/>
  <c r="Z65" i="45"/>
  <c r="AS64" i="46"/>
  <c r="Z63" i="44"/>
  <c r="AL75" i="45"/>
  <c r="AV81" i="46"/>
  <c r="AF84" i="43"/>
  <c r="BK84" i="46"/>
  <c r="BH80" i="43"/>
  <c r="AQ64" i="46"/>
  <c r="U72" i="44"/>
  <c r="BD71" i="46"/>
  <c r="AV70" i="44"/>
  <c r="AL83" i="45"/>
  <c r="AP74" i="45"/>
  <c r="Z64" i="44"/>
  <c r="AL74" i="44"/>
  <c r="BR96" i="43"/>
  <c r="W76" i="45"/>
  <c r="BD85" i="46"/>
  <c r="AI79" i="45"/>
  <c r="AI83" i="43"/>
  <c r="N64" i="45"/>
  <c r="AQ69" i="44"/>
  <c r="BA86" i="43"/>
  <c r="C45" i="14"/>
  <c r="BC95" i="45"/>
  <c r="R67" i="44"/>
  <c r="BY97" i="44"/>
  <c r="AI58" i="46"/>
  <c r="BF75" i="44"/>
  <c r="CB96" i="43"/>
  <c r="AC58" i="46"/>
  <c r="BM86" i="43"/>
  <c r="AK73" i="46"/>
  <c r="BO94" i="44"/>
  <c r="AC58" i="43"/>
  <c r="BF82" i="45"/>
  <c r="BO88" i="45"/>
  <c r="AQ73" i="44"/>
  <c r="AL62" i="44"/>
  <c r="AO81" i="45"/>
  <c r="BG79" i="43"/>
  <c r="AK59" i="46"/>
  <c r="AP94" i="45"/>
  <c r="BE85" i="46"/>
  <c r="AD74" i="45"/>
  <c r="BG96" i="46"/>
  <c r="AM64" i="44"/>
  <c r="U71" i="46"/>
  <c r="BD86" i="44"/>
  <c r="BA86" i="44"/>
  <c r="BG97" i="43"/>
  <c r="AN85" i="45"/>
  <c r="O64" i="46"/>
  <c r="AB62" i="44"/>
  <c r="T74" i="46"/>
  <c r="AT92" i="46"/>
  <c r="AP79" i="44"/>
  <c r="AQ83" i="45"/>
  <c r="R70" i="44"/>
  <c r="Y65" i="45"/>
  <c r="BP97" i="43"/>
  <c r="W58" i="44"/>
  <c r="BQ88" i="45"/>
  <c r="AZ93" i="44"/>
  <c r="AI68" i="44"/>
  <c r="AN60" i="46"/>
  <c r="AP68" i="45"/>
  <c r="BQ94" i="46"/>
  <c r="CA96" i="46"/>
  <c r="AG60" i="46"/>
  <c r="V62" i="44"/>
  <c r="AM90" i="45"/>
  <c r="AZ70" i="43"/>
  <c r="P68" i="45"/>
  <c r="BC90" i="45"/>
  <c r="AT85" i="44"/>
  <c r="AV74" i="45"/>
  <c r="AQ97" i="45"/>
  <c r="BM90" i="45"/>
  <c r="BD77" i="45"/>
  <c r="AT79" i="45"/>
  <c r="AM62" i="43"/>
  <c r="BM91" i="44"/>
  <c r="AD60" i="45"/>
  <c r="BG94" i="45"/>
  <c r="AS84" i="44"/>
  <c r="BC92" i="45"/>
  <c r="AB79" i="45"/>
  <c r="AZ88" i="44"/>
  <c r="AK60" i="45"/>
  <c r="AC76" i="46"/>
  <c r="BE94" i="44"/>
  <c r="AI82" i="45"/>
  <c r="AJ73" i="43"/>
  <c r="BS89" i="45"/>
  <c r="AR71" i="46"/>
  <c r="BA96" i="45"/>
  <c r="V66" i="45"/>
  <c r="CA96" i="43"/>
  <c r="BS92" i="43"/>
  <c r="AN64" i="45"/>
  <c r="BA77" i="44"/>
  <c r="AT95" i="44"/>
  <c r="AB66" i="43"/>
  <c r="AU64" i="44"/>
  <c r="AI64" i="44"/>
  <c r="BF87" i="43"/>
  <c r="AQ71" i="43"/>
  <c r="BB82" i="43"/>
  <c r="X69" i="46"/>
  <c r="BI96" i="43"/>
  <c r="Y71" i="46"/>
  <c r="AN66" i="45"/>
  <c r="AT90" i="45"/>
  <c r="BN83" i="44"/>
  <c r="Y60" i="43"/>
  <c r="AQ88" i="45"/>
  <c r="AZ86" i="45"/>
  <c r="BK89" i="44"/>
  <c r="AS80" i="43"/>
  <c r="AC62" i="43"/>
  <c r="BH79" i="43"/>
  <c r="AW72" i="44"/>
  <c r="BP85" i="45"/>
  <c r="AR62" i="46"/>
  <c r="BL81" i="43"/>
  <c r="BH80" i="46"/>
  <c r="AQ97" i="46"/>
  <c r="BN81" i="45"/>
  <c r="BC85" i="46"/>
  <c r="AD67" i="45"/>
  <c r="AZ97" i="44"/>
  <c r="V71" i="45"/>
  <c r="AU74" i="43"/>
  <c r="AH80" i="45"/>
  <c r="AF68" i="46"/>
  <c r="BB80" i="44"/>
  <c r="Y65" i="43"/>
  <c r="AW96" i="45"/>
  <c r="AR84" i="44"/>
  <c r="BK84" i="44"/>
  <c r="AS61" i="43"/>
  <c r="AO76" i="43"/>
  <c r="BT96" i="44"/>
  <c r="BA97" i="46"/>
  <c r="AH73" i="46"/>
  <c r="AM68" i="43"/>
  <c r="AH70" i="45"/>
  <c r="BP97" i="44"/>
  <c r="AI67" i="46"/>
  <c r="V58" i="45"/>
  <c r="AR91" i="43"/>
  <c r="BM93" i="46"/>
  <c r="AR62" i="45"/>
  <c r="AS97" i="44"/>
  <c r="BM84" i="43"/>
  <c r="AU91" i="43"/>
  <c r="AU77" i="43"/>
  <c r="AH63" i="46"/>
  <c r="BW93" i="44"/>
  <c r="BC90" i="44"/>
  <c r="AT73" i="44"/>
  <c r="BB70" i="43"/>
  <c r="AF63" i="45"/>
  <c r="C40" i="14"/>
  <c r="AQ95" i="44"/>
  <c r="S65" i="43"/>
  <c r="AW83" i="43"/>
  <c r="AL69" i="46"/>
  <c r="AQ82" i="44"/>
  <c r="AG64" i="43"/>
  <c r="AS83" i="44"/>
  <c r="Y72" i="43"/>
  <c r="BP89" i="46"/>
  <c r="W68" i="45"/>
  <c r="AG69" i="44"/>
  <c r="AC64" i="45"/>
  <c r="AO95" i="46"/>
  <c r="AL73" i="43"/>
  <c r="BA81" i="46"/>
  <c r="BK90" i="43"/>
  <c r="BO82" i="43"/>
  <c r="BO95" i="46"/>
  <c r="AI72" i="43"/>
  <c r="BN94" i="44"/>
  <c r="AT87" i="44"/>
  <c r="BL91" i="43"/>
  <c r="BR89" i="43"/>
  <c r="AS82" i="45"/>
  <c r="AB82" i="43"/>
  <c r="V61" i="45"/>
  <c r="AA61" i="43"/>
  <c r="BC71" i="43"/>
  <c r="AA71" i="44"/>
  <c r="P65" i="44"/>
  <c r="AI58" i="44"/>
  <c r="AO71" i="44"/>
  <c r="BV97" i="45"/>
  <c r="BA94" i="44"/>
  <c r="BT88" i="44"/>
  <c r="V60" i="44"/>
  <c r="AK77" i="43"/>
  <c r="AD67" i="46"/>
  <c r="I59" i="43"/>
  <c r="AN84" i="43"/>
  <c r="BR88" i="44"/>
  <c r="J60" i="46"/>
  <c r="AL74" i="46"/>
  <c r="W74" i="44"/>
  <c r="AJ58" i="45"/>
  <c r="AQ88" i="46"/>
  <c r="AI59" i="43"/>
  <c r="AY88" i="43"/>
  <c r="AX92" i="45"/>
  <c r="AP66" i="45"/>
  <c r="W72" i="46"/>
  <c r="T69" i="43"/>
  <c r="BA70" i="44"/>
  <c r="AH87" i="45"/>
  <c r="AK81" i="44"/>
  <c r="AA75" i="45"/>
  <c r="AR93" i="43"/>
  <c r="U60" i="43"/>
  <c r="AR71" i="43"/>
  <c r="I59" i="46"/>
  <c r="BY95" i="44"/>
  <c r="R71" i="44"/>
  <c r="V65" i="44"/>
  <c r="AM77" i="46"/>
  <c r="T72" i="44"/>
  <c r="BD90" i="45"/>
  <c r="BC97" i="44"/>
  <c r="AG82" i="43"/>
  <c r="BW91" i="46"/>
  <c r="AR60" i="43"/>
  <c r="AV94" i="43"/>
  <c r="BD96" i="46"/>
  <c r="AM91" i="45"/>
  <c r="BD82" i="43"/>
  <c r="AX77" i="44"/>
  <c r="AR83" i="45"/>
  <c r="N67" i="45"/>
  <c r="AU76" i="46"/>
  <c r="BQ94" i="43"/>
  <c r="AH69" i="43"/>
  <c r="AB62" i="46"/>
  <c r="BA86" i="45"/>
  <c r="BJ80" i="43"/>
  <c r="X71" i="44"/>
  <c r="AW95" i="43"/>
  <c r="BE75" i="45"/>
  <c r="AS76" i="44"/>
  <c r="BC72" i="45"/>
  <c r="P60" i="44"/>
  <c r="AN91" i="45"/>
  <c r="BE80" i="44"/>
  <c r="AR65" i="43"/>
  <c r="AV74" i="46"/>
  <c r="AC80" i="45"/>
  <c r="AN61" i="44"/>
  <c r="AY70" i="44"/>
  <c r="AK69" i="44"/>
  <c r="BE87" i="44"/>
  <c r="Q68" i="46"/>
  <c r="BP91" i="45"/>
  <c r="AO64" i="44"/>
  <c r="AJ63" i="46"/>
  <c r="AP90" i="45"/>
  <c r="AK58" i="46"/>
  <c r="AX65" i="46"/>
  <c r="AT68" i="45"/>
  <c r="AD68" i="44"/>
  <c r="AB82" i="46"/>
  <c r="AL66" i="45"/>
  <c r="AO68" i="45"/>
  <c r="AM91" i="44"/>
  <c r="AG63" i="46"/>
  <c r="BJ80" i="46"/>
  <c r="AB73" i="44"/>
  <c r="AS68" i="43"/>
  <c r="BH85" i="46"/>
  <c r="BF84" i="46"/>
  <c r="BQ88" i="46"/>
  <c r="BM83" i="43"/>
  <c r="M58" i="46"/>
  <c r="BB81" i="45"/>
  <c r="AQ70" i="44"/>
  <c r="BG84" i="46"/>
  <c r="BG77" i="43"/>
  <c r="AE59" i="46"/>
  <c r="BT91" i="46"/>
  <c r="K62" i="46"/>
  <c r="AV80" i="45"/>
  <c r="U65" i="43"/>
  <c r="AN81" i="43"/>
  <c r="AT94" i="45"/>
  <c r="BI97" i="45"/>
  <c r="BZ96" i="45"/>
  <c r="AD68" i="43"/>
  <c r="BR89" i="45"/>
  <c r="Z76" i="45"/>
  <c r="Y77" i="43"/>
  <c r="AK87" i="46"/>
  <c r="AA61" i="44"/>
  <c r="AV70" i="43"/>
  <c r="BJ97" i="46"/>
  <c r="AC80" i="46"/>
  <c r="BN97" i="46"/>
  <c r="BT92" i="43"/>
  <c r="AW89" i="44"/>
  <c r="AB78" i="44"/>
  <c r="AV90" i="45"/>
  <c r="AL61" i="43"/>
  <c r="AG65" i="46"/>
  <c r="AN76" i="43"/>
  <c r="BW94" i="44"/>
  <c r="AZ83" i="44"/>
  <c r="AH74" i="45"/>
  <c r="BJ97" i="45"/>
  <c r="AT97" i="45"/>
  <c r="AJ82" i="44"/>
  <c r="CC97" i="43"/>
  <c r="AA79" i="44"/>
  <c r="Z60" i="46"/>
  <c r="Z68" i="43"/>
  <c r="AU85" i="45"/>
  <c r="BZ93" i="46"/>
  <c r="AR63" i="46"/>
  <c r="AZ84" i="44"/>
  <c r="AD66" i="44"/>
  <c r="BL94" i="46"/>
  <c r="M60" i="44"/>
  <c r="AZ69" i="46"/>
  <c r="AF81" i="46"/>
  <c r="BK92" i="43"/>
  <c r="AK77" i="45"/>
  <c r="BQ89" i="43"/>
  <c r="AI77" i="43"/>
  <c r="BK79" i="46"/>
  <c r="AK90" i="44"/>
  <c r="S60" i="45"/>
  <c r="BG78" i="45"/>
  <c r="AQ88" i="43"/>
  <c r="BY93" i="43"/>
  <c r="BB91" i="45"/>
  <c r="AK58" i="44"/>
  <c r="AK88" i="43"/>
  <c r="AT96" i="44"/>
  <c r="AL59" i="45"/>
  <c r="V71" i="44"/>
  <c r="Y66" i="44"/>
  <c r="BJ77" i="45"/>
  <c r="S61" i="45"/>
  <c r="AV93" i="46"/>
  <c r="AW84" i="44"/>
  <c r="BL93" i="45"/>
  <c r="P66" i="43"/>
  <c r="BF73" i="43"/>
  <c r="AZ79" i="45"/>
  <c r="AO73" i="43"/>
  <c r="V73" i="44"/>
  <c r="AD73" i="46"/>
  <c r="BE96" i="45"/>
  <c r="BC94" i="45"/>
  <c r="AY77" i="44"/>
  <c r="AM93" i="43"/>
  <c r="AQ91" i="46"/>
  <c r="AI84" i="45"/>
  <c r="U72" i="45"/>
  <c r="BE80" i="43"/>
  <c r="Q67" i="44"/>
  <c r="AU83" i="45"/>
  <c r="AU78" i="45"/>
  <c r="AY97" i="46"/>
  <c r="AO81" i="43"/>
  <c r="C46" i="14"/>
  <c r="W70" i="43"/>
  <c r="AD78" i="46"/>
  <c r="K58" i="46"/>
  <c r="AL72" i="46"/>
  <c r="BI86" i="43"/>
  <c r="BJ94" i="46"/>
  <c r="O62" i="43"/>
  <c r="AO86" i="45"/>
  <c r="BO87" i="46"/>
  <c r="W59" i="43"/>
  <c r="AP67" i="44"/>
  <c r="W75" i="46"/>
  <c r="BS97" i="44"/>
  <c r="N66" i="43"/>
  <c r="BF80" i="46"/>
  <c r="BT87" i="45"/>
  <c r="AT69" i="43"/>
  <c r="R64" i="44"/>
  <c r="AG80" i="45"/>
  <c r="AU65" i="44"/>
  <c r="AF74" i="44"/>
  <c r="AH78" i="46"/>
  <c r="BH85" i="44"/>
  <c r="AZ96" i="46"/>
  <c r="BA69" i="46"/>
  <c r="AD83" i="45"/>
  <c r="G58" i="45"/>
  <c r="BE84" i="43"/>
  <c r="BA68" i="43"/>
  <c r="AP96" i="43"/>
  <c r="AS65" i="43"/>
  <c r="AP92" i="46"/>
  <c r="AU69" i="43"/>
  <c r="BI91" i="44"/>
  <c r="AV65" i="43"/>
  <c r="BI80" i="45"/>
  <c r="AQ66" i="44"/>
  <c r="AK83" i="46"/>
  <c r="AM88" i="44"/>
  <c r="AE79" i="44"/>
  <c r="AS98" i="46" l="1"/>
  <c r="BD98" i="44"/>
  <c r="CB98" i="46"/>
  <c r="CZ84" i="46"/>
  <c r="Z98" i="43"/>
  <c r="BA98" i="43"/>
  <c r="G98" i="45"/>
  <c r="M98" i="46"/>
  <c r="U98" i="43"/>
  <c r="CZ82" i="46"/>
  <c r="AX98" i="46"/>
  <c r="AK98" i="46"/>
  <c r="CZ86" i="46"/>
  <c r="AW98" i="46"/>
  <c r="CZ76" i="46"/>
  <c r="CZ97" i="45"/>
  <c r="F98" i="46"/>
  <c r="BW98" i="46"/>
  <c r="BG98" i="43"/>
  <c r="AL98" i="44"/>
  <c r="AO98" i="43"/>
  <c r="CZ77" i="43"/>
  <c r="O98" i="46"/>
  <c r="Q98" i="45"/>
  <c r="X98" i="43"/>
  <c r="CZ66" i="45"/>
  <c r="BM98" i="46"/>
  <c r="CZ82" i="45"/>
  <c r="AU98" i="45"/>
  <c r="AF98" i="46"/>
  <c r="CZ76" i="43"/>
  <c r="W98" i="44"/>
  <c r="Y98" i="43"/>
  <c r="CZ72" i="43"/>
  <c r="AU98" i="44"/>
  <c r="BE98" i="45"/>
  <c r="CC98" i="46"/>
  <c r="CZ74" i="46"/>
  <c r="R98" i="46"/>
  <c r="M98" i="43"/>
  <c r="H98" i="45"/>
  <c r="BM98" i="43"/>
  <c r="AX98" i="45"/>
  <c r="CZ67" i="43"/>
  <c r="AC98" i="44"/>
  <c r="X98" i="44"/>
  <c r="BH98" i="45"/>
  <c r="BA98" i="45"/>
  <c r="K98" i="46"/>
  <c r="AN98" i="43"/>
  <c r="S98" i="44"/>
  <c r="AJ98" i="45"/>
  <c r="CZ74" i="44"/>
  <c r="CZ65" i="43"/>
  <c r="BF98" i="46"/>
  <c r="CZ72" i="44"/>
  <c r="CZ61" i="45"/>
  <c r="CZ91" i="46"/>
  <c r="AU98" i="46"/>
  <c r="CZ74" i="43"/>
  <c r="AC98" i="43"/>
  <c r="CZ89" i="46"/>
  <c r="AI98" i="44"/>
  <c r="AT98" i="45"/>
  <c r="AN98" i="46"/>
  <c r="BJ98" i="44"/>
  <c r="Q98" i="46"/>
  <c r="BQ98" i="43"/>
  <c r="AP98" i="46"/>
  <c r="BN98" i="43"/>
  <c r="Q98" i="43"/>
  <c r="AJ98" i="46"/>
  <c r="AC98" i="46"/>
  <c r="CZ81" i="45"/>
  <c r="CZ72" i="45"/>
  <c r="Z98" i="44"/>
  <c r="P98" i="45"/>
  <c r="AI98" i="46"/>
  <c r="AT98" i="44"/>
  <c r="CZ83" i="45"/>
  <c r="BO98" i="43"/>
  <c r="AW98" i="43"/>
  <c r="P98" i="44"/>
  <c r="AZ98" i="43"/>
  <c r="CZ62" i="46"/>
  <c r="BC98" i="45"/>
  <c r="CZ72" i="46"/>
  <c r="CZ95" i="46"/>
  <c r="H98" i="43"/>
  <c r="AM98" i="43"/>
  <c r="CZ73" i="45"/>
  <c r="CZ76" i="44"/>
  <c r="CZ67" i="46"/>
  <c r="AD98" i="44"/>
  <c r="AV98" i="45"/>
  <c r="H98" i="44"/>
  <c r="L98" i="45"/>
  <c r="AH98" i="46"/>
  <c r="CZ77" i="44"/>
  <c r="W98" i="43"/>
  <c r="CZ92" i="45"/>
  <c r="CZ69" i="45"/>
  <c r="T98" i="43"/>
  <c r="BB98" i="45"/>
  <c r="E98" i="43"/>
  <c r="BL98" i="43"/>
  <c r="H98" i="46"/>
  <c r="BW98" i="43"/>
  <c r="X98" i="45"/>
  <c r="AL98" i="46"/>
  <c r="AS98" i="43"/>
  <c r="CZ90" i="46"/>
  <c r="BR98" i="43"/>
  <c r="BC98" i="43"/>
  <c r="X98" i="46"/>
  <c r="BE98" i="44"/>
  <c r="BD98" i="46"/>
  <c r="Z98" i="45"/>
  <c r="T98" i="44"/>
  <c r="R98" i="44"/>
  <c r="R98" i="45"/>
  <c r="N98" i="45"/>
  <c r="BF98" i="43"/>
  <c r="CZ71" i="46"/>
  <c r="AQ98" i="44"/>
  <c r="V98" i="45"/>
  <c r="O98" i="44"/>
  <c r="BJ98" i="45"/>
  <c r="CZ69" i="46"/>
  <c r="CZ70" i="46"/>
  <c r="AO98" i="45"/>
  <c r="P98" i="46"/>
  <c r="CZ76" i="45"/>
  <c r="AK98" i="44"/>
  <c r="CZ75" i="44"/>
  <c r="CZ93" i="45"/>
  <c r="CZ78" i="45"/>
  <c r="BS98" i="43"/>
  <c r="AC98" i="45"/>
  <c r="R98" i="43"/>
  <c r="AE98" i="45"/>
  <c r="AV98" i="43"/>
  <c r="L98" i="43"/>
  <c r="AM98" i="46"/>
  <c r="AG98" i="44"/>
  <c r="CZ63" i="43"/>
  <c r="BE98" i="46"/>
  <c r="BF98" i="44"/>
  <c r="AN98" i="45"/>
  <c r="CZ70" i="45"/>
  <c r="CZ75" i="43"/>
  <c r="CZ65" i="46"/>
  <c r="AD98" i="45"/>
  <c r="CZ67" i="44"/>
  <c r="T98" i="45"/>
  <c r="AO98" i="46"/>
  <c r="BN98" i="46"/>
  <c r="CZ77" i="46"/>
  <c r="AB98" i="43"/>
  <c r="CZ62" i="44"/>
  <c r="W98" i="45"/>
  <c r="I98" i="43"/>
  <c r="BK98" i="45"/>
  <c r="CZ83" i="46"/>
  <c r="CZ64" i="43"/>
  <c r="AI98" i="45"/>
  <c r="BZ98" i="43"/>
  <c r="AR98" i="46"/>
  <c r="BK98" i="43"/>
  <c r="BJ98" i="43"/>
  <c r="BL98" i="46"/>
  <c r="F98" i="45"/>
  <c r="U98" i="44"/>
  <c r="BT98" i="43"/>
  <c r="K98" i="44"/>
  <c r="CZ92" i="46"/>
  <c r="BX98" i="43"/>
  <c r="AZ98" i="46"/>
  <c r="CZ68" i="46"/>
  <c r="W98" i="46"/>
  <c r="BU98" i="43"/>
  <c r="U98" i="46"/>
  <c r="AP98" i="45"/>
  <c r="AR98" i="43"/>
  <c r="M98" i="45"/>
  <c r="BB98" i="43"/>
  <c r="J98" i="43"/>
  <c r="CZ58" i="44"/>
  <c r="D98" i="44"/>
  <c r="AZ98" i="45"/>
  <c r="CD98" i="46"/>
  <c r="CZ69" i="44"/>
  <c r="CZ97" i="46"/>
  <c r="CZ63" i="46"/>
  <c r="AY98" i="45"/>
  <c r="AQ98" i="45"/>
  <c r="O98" i="43"/>
  <c r="CZ59" i="46"/>
  <c r="BQ98" i="46"/>
  <c r="S98" i="45"/>
  <c r="CZ63" i="44"/>
  <c r="F98" i="43"/>
  <c r="CB98" i="43"/>
  <c r="N98" i="43"/>
  <c r="AB98" i="44"/>
  <c r="AK98" i="43"/>
  <c r="CZ60" i="43"/>
  <c r="BC98" i="44"/>
  <c r="CZ75" i="45"/>
  <c r="E98" i="46"/>
  <c r="CZ64" i="46"/>
  <c r="CZ88" i="46"/>
  <c r="BK98" i="44"/>
  <c r="BG98" i="46"/>
  <c r="AQ98" i="46"/>
  <c r="CZ85" i="45"/>
  <c r="CZ77" i="45"/>
  <c r="AF98" i="43"/>
  <c r="G98" i="46"/>
  <c r="AB98" i="46"/>
  <c r="O98" i="45"/>
  <c r="AM98" i="44"/>
  <c r="CZ96" i="46"/>
  <c r="AF98" i="44"/>
  <c r="CZ63" i="45"/>
  <c r="CZ87" i="46"/>
  <c r="CZ64" i="44"/>
  <c r="CZ59" i="43"/>
  <c r="BA98" i="46"/>
  <c r="AY98" i="43"/>
  <c r="CZ88" i="45"/>
  <c r="N98" i="46"/>
  <c r="F98" i="44"/>
  <c r="CZ71" i="45"/>
  <c r="AT98" i="43"/>
  <c r="CZ90" i="45"/>
  <c r="AS98" i="45"/>
  <c r="S98" i="46"/>
  <c r="L98" i="46"/>
  <c r="AU98" i="43"/>
  <c r="CZ68" i="45"/>
  <c r="CZ66" i="43"/>
  <c r="CZ93" i="46"/>
  <c r="BD98" i="45"/>
  <c r="AR98" i="45"/>
  <c r="CD98" i="43"/>
  <c r="CZ70" i="44"/>
  <c r="CZ61" i="44"/>
  <c r="BH98" i="46"/>
  <c r="V98" i="43"/>
  <c r="AA98" i="46"/>
  <c r="BZ98" i="46"/>
  <c r="S98" i="43"/>
  <c r="BC98" i="46"/>
  <c r="J98" i="45"/>
  <c r="AJ98" i="43"/>
  <c r="CZ66" i="46"/>
  <c r="BY98" i="46"/>
  <c r="CZ68" i="43"/>
  <c r="CZ75" i="46"/>
  <c r="Y98" i="45"/>
  <c r="K98" i="45"/>
  <c r="BA98" i="44"/>
  <c r="CZ79" i="45"/>
  <c r="CZ79" i="46"/>
  <c r="CZ73" i="44"/>
  <c r="CZ81" i="46"/>
  <c r="CZ69" i="43"/>
  <c r="CZ60" i="44"/>
  <c r="CA98" i="46"/>
  <c r="AH98" i="44"/>
  <c r="AX98" i="44"/>
  <c r="CZ78" i="46"/>
  <c r="BI98" i="43"/>
  <c r="BB98" i="46"/>
  <c r="CZ94" i="46"/>
  <c r="CZ85" i="46"/>
  <c r="AK98" i="45"/>
  <c r="BY98" i="43"/>
  <c r="BP98" i="46"/>
  <c r="CZ62" i="45"/>
  <c r="AO98" i="44"/>
  <c r="I98" i="44"/>
  <c r="BH98" i="43"/>
  <c r="BO98" i="46"/>
  <c r="CZ67" i="45"/>
  <c r="BR98" i="46"/>
  <c r="BK98" i="46"/>
  <c r="AS98" i="44"/>
  <c r="CZ62" i="43"/>
  <c r="AJ98" i="44"/>
  <c r="AZ98" i="44"/>
  <c r="V98" i="46"/>
  <c r="Q98" i="44"/>
  <c r="AF98" i="45"/>
  <c r="CZ73" i="43"/>
  <c r="AV98" i="46"/>
  <c r="AD98" i="46"/>
  <c r="CA98" i="43"/>
  <c r="BI98" i="46"/>
  <c r="AW98" i="44"/>
  <c r="J98" i="46"/>
  <c r="CZ60" i="46"/>
  <c r="BH98" i="44"/>
  <c r="AE98" i="44"/>
  <c r="I98" i="46"/>
  <c r="CZ73" i="46"/>
  <c r="AQ98" i="43"/>
  <c r="Y98" i="44"/>
  <c r="AA98" i="45"/>
  <c r="CZ96" i="45"/>
  <c r="BT98" i="46"/>
  <c r="AD98" i="43"/>
  <c r="BI98" i="44"/>
  <c r="K98" i="43"/>
  <c r="AH98" i="43"/>
  <c r="AL98" i="45"/>
  <c r="CZ95" i="45"/>
  <c r="J98" i="44"/>
  <c r="BD98" i="43"/>
  <c r="AG98" i="45"/>
  <c r="P98" i="43"/>
  <c r="CZ65" i="44"/>
  <c r="G98" i="44"/>
  <c r="BG98" i="45"/>
  <c r="E98" i="45"/>
  <c r="AE98" i="46"/>
  <c r="CZ70" i="43"/>
  <c r="BV98" i="46"/>
  <c r="CZ65" i="45"/>
  <c r="CZ94" i="45"/>
  <c r="CZ66" i="44"/>
  <c r="CZ61" i="43"/>
  <c r="AE98" i="43"/>
  <c r="BF98" i="45"/>
  <c r="CZ58" i="45"/>
  <c r="D98" i="45"/>
  <c r="AI98" i="43"/>
  <c r="BI98" i="45"/>
  <c r="CZ61" i="46"/>
  <c r="AH98" i="45"/>
  <c r="BS98" i="46"/>
  <c r="AP98" i="44"/>
  <c r="AL98" i="43"/>
  <c r="Y98" i="46"/>
  <c r="BB98" i="44"/>
  <c r="U98" i="45"/>
  <c r="AA98" i="43"/>
  <c r="AV98" i="44"/>
  <c r="AG98" i="46"/>
  <c r="T98" i="46"/>
  <c r="CZ59" i="44"/>
  <c r="AT98" i="46"/>
  <c r="AY98" i="44"/>
  <c r="CZ68" i="44"/>
  <c r="L98" i="44"/>
  <c r="CZ86" i="45"/>
  <c r="BX98" i="46"/>
  <c r="Z98" i="46"/>
  <c r="BG98" i="44"/>
  <c r="AY98" i="46"/>
  <c r="I98" i="45"/>
  <c r="G98" i="43"/>
  <c r="BE98" i="43"/>
  <c r="CZ64" i="45"/>
  <c r="CZ80" i="45"/>
  <c r="AN98" i="44"/>
  <c r="CC98" i="43"/>
  <c r="E98" i="44"/>
  <c r="AW98" i="45"/>
  <c r="CZ87" i="45"/>
  <c r="AA98" i="44"/>
  <c r="BJ98" i="46"/>
  <c r="CZ74" i="45"/>
  <c r="CZ59" i="45"/>
  <c r="AP98" i="43"/>
  <c r="AX98" i="43"/>
  <c r="N98" i="44"/>
  <c r="CZ71" i="44"/>
  <c r="CZ91" i="45"/>
  <c r="AM98" i="45"/>
  <c r="CZ71" i="43"/>
  <c r="CZ84" i="45"/>
  <c r="CZ80" i="46"/>
  <c r="BV98" i="43"/>
  <c r="AB98" i="45"/>
  <c r="CZ58" i="46"/>
  <c r="D98" i="46"/>
  <c r="CZ60" i="45"/>
  <c r="M98" i="44"/>
  <c r="CZ89" i="45"/>
  <c r="BP98" i="43"/>
  <c r="AG98" i="43"/>
  <c r="CZ58" i="43"/>
  <c r="D98" i="43"/>
  <c r="AR98" i="44"/>
  <c r="BU98" i="46"/>
  <c r="V98" i="44"/>
  <c r="B50" i="14"/>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CZ98" i="43" l="1"/>
  <c r="CZ98" i="46"/>
  <c r="CZ98" i="45"/>
  <c r="CZ98" i="44"/>
  <c r="B51" i="14"/>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8" i="12"/>
  <c r="K58" i="12"/>
  <c r="I58" i="12"/>
  <c r="M58" i="12"/>
  <c r="F58" i="12"/>
  <c r="N58" i="12"/>
  <c r="H58" i="12"/>
  <c r="G58" i="12"/>
  <c r="L58" i="12"/>
  <c r="E58" i="12"/>
  <c r="H63" i="12"/>
  <c r="F63" i="12"/>
  <c r="K63" i="12"/>
  <c r="E63" i="12"/>
  <c r="J63" i="12"/>
  <c r="CC5" i="14" l="1"/>
  <c r="CB7" i="14"/>
  <c r="N63" i="12"/>
  <c r="I63" i="12"/>
  <c r="M63" i="12"/>
  <c r="G63" i="12"/>
  <c r="L63" i="12"/>
  <c r="G46" i="12"/>
  <c r="N46" i="12"/>
  <c r="J46" i="12"/>
  <c r="E46" i="12"/>
  <c r="C18" i="18" s="1"/>
  <c r="H46" i="12"/>
  <c r="L46" i="12"/>
  <c r="M46" i="12"/>
  <c r="K46" i="12"/>
  <c r="F46" i="12"/>
  <c r="I46"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8" i="12"/>
  <c r="G68" i="12"/>
  <c r="M68" i="12"/>
  <c r="E68" i="12"/>
  <c r="I68" i="12"/>
  <c r="L68" i="12"/>
  <c r="J68" i="12"/>
  <c r="F68" i="12"/>
  <c r="H68" i="12"/>
  <c r="N68"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CE5" i="14" l="1"/>
  <c r="CD7" i="14"/>
  <c r="C8" i="18"/>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CF5" i="14" l="1"/>
  <c r="CE7" i="14"/>
  <c r="D18" i="18"/>
  <c r="C9"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Y60" i="14"/>
  <c r="R60" i="14"/>
  <c r="AN60" i="14"/>
  <c r="S60" i="14"/>
  <c r="K60" i="14"/>
  <c r="U60" i="14"/>
  <c r="AL60" i="14"/>
  <c r="AG60" i="14"/>
  <c r="AA60" i="14"/>
  <c r="AC60" i="14"/>
  <c r="G60" i="14"/>
  <c r="AS60" i="14"/>
  <c r="AI60" i="14"/>
  <c r="AE60" i="14"/>
  <c r="W60" i="14"/>
  <c r="J60" i="14"/>
  <c r="X60" i="14"/>
  <c r="I60" i="14"/>
  <c r="Q60" i="14"/>
  <c r="AP60" i="14"/>
  <c r="AK60" i="14"/>
  <c r="AH60" i="14"/>
  <c r="AD60" i="14"/>
  <c r="V60" i="14"/>
  <c r="AM60" i="14"/>
  <c r="AO60" i="14"/>
  <c r="AJ60" i="14"/>
  <c r="O60" i="14"/>
  <c r="M60" i="14"/>
  <c r="Z60" i="14"/>
  <c r="AF60" i="14"/>
  <c r="AQ60" i="14"/>
  <c r="H60" i="14"/>
  <c r="L60" i="14"/>
  <c r="AB60" i="14"/>
  <c r="N60" i="14"/>
  <c r="T60" i="14"/>
  <c r="F60" i="14"/>
  <c r="AR60" i="14"/>
  <c r="P60" i="14"/>
  <c r="E59" i="14"/>
  <c r="M59" i="14"/>
  <c r="W59" i="14"/>
  <c r="AR59" i="14"/>
  <c r="AQ59" i="14"/>
  <c r="AG59" i="14"/>
  <c r="Q59" i="14"/>
  <c r="AH59" i="14"/>
  <c r="U59" i="14"/>
  <c r="T59" i="14"/>
  <c r="H59" i="14"/>
  <c r="AE59" i="14"/>
  <c r="AD59" i="14"/>
  <c r="AM59" i="14"/>
  <c r="AI59" i="14"/>
  <c r="S59" i="14"/>
  <c r="F59" i="14"/>
  <c r="O59" i="14"/>
  <c r="G59" i="14"/>
  <c r="AF59" i="14"/>
  <c r="P59" i="14"/>
  <c r="AJ59" i="14"/>
  <c r="J59" i="14"/>
  <c r="X59" i="14"/>
  <c r="K59" i="14"/>
  <c r="AK59" i="14"/>
  <c r="AN59" i="14"/>
  <c r="I59" i="14"/>
  <c r="R59" i="14"/>
  <c r="Y59" i="14"/>
  <c r="AB59" i="14"/>
  <c r="V59" i="14"/>
  <c r="AL59" i="14"/>
  <c r="Z59" i="14"/>
  <c r="AA59" i="14"/>
  <c r="AO59" i="14"/>
  <c r="AC59" i="14"/>
  <c r="AP59" i="14"/>
  <c r="L59" i="14"/>
  <c r="N59" i="14"/>
  <c r="G61" i="14"/>
  <c r="R61" i="14"/>
  <c r="J61" i="14"/>
  <c r="AG69" i="14"/>
  <c r="AF65" i="14"/>
  <c r="AO67" i="14"/>
  <c r="AJ69" i="14"/>
  <c r="V69" i="14"/>
  <c r="AG62" i="14"/>
  <c r="AA62" i="14"/>
  <c r="Q69" i="14"/>
  <c r="AA66" i="14"/>
  <c r="Z66" i="14"/>
  <c r="AL64" i="14"/>
  <c r="AD62" i="14"/>
  <c r="AK65" i="14"/>
  <c r="AK64" i="14"/>
  <c r="S68" i="14"/>
  <c r="AI67" i="14"/>
  <c r="R63" i="14"/>
  <c r="AB65" i="14"/>
  <c r="AC68" i="14"/>
  <c r="BA69" i="14"/>
  <c r="AT62" i="14"/>
  <c r="AN69" i="14"/>
  <c r="AH65" i="14"/>
  <c r="M62" i="14"/>
  <c r="AQ65" i="14"/>
  <c r="AL62" i="14"/>
  <c r="Y61" i="14"/>
  <c r="AX68" i="14"/>
  <c r="AG65" i="14"/>
  <c r="AC61" i="14"/>
  <c r="U61" i="14"/>
  <c r="Q61" i="14"/>
  <c r="R65" i="14"/>
  <c r="AU67" i="14"/>
  <c r="U69" i="14"/>
  <c r="T69" i="14"/>
  <c r="AK67" i="14"/>
  <c r="M66" i="14"/>
  <c r="AF69" i="14"/>
  <c r="AS66" i="14"/>
  <c r="AN62" i="14"/>
  <c r="AC65" i="14"/>
  <c r="T62" i="14"/>
  <c r="N68" i="14"/>
  <c r="O63" i="14"/>
  <c r="Y66" i="14"/>
  <c r="AU64" i="14"/>
  <c r="AN64" i="14"/>
  <c r="AO61" i="14"/>
  <c r="AH68" i="14"/>
  <c r="AB61" i="14"/>
  <c r="AL61" i="14"/>
  <c r="V61" i="14"/>
  <c r="AU68" i="14"/>
  <c r="S65" i="14"/>
  <c r="L63" i="14"/>
  <c r="L62" i="14"/>
  <c r="X63" i="14"/>
  <c r="AC62" i="14"/>
  <c r="V66" i="14"/>
  <c r="Y64" i="14"/>
  <c r="AP69" i="14"/>
  <c r="AF63" i="14"/>
  <c r="AA65" i="14"/>
  <c r="AJ67" i="14"/>
  <c r="X64" i="14"/>
  <c r="AN63" i="14"/>
  <c r="AR68" i="14"/>
  <c r="S67" i="14"/>
  <c r="P66" i="14"/>
  <c r="W61" i="14"/>
  <c r="AE63" i="14"/>
  <c r="AD67" i="14"/>
  <c r="AM67" i="14"/>
  <c r="O67" i="14"/>
  <c r="M65" i="14"/>
  <c r="AM64" i="14"/>
  <c r="AE68" i="14"/>
  <c r="AE69" i="14"/>
  <c r="AQ66" i="14"/>
  <c r="N63" i="14"/>
  <c r="AA68" i="14"/>
  <c r="AY67" i="14"/>
  <c r="AX66" i="14"/>
  <c r="AR63" i="14"/>
  <c r="T64" i="14"/>
  <c r="AH69" i="14"/>
  <c r="AH76" i="14"/>
  <c r="AA74" i="14"/>
  <c r="AD77" i="14"/>
  <c r="AB75" i="14"/>
  <c r="BH77" i="14"/>
  <c r="BF77" i="14"/>
  <c r="BE75" i="14"/>
  <c r="AJ76" i="14"/>
  <c r="AM76" i="14"/>
  <c r="AP75" i="14"/>
  <c r="BC77" i="14"/>
  <c r="AC77" i="14"/>
  <c r="Y75" i="14"/>
  <c r="Z77" i="14"/>
  <c r="AX75" i="14"/>
  <c r="AA76" i="14"/>
  <c r="Y77" i="14"/>
  <c r="Y74" i="14"/>
  <c r="AW75" i="14"/>
  <c r="BC75" i="14"/>
  <c r="AG74" i="14"/>
  <c r="U74" i="14"/>
  <c r="Z75" i="14"/>
  <c r="V74" i="14"/>
  <c r="AL75" i="14"/>
  <c r="AG77" i="14"/>
  <c r="BH75" i="14"/>
  <c r="AY75" i="14"/>
  <c r="BA77" i="14"/>
  <c r="AI77" i="14"/>
  <c r="BG77" i="14"/>
  <c r="AS74" i="14"/>
  <c r="AN75" i="14"/>
  <c r="BF74" i="14"/>
  <c r="AX74" i="14"/>
  <c r="AW74" i="14"/>
  <c r="X74" i="14"/>
  <c r="X77" i="14"/>
  <c r="AF74" i="14"/>
  <c r="AS75" i="14"/>
  <c r="AU76" i="14"/>
  <c r="AI76" i="14"/>
  <c r="S61" i="14"/>
  <c r="AH61" i="14"/>
  <c r="AD61" i="14"/>
  <c r="U67" i="14"/>
  <c r="AT64" i="14"/>
  <c r="AV67" i="14"/>
  <c r="V65" i="14"/>
  <c r="AO69" i="14"/>
  <c r="AB62" i="14"/>
  <c r="AM62" i="14"/>
  <c r="R64" i="14"/>
  <c r="S62" i="14"/>
  <c r="AD66" i="14"/>
  <c r="AG63" i="14"/>
  <c r="AB66" i="14"/>
  <c r="AS63" i="14"/>
  <c r="J64" i="14"/>
  <c r="AS68" i="14"/>
  <c r="N65" i="14"/>
  <c r="L64" i="14"/>
  <c r="AJ64" i="14"/>
  <c r="AT69" i="14"/>
  <c r="R68" i="14"/>
  <c r="AY69" i="14"/>
  <c r="AY66" i="14"/>
  <c r="T68" i="14"/>
  <c r="AY68" i="14"/>
  <c r="AI64" i="14"/>
  <c r="P63" i="14"/>
  <c r="AE61" i="14"/>
  <c r="AO62" i="14"/>
  <c r="U65" i="14"/>
  <c r="N61" i="14"/>
  <c r="AP61" i="14"/>
  <c r="Z69" i="14"/>
  <c r="I62" i="14"/>
  <c r="P68" i="14"/>
  <c r="K62" i="14"/>
  <c r="U64" i="14"/>
  <c r="X69" i="14"/>
  <c r="R67" i="14"/>
  <c r="AM66" i="14"/>
  <c r="W64" i="14"/>
  <c r="AQ64" i="14"/>
  <c r="AB69" i="14"/>
  <c r="K64" i="14"/>
  <c r="AV69" i="14"/>
  <c r="AX67" i="14"/>
  <c r="T65" i="14"/>
  <c r="AD68" i="14"/>
  <c r="K65" i="14"/>
  <c r="X61" i="14"/>
  <c r="AL68" i="14"/>
  <c r="Z61" i="14"/>
  <c r="AT61" i="14"/>
  <c r="P65" i="14"/>
  <c r="AW66" i="14"/>
  <c r="AL63" i="14"/>
  <c r="AW65" i="14"/>
  <c r="V67" i="14"/>
  <c r="AT67" i="14"/>
  <c r="AI68" i="14"/>
  <c r="W65" i="14"/>
  <c r="AM68" i="14"/>
  <c r="AP66" i="14"/>
  <c r="AI62" i="14"/>
  <c r="AM65" i="14"/>
  <c r="AW67" i="14"/>
  <c r="AS62" i="14"/>
  <c r="V63" i="14"/>
  <c r="AV66" i="14"/>
  <c r="Q67" i="14"/>
  <c r="AU69" i="14"/>
  <c r="AJ61" i="14"/>
  <c r="Z68" i="14"/>
  <c r="N66" i="14"/>
  <c r="AW64" i="14"/>
  <c r="AS64" i="14"/>
  <c r="K63" i="14"/>
  <c r="AQ68" i="14"/>
  <c r="X67" i="14"/>
  <c r="AJ65" i="14"/>
  <c r="AU65" i="14"/>
  <c r="X65" i="14"/>
  <c r="AJ66" i="14"/>
  <c r="V64" i="14"/>
  <c r="AK69" i="14"/>
  <c r="AF68" i="14"/>
  <c r="P67" i="14"/>
  <c r="AB68" i="14"/>
  <c r="AO76" i="14"/>
  <c r="AC74" i="14"/>
  <c r="BA74" i="14"/>
  <c r="BC76" i="14"/>
  <c r="AO74" i="14"/>
  <c r="BH76" i="14"/>
  <c r="AE75" i="14"/>
  <c r="AY76" i="14"/>
  <c r="U75" i="14"/>
  <c r="AK74" i="14"/>
  <c r="AP74" i="14"/>
  <c r="AX76" i="14"/>
  <c r="AB77" i="14"/>
  <c r="AW77" i="14"/>
  <c r="AX77" i="14"/>
  <c r="AU77" i="14"/>
  <c r="AI75" i="14"/>
  <c r="AV76" i="14"/>
  <c r="BB74" i="14"/>
  <c r="AF76" i="14"/>
  <c r="AG76" i="14"/>
  <c r="AT75" i="14"/>
  <c r="AA75" i="14"/>
  <c r="W75" i="14"/>
  <c r="AV75" i="14"/>
  <c r="AQ74" i="14"/>
  <c r="BE74" i="14"/>
  <c r="AZ74" i="14"/>
  <c r="BG76" i="14"/>
  <c r="AT74" i="14"/>
  <c r="AJ77" i="14"/>
  <c r="AT77" i="14"/>
  <c r="AL74" i="14"/>
  <c r="AR74" i="14"/>
  <c r="AZ76" i="14"/>
  <c r="AC76" i="14"/>
  <c r="AY77" i="14"/>
  <c r="AK77" i="14"/>
  <c r="AH75" i="14"/>
  <c r="AG75" i="14"/>
  <c r="AO77" i="14"/>
  <c r="V75" i="14"/>
  <c r="AL76" i="14"/>
  <c r="P61" i="14"/>
  <c r="AK61" i="14"/>
  <c r="AT65" i="14"/>
  <c r="U62" i="14"/>
  <c r="AP65" i="14"/>
  <c r="AU62" i="14"/>
  <c r="X68" i="14"/>
  <c r="AN68" i="14"/>
  <c r="AK68" i="14"/>
  <c r="AI63" i="14"/>
  <c r="AQ69" i="14"/>
  <c r="AF66" i="14"/>
  <c r="AP63" i="14"/>
  <c r="AE67" i="14"/>
  <c r="AV64" i="14"/>
  <c r="AW69" i="14"/>
  <c r="U68" i="14"/>
  <c r="AM69" i="14"/>
  <c r="AS67" i="14"/>
  <c r="AE65" i="14"/>
  <c r="AE64" i="14"/>
  <c r="Q68" i="14"/>
  <c r="BB69" i="14"/>
  <c r="AQ63" i="14"/>
  <c r="S66" i="14"/>
  <c r="P62" i="14"/>
  <c r="AN66" i="14"/>
  <c r="AG68" i="14"/>
  <c r="AF61" i="14"/>
  <c r="AR66" i="14"/>
  <c r="AC66" i="14"/>
  <c r="Z64" i="14"/>
  <c r="L61" i="14"/>
  <c r="AA61" i="14"/>
  <c r="O66" i="14"/>
  <c r="W66" i="14"/>
  <c r="AD65" i="14"/>
  <c r="AL67" i="14"/>
  <c r="AH64" i="14"/>
  <c r="U63" i="14"/>
  <c r="AV63" i="14"/>
  <c r="H62" i="14"/>
  <c r="L65" i="14"/>
  <c r="AC69" i="14"/>
  <c r="O65" i="14"/>
  <c r="J63" i="14"/>
  <c r="AS65" i="14"/>
  <c r="AO68" i="14"/>
  <c r="AE66" i="14"/>
  <c r="Z65" i="14"/>
  <c r="M63" i="14"/>
  <c r="AU63" i="14"/>
  <c r="AX65" i="14"/>
  <c r="T61" i="14"/>
  <c r="AR61" i="14"/>
  <c r="AQ67" i="14"/>
  <c r="AA69" i="14"/>
  <c r="T67" i="14"/>
  <c r="AP62" i="14"/>
  <c r="AK66" i="14"/>
  <c r="Q64" i="14"/>
  <c r="AP68" i="14"/>
  <c r="AB67" i="14"/>
  <c r="Q65" i="14"/>
  <c r="N67" i="14"/>
  <c r="V68" i="14"/>
  <c r="Y67" i="14"/>
  <c r="AB63" i="14"/>
  <c r="AL69" i="14"/>
  <c r="W68" i="14"/>
  <c r="AL65" i="14"/>
  <c r="AB64" i="14"/>
  <c r="Z63" i="14"/>
  <c r="AR62" i="14"/>
  <c r="R62" i="14"/>
  <c r="Y68" i="14"/>
  <c r="AC63" i="14"/>
  <c r="I63" i="14"/>
  <c r="AH62" i="14"/>
  <c r="M67" i="14"/>
  <c r="AO65" i="14"/>
  <c r="AQ62" i="14"/>
  <c r="AR67" i="14"/>
  <c r="N62" i="14"/>
  <c r="P69" i="14"/>
  <c r="AM63" i="14"/>
  <c r="Y63" i="14"/>
  <c r="AI66" i="14"/>
  <c r="AV65" i="14"/>
  <c r="S69" i="14"/>
  <c r="AE76" i="14"/>
  <c r="AF77" i="14"/>
  <c r="BB76" i="14"/>
  <c r="V76" i="14"/>
  <c r="AB76" i="14"/>
  <c r="BA75" i="14"/>
  <c r="AA77" i="14"/>
  <c r="AS76" i="14"/>
  <c r="BE77" i="14"/>
  <c r="W77" i="14"/>
  <c r="AN77" i="14"/>
  <c r="AL77" i="14"/>
  <c r="AJ74" i="14"/>
  <c r="Z74" i="14"/>
  <c r="AR75" i="14"/>
  <c r="W74" i="14"/>
  <c r="BC74" i="14"/>
  <c r="BD77" i="14"/>
  <c r="BD75" i="14"/>
  <c r="AT76" i="14"/>
  <c r="AZ77" i="14"/>
  <c r="T74" i="14"/>
  <c r="AD76" i="14"/>
  <c r="AU75" i="14"/>
  <c r="AI74" i="14"/>
  <c r="AQ77" i="14"/>
  <c r="AN76" i="14"/>
  <c r="AY74" i="14"/>
  <c r="AM75" i="14"/>
  <c r="AK75" i="14"/>
  <c r="X76" i="14"/>
  <c r="AH74" i="14"/>
  <c r="BD76" i="14"/>
  <c r="AD75" i="14"/>
  <c r="AQ75" i="14"/>
  <c r="AO75" i="14"/>
  <c r="AE74" i="14"/>
  <c r="AP77" i="14"/>
  <c r="W76" i="14"/>
  <c r="AR76" i="14"/>
  <c r="AP76" i="14"/>
  <c r="BG74" i="14"/>
  <c r="AR77" i="14"/>
  <c r="AG61" i="14"/>
  <c r="K61" i="14"/>
  <c r="V62" i="14"/>
  <c r="AS69" i="14"/>
  <c r="AJ63" i="14"/>
  <c r="O64" i="14"/>
  <c r="P64" i="14"/>
  <c r="AK62" i="14"/>
  <c r="AA63" i="14"/>
  <c r="AF67" i="14"/>
  <c r="AZ69" i="14"/>
  <c r="S64" i="14"/>
  <c r="O62" i="14"/>
  <c r="M64" i="14"/>
  <c r="Q66" i="14"/>
  <c r="W62" i="14"/>
  <c r="AZ68" i="14"/>
  <c r="AR64" i="14"/>
  <c r="AF64" i="14"/>
  <c r="W63" i="14"/>
  <c r="U66" i="14"/>
  <c r="AC67" i="14"/>
  <c r="AT68" i="14"/>
  <c r="N64" i="14"/>
  <c r="T66" i="14"/>
  <c r="AD69" i="14"/>
  <c r="AD64" i="14"/>
  <c r="AV68" i="14"/>
  <c r="AQ61" i="14"/>
  <c r="AT63" i="14"/>
  <c r="T63" i="14"/>
  <c r="AM61" i="14"/>
  <c r="AS61" i="14"/>
  <c r="O61" i="14"/>
  <c r="Y69" i="14"/>
  <c r="AT66" i="14"/>
  <c r="AG67" i="14"/>
  <c r="Z62" i="14"/>
  <c r="AX69" i="14"/>
  <c r="AZ67" i="14"/>
  <c r="L66" i="14"/>
  <c r="Q63" i="14"/>
  <c r="AF62" i="14"/>
  <c r="AO63" i="14"/>
  <c r="AD63" i="14"/>
  <c r="X66" i="14"/>
  <c r="AA64" i="14"/>
  <c r="AG64" i="14"/>
  <c r="AA67" i="14"/>
  <c r="AW68" i="14"/>
  <c r="I61" i="14"/>
  <c r="W69" i="14"/>
  <c r="H61" i="14"/>
  <c r="M61" i="14"/>
  <c r="AN61" i="14"/>
  <c r="AN67" i="14"/>
  <c r="AP64" i="14"/>
  <c r="AC64" i="14"/>
  <c r="AE62" i="14"/>
  <c r="Z67" i="14"/>
  <c r="AI69" i="14"/>
  <c r="J62" i="14"/>
  <c r="R69" i="14"/>
  <c r="W67" i="14"/>
  <c r="AH66" i="14"/>
  <c r="AG66" i="14"/>
  <c r="AH63" i="14"/>
  <c r="AL66" i="14"/>
  <c r="Y62" i="14"/>
  <c r="AJ62" i="14"/>
  <c r="AP67" i="14"/>
  <c r="S63" i="14"/>
  <c r="AI61" i="14"/>
  <c r="AO66" i="14"/>
  <c r="AO64" i="14"/>
  <c r="AH67" i="14"/>
  <c r="AR65" i="14"/>
  <c r="O69" i="14"/>
  <c r="AJ68" i="14"/>
  <c r="O68" i="14"/>
  <c r="Y65" i="14"/>
  <c r="R66" i="14"/>
  <c r="AR69" i="14"/>
  <c r="Q62" i="14"/>
  <c r="AN65" i="14"/>
  <c r="AK63" i="14"/>
  <c r="BA68" i="14"/>
  <c r="AI65" i="14"/>
  <c r="X62" i="14"/>
  <c r="AU66" i="14"/>
  <c r="AD74" i="14"/>
  <c r="BI77" i="14"/>
  <c r="AB74" i="14"/>
  <c r="AM77" i="14"/>
  <c r="AW76" i="14"/>
  <c r="BG75" i="14"/>
  <c r="BB77" i="14"/>
  <c r="BF76" i="14"/>
  <c r="BA76" i="14"/>
  <c r="AQ76" i="14"/>
  <c r="AM74" i="14"/>
  <c r="AU74" i="14"/>
  <c r="AE77" i="14"/>
  <c r="BI76" i="14"/>
  <c r="X75" i="14"/>
  <c r="AN74" i="14"/>
  <c r="AK76" i="14"/>
  <c r="BJ77" i="14"/>
  <c r="AS77" i="14"/>
  <c r="AF75" i="14"/>
  <c r="AZ75" i="14"/>
  <c r="BF75" i="14"/>
  <c r="BE76" i="14"/>
  <c r="AV77" i="14"/>
  <c r="Z76" i="14"/>
  <c r="AH77" i="14"/>
  <c r="AV74" i="14"/>
  <c r="BB75" i="14"/>
  <c r="AC75" i="14"/>
  <c r="BD74" i="14"/>
  <c r="Y76" i="14"/>
  <c r="AJ75" i="14"/>
  <c r="CZ61" i="14" l="1"/>
  <c r="CG5" i="14"/>
  <c r="CF7" i="14"/>
  <c r="E18" i="18"/>
  <c r="D8" i="18"/>
  <c r="D9" i="18"/>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AQ58" i="14"/>
  <c r="X58" i="14"/>
  <c r="E58" i="14"/>
  <c r="I58" i="14"/>
  <c r="AJ58" i="14"/>
  <c r="F58" i="14"/>
  <c r="AD58" i="14"/>
  <c r="O58" i="14"/>
  <c r="AL58" i="14"/>
  <c r="Q58" i="14"/>
  <c r="AH58" i="14"/>
  <c r="Y58" i="14"/>
  <c r="V58" i="14"/>
  <c r="AA58" i="14"/>
  <c r="H58" i="14"/>
  <c r="AO58" i="14"/>
  <c r="AM58" i="14"/>
  <c r="T58" i="14"/>
  <c r="AG58" i="14"/>
  <c r="P58" i="14"/>
  <c r="N58" i="14"/>
  <c r="R58" i="14"/>
  <c r="AF58" i="14"/>
  <c r="S58" i="14"/>
  <c r="AC58" i="14"/>
  <c r="AN58" i="14"/>
  <c r="J58" i="14"/>
  <c r="G58" i="14"/>
  <c r="AP58" i="14"/>
  <c r="Z58" i="14"/>
  <c r="AI58" i="14"/>
  <c r="AE58" i="14"/>
  <c r="L58" i="14"/>
  <c r="M58" i="14"/>
  <c r="AK58" i="14"/>
  <c r="K58" i="14"/>
  <c r="W58" i="14"/>
  <c r="D58" i="14"/>
  <c r="AB58" i="14"/>
  <c r="U58" i="14"/>
  <c r="AZ72" i="14"/>
  <c r="X73" i="14"/>
  <c r="AA72" i="14"/>
  <c r="Z72" i="14"/>
  <c r="AG72" i="14"/>
  <c r="AW72" i="14"/>
  <c r="AA73" i="14"/>
  <c r="AO73" i="14"/>
  <c r="W73" i="14"/>
  <c r="X72" i="14"/>
  <c r="BC73" i="14"/>
  <c r="AD72" i="14"/>
  <c r="V73" i="14"/>
  <c r="AV72" i="14"/>
  <c r="AJ72" i="14"/>
  <c r="S72" i="14"/>
  <c r="AQ72" i="14"/>
  <c r="BF73" i="14"/>
  <c r="BD72" i="14"/>
  <c r="W72" i="14"/>
  <c r="AM73" i="14"/>
  <c r="Z73" i="14"/>
  <c r="Y73" i="14"/>
  <c r="AY72" i="14"/>
  <c r="AL72" i="14"/>
  <c r="BD73" i="14"/>
  <c r="S73" i="14"/>
  <c r="AC72" i="14"/>
  <c r="AH73" i="14"/>
  <c r="BA72" i="14"/>
  <c r="BC72" i="14"/>
  <c r="AR73" i="14"/>
  <c r="R72" i="14"/>
  <c r="AI73" i="14"/>
  <c r="AX73" i="14"/>
  <c r="AF73" i="14"/>
  <c r="AK73" i="14"/>
  <c r="U73" i="14"/>
  <c r="AT73" i="14"/>
  <c r="AT72" i="14"/>
  <c r="U72" i="14"/>
  <c r="T73" i="14"/>
  <c r="AW73" i="14"/>
  <c r="AD73" i="14"/>
  <c r="AN72" i="14"/>
  <c r="BA73" i="14"/>
  <c r="AQ73" i="14"/>
  <c r="AL73" i="14"/>
  <c r="AC73" i="14"/>
  <c r="AJ73" i="14"/>
  <c r="AS73" i="14"/>
  <c r="AI72" i="14"/>
  <c r="AE72" i="14"/>
  <c r="AZ73" i="14"/>
  <c r="AK72" i="14"/>
  <c r="AR72" i="14"/>
  <c r="AV73" i="14"/>
  <c r="AF72" i="14"/>
  <c r="AO72" i="14"/>
  <c r="BB72" i="14"/>
  <c r="BE73" i="14"/>
  <c r="AG73" i="14"/>
  <c r="AY73" i="14"/>
  <c r="AX72" i="14"/>
  <c r="AP72" i="14"/>
  <c r="AP73" i="14"/>
  <c r="AM72" i="14"/>
  <c r="AH72" i="14"/>
  <c r="AE73" i="14"/>
  <c r="BB73" i="14"/>
  <c r="AB72" i="14"/>
  <c r="V72" i="14"/>
  <c r="AB73" i="14"/>
  <c r="AU73" i="14"/>
  <c r="Y72" i="14"/>
  <c r="AN73" i="14"/>
  <c r="BE72" i="14"/>
  <c r="AU72" i="14"/>
  <c r="AS72" i="14"/>
  <c r="T72" i="14"/>
  <c r="CH5" i="14" l="1"/>
  <c r="CG7" i="14"/>
  <c r="F18" i="18"/>
  <c r="E8" i="18"/>
  <c r="E9"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C11" i="18" s="1"/>
  <c r="O98" i="14"/>
  <c r="K98" i="14"/>
  <c r="M98" i="14"/>
  <c r="L98" i="14"/>
  <c r="F98" i="14"/>
  <c r="J98" i="14"/>
  <c r="N98" i="14"/>
  <c r="E98" i="14"/>
  <c r="G98" i="14"/>
  <c r="H98" i="14"/>
  <c r="CZ58" i="14"/>
  <c r="D10" i="18"/>
  <c r="D19" i="18" s="1"/>
  <c r="D20" i="18"/>
  <c r="D32" i="18" s="1"/>
  <c r="C19" i="18"/>
  <c r="C21" i="18" s="1"/>
  <c r="CI5" i="14" l="1"/>
  <c r="CH7" i="14"/>
  <c r="G18" i="18"/>
  <c r="F8" i="18"/>
  <c r="G32" i="18"/>
  <c r="G9" i="18"/>
  <c r="D11" i="18"/>
  <c r="E11" i="18" s="1"/>
  <c r="F11" i="18" s="1"/>
  <c r="C12" i="18"/>
  <c r="V53" i="14"/>
  <c r="U20" i="18" s="1"/>
  <c r="S53" i="14"/>
  <c r="R20" i="18" s="1"/>
  <c r="T53" i="14"/>
  <c r="S20" i="18" s="1"/>
  <c r="W53" i="14"/>
  <c r="V20" i="18" s="1"/>
  <c r="R53" i="14"/>
  <c r="Q20" i="18" s="1"/>
  <c r="U53" i="14"/>
  <c r="T20" i="18" s="1"/>
  <c r="CZ24" i="14"/>
  <c r="P53" i="14"/>
  <c r="O20" i="18" s="1"/>
  <c r="CZ25" i="14"/>
  <c r="Q53" i="14"/>
  <c r="P20" i="18" s="1"/>
  <c r="E10" i="18"/>
  <c r="E19" i="18" s="1"/>
  <c r="D21" i="18"/>
  <c r="C41" i="18"/>
  <c r="AA70" i="14"/>
  <c r="AF71" i="14"/>
  <c r="AH70" i="14"/>
  <c r="AO70" i="14"/>
  <c r="AY70" i="14"/>
  <c r="Y71" i="14"/>
  <c r="T70" i="14"/>
  <c r="Z70" i="14"/>
  <c r="AG71" i="14"/>
  <c r="V71" i="14"/>
  <c r="AP70" i="14"/>
  <c r="AZ71" i="14"/>
  <c r="AQ70" i="14"/>
  <c r="AB71" i="14"/>
  <c r="AF70" i="14"/>
  <c r="AK70" i="14"/>
  <c r="AI71" i="14"/>
  <c r="AN70" i="14"/>
  <c r="AU71" i="14"/>
  <c r="AP71" i="14"/>
  <c r="AL70" i="14"/>
  <c r="Q70" i="14"/>
  <c r="AJ70" i="14"/>
  <c r="Y70" i="14"/>
  <c r="BB71" i="14"/>
  <c r="Q71" i="14"/>
  <c r="W70" i="14"/>
  <c r="AR70" i="14"/>
  <c r="AZ70" i="14"/>
  <c r="U71" i="14"/>
  <c r="BA70" i="14"/>
  <c r="R71" i="14"/>
  <c r="T71" i="14"/>
  <c r="AC70" i="14"/>
  <c r="AE71" i="14"/>
  <c r="AL71" i="14"/>
  <c r="AB70" i="14"/>
  <c r="P70" i="14"/>
  <c r="AJ71" i="14"/>
  <c r="AH71" i="14"/>
  <c r="AG70" i="14"/>
  <c r="AD70" i="14"/>
  <c r="X71" i="14"/>
  <c r="AA71" i="14"/>
  <c r="AX70" i="14"/>
  <c r="AN71" i="14"/>
  <c r="S70" i="14"/>
  <c r="AO71" i="14"/>
  <c r="AV71" i="14"/>
  <c r="AS71" i="14"/>
  <c r="AX71" i="14"/>
  <c r="AW71" i="14"/>
  <c r="W71" i="14"/>
  <c r="U70" i="14"/>
  <c r="AC71" i="14"/>
  <c r="AM71" i="14"/>
  <c r="AQ71" i="14"/>
  <c r="V70" i="14"/>
  <c r="AS70" i="14"/>
  <c r="BA71" i="14"/>
  <c r="X70" i="14"/>
  <c r="AY71" i="14"/>
  <c r="AD71" i="14"/>
  <c r="AV70" i="14"/>
  <c r="BC70" i="14"/>
  <c r="Z71" i="14"/>
  <c r="AW70" i="14"/>
  <c r="AI70" i="14"/>
  <c r="BD71" i="14"/>
  <c r="AK71" i="14"/>
  <c r="AU70" i="14"/>
  <c r="AT70" i="14"/>
  <c r="BC71" i="14"/>
  <c r="S71" i="14"/>
  <c r="AR71" i="14"/>
  <c r="R70" i="14"/>
  <c r="AE70" i="14"/>
  <c r="AM70" i="14"/>
  <c r="AT71" i="14"/>
  <c r="BB70" i="14"/>
  <c r="CJ5" i="14" l="1"/>
  <c r="CI7" i="14"/>
  <c r="H18" i="18"/>
  <c r="G8" i="18"/>
  <c r="H9" i="18"/>
  <c r="H32" i="18"/>
  <c r="G11" i="18"/>
  <c r="H11" i="18" s="1"/>
  <c r="I11" i="18" s="1"/>
  <c r="J11" i="18" s="1"/>
  <c r="K11" i="18" s="1"/>
  <c r="L11" i="18" s="1"/>
  <c r="M11" i="18" s="1"/>
  <c r="N11" i="18" s="1"/>
  <c r="C25" i="18"/>
  <c r="C37" i="18"/>
  <c r="C42" i="18" s="1"/>
  <c r="C15" i="18"/>
  <c r="C30" i="18" s="1"/>
  <c r="S98" i="14"/>
  <c r="V98" i="14"/>
  <c r="CZ53" i="14"/>
  <c r="W98" i="14"/>
  <c r="U98" i="14"/>
  <c r="T98" i="14"/>
  <c r="R98" i="14"/>
  <c r="CZ70" i="14"/>
  <c r="P98" i="14"/>
  <c r="CZ71" i="14"/>
  <c r="Q98" i="14"/>
  <c r="F10" i="18"/>
  <c r="F19" i="18" s="1"/>
  <c r="D12" i="18"/>
  <c r="E21" i="18"/>
  <c r="E12" i="18"/>
  <c r="D41" i="18"/>
  <c r="CK5" i="14" l="1"/>
  <c r="CJ7" i="14"/>
  <c r="I18" i="18"/>
  <c r="H8" i="18"/>
  <c r="I9" i="18"/>
  <c r="I8" i="18"/>
  <c r="I32" i="18"/>
  <c r="C43" i="18"/>
  <c r="C44" i="18" s="1"/>
  <c r="C26" i="18"/>
  <c r="C27" i="18" s="1"/>
  <c r="C31" i="18" s="1"/>
  <c r="C33" i="18" s="1"/>
  <c r="O11" i="18"/>
  <c r="P11" i="18" s="1"/>
  <c r="Q11" i="18" s="1"/>
  <c r="R11" i="18" s="1"/>
  <c r="S11" i="18" s="1"/>
  <c r="T11" i="18" s="1"/>
  <c r="U11" i="18" s="1"/>
  <c r="V11" i="18" s="1"/>
  <c r="C38" i="18"/>
  <c r="G10" i="18"/>
  <c r="G19" i="18" s="1"/>
  <c r="D25" i="18"/>
  <c r="D26" i="18" s="1"/>
  <c r="D15" i="18"/>
  <c r="D30" i="18" s="1"/>
  <c r="D37" i="18"/>
  <c r="D38" i="18" s="1"/>
  <c r="E25" i="18"/>
  <c r="E15" i="18"/>
  <c r="E30" i="18" s="1"/>
  <c r="F21" i="18"/>
  <c r="F12" i="18"/>
  <c r="E41" i="18"/>
  <c r="E37" i="18"/>
  <c r="CL5" i="14" l="1"/>
  <c r="CK7" i="14"/>
  <c r="J18" i="18"/>
  <c r="J32" i="18"/>
  <c r="J8" i="18"/>
  <c r="J9" i="18"/>
  <c r="C46" i="18"/>
  <c r="E26" i="18"/>
  <c r="E27" i="18" s="1"/>
  <c r="E31" i="18" s="1"/>
  <c r="H10" i="18"/>
  <c r="H19" i="18" s="1"/>
  <c r="D27" i="18"/>
  <c r="D31" i="18" s="1"/>
  <c r="D42" i="18"/>
  <c r="F37" i="18"/>
  <c r="F42" i="18" s="1"/>
  <c r="E42" i="18"/>
  <c r="E38" i="18"/>
  <c r="G21" i="18"/>
  <c r="G12" i="18"/>
  <c r="F15" i="18"/>
  <c r="F30" i="18" s="1"/>
  <c r="F25" i="18"/>
  <c r="F26" i="18" s="1"/>
  <c r="F41" i="18"/>
  <c r="CM5" i="14" l="1"/>
  <c r="CL7" i="14"/>
  <c r="K18" i="18"/>
  <c r="K8" i="18"/>
  <c r="K9" i="18"/>
  <c r="K32" i="18"/>
  <c r="F43" i="18"/>
  <c r="F44" i="18" s="1"/>
  <c r="C48" i="18"/>
  <c r="C49" i="18" s="1"/>
  <c r="D43" i="18"/>
  <c r="D44" i="18" s="1"/>
  <c r="D46" i="18" s="1"/>
  <c r="E43" i="18"/>
  <c r="E44" i="18" s="1"/>
  <c r="E46" i="18" s="1"/>
  <c r="I10" i="18"/>
  <c r="I19" i="18" s="1"/>
  <c r="D33" i="18"/>
  <c r="F38" i="18"/>
  <c r="E33" i="18"/>
  <c r="H21" i="18"/>
  <c r="H12" i="18"/>
  <c r="F27" i="18"/>
  <c r="G37" i="18"/>
  <c r="G25" i="18"/>
  <c r="G15" i="18"/>
  <c r="G30" i="18" s="1"/>
  <c r="G41" i="18"/>
  <c r="CN5" i="14" l="1"/>
  <c r="CM7" i="14"/>
  <c r="L18" i="18"/>
  <c r="L32" i="18"/>
  <c r="L9" i="18"/>
  <c r="L8" i="18"/>
  <c r="E48" i="18"/>
  <c r="E49" i="18" s="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M8" i="18"/>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N8" i="18"/>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P8" i="18"/>
  <c r="I48" i="18"/>
  <c r="I49" i="18" s="1"/>
  <c r="K26" i="18"/>
  <c r="K27" i="18" s="1"/>
  <c r="K31" i="18" s="1"/>
  <c r="N10" i="18"/>
  <c r="N19" i="18" s="1"/>
  <c r="J33" i="18"/>
  <c r="J46" i="18"/>
  <c r="K42" i="18"/>
  <c r="L15" i="18"/>
  <c r="L30" i="18" s="1"/>
  <c r="L25" i="18"/>
  <c r="L26" i="18" s="1"/>
  <c r="L37" i="18"/>
  <c r="M21" i="18"/>
  <c r="M12" i="18"/>
  <c r="L41" i="18"/>
  <c r="CS5" i="14" l="1"/>
  <c r="CR7" i="14"/>
  <c r="Q18" i="18"/>
  <c r="Q8" i="18"/>
  <c r="Q9" i="18"/>
  <c r="Q32" i="18"/>
  <c r="J48" i="18"/>
  <c r="J49" i="18" s="1"/>
  <c r="K43" i="18"/>
  <c r="K44" i="18" s="1"/>
  <c r="K46" i="18" s="1"/>
  <c r="O10" i="18"/>
  <c r="O19" i="18" s="1"/>
  <c r="K33" i="18"/>
  <c r="L27" i="18"/>
  <c r="L42" i="18"/>
  <c r="L38" i="18"/>
  <c r="N21" i="18"/>
  <c r="N12" i="18"/>
  <c r="M41" i="18"/>
  <c r="M15" i="18"/>
  <c r="M30" i="18" s="1"/>
  <c r="M25" i="18"/>
  <c r="M37" i="18"/>
  <c r="CT5" i="14" l="1"/>
  <c r="CS7" i="14"/>
  <c r="R18" i="18"/>
  <c r="R8" i="18"/>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S8" i="18"/>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T8" i="18"/>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U8" i="18"/>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V8" i="18"/>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W8" i="18"/>
  <c r="W9" i="18"/>
  <c r="Q48" i="18"/>
  <c r="Q49" i="18" s="1"/>
  <c r="P48" i="18"/>
  <c r="P49" i="18" s="1"/>
  <c r="R27" i="18"/>
  <c r="R31" i="18" s="1"/>
  <c r="U10" i="18"/>
  <c r="U19" i="18" s="1"/>
  <c r="Q33" i="18"/>
  <c r="S42" i="18"/>
  <c r="S38" i="18"/>
  <c r="S41" i="18"/>
  <c r="T21" i="18"/>
  <c r="T12" i="18"/>
  <c r="S15" i="18"/>
  <c r="S30" i="18" s="1"/>
  <c r="S25" i="18"/>
  <c r="S26" i="18" s="1"/>
  <c r="R42" i="18"/>
  <c r="R38" i="18"/>
  <c r="X18" i="18" l="1"/>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Y8" i="18"/>
  <c r="S48" i="18"/>
  <c r="S49" i="18" s="1"/>
  <c r="R48" i="18"/>
  <c r="R49" i="18" s="1"/>
  <c r="S33" i="18"/>
  <c r="U37" i="18"/>
  <c r="U38" i="18" s="1"/>
  <c r="U41" i="18"/>
  <c r="T27" i="18"/>
  <c r="V21" i="18"/>
  <c r="V12" i="18"/>
  <c r="T38" i="18"/>
  <c r="T42" i="18"/>
  <c r="U25" i="18"/>
  <c r="U15" i="18"/>
  <c r="U30" i="18" s="1"/>
  <c r="Z18" i="18" l="1"/>
  <c r="Z8" i="18"/>
  <c r="Z9" i="18"/>
  <c r="T43" i="18"/>
  <c r="T44" i="18" s="1"/>
  <c r="T46" i="18" s="1"/>
  <c r="U26" i="18"/>
  <c r="U27" i="18" s="1"/>
  <c r="U31" i="18" s="1"/>
  <c r="U42" i="18"/>
  <c r="T31" i="18"/>
  <c r="V15" i="18"/>
  <c r="V30" i="18" s="1"/>
  <c r="V25" i="18"/>
  <c r="V26" i="18" s="1"/>
  <c r="V41" i="18"/>
  <c r="V37" i="18"/>
  <c r="AA18" i="18" l="1"/>
  <c r="AA8" i="18"/>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AD18" i="18" l="1"/>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AZ97" i="34"/>
  <c r="BV97" i="34"/>
  <c r="AR97" i="34"/>
  <c r="BC97" i="34"/>
  <c r="BU97" i="34"/>
  <c r="AV97" i="34"/>
  <c r="AU97" i="34"/>
  <c r="BM97" i="34"/>
  <c r="BB97" i="34"/>
  <c r="BD97" i="34"/>
  <c r="BZ97" i="34"/>
  <c r="BA97" i="34"/>
  <c r="BY97" i="34"/>
  <c r="BJ97" i="34"/>
  <c r="BW97" i="34"/>
  <c r="BG97" i="34"/>
  <c r="AS97" i="34"/>
  <c r="AQ97" i="34"/>
  <c r="AW97" i="34"/>
  <c r="BR97" i="34"/>
  <c r="BE97" i="34"/>
  <c r="AX97" i="34"/>
  <c r="BP97" i="34"/>
  <c r="AY97" i="34"/>
  <c r="BX97" i="34"/>
  <c r="BK97" i="34"/>
  <c r="BF97" i="34"/>
  <c r="BN97" i="34"/>
  <c r="CA97" i="34"/>
  <c r="CC97" i="34"/>
  <c r="CB97" i="34"/>
  <c r="BO97" i="34"/>
  <c r="BI97" i="34"/>
  <c r="BL97" i="34"/>
  <c r="BQ97" i="34"/>
  <c r="BH97" i="34"/>
  <c r="BT97" i="34"/>
  <c r="AT97" i="34"/>
  <c r="BS97" i="34"/>
  <c r="CD97" i="34"/>
  <c r="AE18" i="18" l="1"/>
  <c r="AE9" i="18"/>
  <c r="AF4" i="18"/>
  <c r="AE8" i="18" s="1"/>
  <c r="CD98" i="34"/>
  <c r="CZ97" i="34"/>
  <c r="BQ97" i="35"/>
  <c r="BE97" i="35"/>
  <c r="AV97" i="35"/>
  <c r="BN97" i="35"/>
  <c r="BB97" i="35"/>
  <c r="AU97" i="35"/>
  <c r="BD97" i="35"/>
  <c r="CC97" i="35"/>
  <c r="BL97" i="35"/>
  <c r="BG97" i="35"/>
  <c r="BJ97" i="35"/>
  <c r="CD97" i="35"/>
  <c r="BM97" i="35"/>
  <c r="BO97" i="35"/>
  <c r="BC97" i="35"/>
  <c r="BY97" i="35"/>
  <c r="AT97" i="35"/>
  <c r="AY97" i="35"/>
  <c r="BW97" i="35"/>
  <c r="CB97" i="35"/>
  <c r="BH97" i="35"/>
  <c r="BI97" i="35"/>
  <c r="AW97" i="35"/>
  <c r="BA97" i="35"/>
  <c r="BX97" i="35"/>
  <c r="BV97" i="35"/>
  <c r="AR97" i="35"/>
  <c r="BU97" i="35"/>
  <c r="BS97" i="35"/>
  <c r="BK97" i="35"/>
  <c r="AQ97" i="35"/>
  <c r="BZ97" i="35"/>
  <c r="AS97" i="35"/>
  <c r="BP97" i="35"/>
  <c r="BR97" i="35"/>
  <c r="AZ97" i="35"/>
  <c r="CA97" i="35"/>
  <c r="BF97" i="35"/>
  <c r="AX97" i="35"/>
  <c r="BT97" i="35"/>
  <c r="AF18" i="18" l="1"/>
  <c r="AG4" i="18"/>
  <c r="AF8" i="18" s="1"/>
  <c r="AF9" i="18"/>
  <c r="CZ97" i="35"/>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AG18" i="18" l="1"/>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AQ96" i="34"/>
  <c r="BN96" i="34"/>
  <c r="BB96" i="34"/>
  <c r="AZ96" i="34"/>
  <c r="BI96" i="34"/>
  <c r="CA96" i="34"/>
  <c r="BW96" i="34"/>
  <c r="BL96" i="34"/>
  <c r="BF96" i="34"/>
  <c r="AS96" i="34"/>
  <c r="BK96" i="34"/>
  <c r="BS96" i="34"/>
  <c r="BE96" i="34"/>
  <c r="BQ96" i="34"/>
  <c r="BJ96" i="34"/>
  <c r="AV96" i="34"/>
  <c r="AY96" i="34"/>
  <c r="AX96" i="34"/>
  <c r="BG96" i="34"/>
  <c r="BO96" i="34"/>
  <c r="CB96" i="34"/>
  <c r="AR96" i="34"/>
  <c r="BY96" i="34"/>
  <c r="BR96" i="34"/>
  <c r="BT96" i="34"/>
  <c r="BA96" i="34"/>
  <c r="BX96" i="34"/>
  <c r="AU96" i="34"/>
  <c r="BZ96" i="34"/>
  <c r="BP96" i="34"/>
  <c r="AT96" i="34"/>
  <c r="BV96" i="34"/>
  <c r="BM96" i="34"/>
  <c r="BU96" i="34"/>
  <c r="AP96" i="34"/>
  <c r="BD96" i="34"/>
  <c r="BH96" i="34"/>
  <c r="AW96" i="34"/>
  <c r="CC96" i="34"/>
  <c r="BC96" i="34"/>
  <c r="AH18" i="18" l="1"/>
  <c r="AG8" i="18"/>
  <c r="AH9" i="18"/>
  <c r="AI4" i="18"/>
  <c r="AH8" i="18" s="1"/>
  <c r="CZ96" i="34"/>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BQ96" i="35"/>
  <c r="CB96" i="35"/>
  <c r="AX96" i="35"/>
  <c r="AP96" i="35"/>
  <c r="AW96" i="35"/>
  <c r="BC96" i="35"/>
  <c r="BI96" i="35"/>
  <c r="CC96" i="35"/>
  <c r="BS96" i="35"/>
  <c r="BV96" i="35"/>
  <c r="AR96" i="35"/>
  <c r="AY96" i="35"/>
  <c r="AU96" i="35"/>
  <c r="BX96" i="35"/>
  <c r="BT96" i="35"/>
  <c r="BG96" i="35"/>
  <c r="BO96" i="35"/>
  <c r="AS96" i="35"/>
  <c r="BL96" i="35"/>
  <c r="AT96" i="35"/>
  <c r="BY96" i="35"/>
  <c r="AV96" i="35"/>
  <c r="BH96" i="35"/>
  <c r="BD96" i="35"/>
  <c r="BE96" i="35"/>
  <c r="BA96" i="35"/>
  <c r="BP96" i="35"/>
  <c r="CA96" i="35"/>
  <c r="BF96" i="35"/>
  <c r="BN96" i="35"/>
  <c r="BB96" i="35"/>
  <c r="AZ96" i="35"/>
  <c r="BM96" i="35"/>
  <c r="BU96" i="35"/>
  <c r="BZ96" i="35"/>
  <c r="AQ96" i="35"/>
  <c r="BR96" i="35"/>
  <c r="BW96" i="35"/>
  <c r="BJ96" i="35"/>
  <c r="BK96" i="35"/>
  <c r="AI18" i="18" l="1"/>
  <c r="AJ4" i="18"/>
  <c r="AI8" i="18" s="1"/>
  <c r="AI9" i="18"/>
  <c r="CZ96" i="35"/>
  <c r="BK96" i="14"/>
  <c r="BS96" i="14"/>
  <c r="AZ96" i="14"/>
  <c r="BJ96" i="14"/>
  <c r="BV96" i="14"/>
  <c r="BI96" i="14"/>
  <c r="AW96" i="14"/>
  <c r="BP96" i="14"/>
  <c r="CA96" i="14"/>
  <c r="AS96" i="14"/>
  <c r="BN96" i="14"/>
  <c r="BX96" i="14"/>
  <c r="CC96" i="14"/>
  <c r="BB96" i="14"/>
  <c r="BU96" i="14"/>
  <c r="AU96" i="14"/>
  <c r="BC96" i="14"/>
  <c r="AX96" i="14"/>
  <c r="BO96" i="14"/>
  <c r="BY96" i="14"/>
  <c r="BT96" i="14"/>
  <c r="AR96" i="14"/>
  <c r="BL96" i="14"/>
  <c r="BA96" i="14"/>
  <c r="BD96" i="14"/>
  <c r="AY96" i="14"/>
  <c r="BW96" i="14"/>
  <c r="CB96" i="14"/>
  <c r="BZ96" i="14"/>
  <c r="AP96" i="14"/>
  <c r="AQ96" i="14"/>
  <c r="BG96" i="14"/>
  <c r="AT96" i="14"/>
  <c r="BR96" i="14"/>
  <c r="BF96" i="14"/>
  <c r="BM96" i="14"/>
  <c r="BQ96" i="14"/>
  <c r="BH96" i="14"/>
  <c r="AV96" i="14"/>
  <c r="BE96" i="14"/>
  <c r="AJ18" i="18" l="1"/>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AK18" i="18" l="1"/>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AP95" i="34"/>
  <c r="BS95" i="34"/>
  <c r="BZ95" i="34"/>
  <c r="AW95" i="34"/>
  <c r="BQ95" i="34"/>
  <c r="AZ95" i="34"/>
  <c r="BE95" i="34"/>
  <c r="AV95" i="34"/>
  <c r="BD95" i="34"/>
  <c r="BH95" i="34"/>
  <c r="BU95" i="34"/>
  <c r="BC95" i="34"/>
  <c r="AS95" i="34"/>
  <c r="BP95" i="34"/>
  <c r="AX95" i="34"/>
  <c r="BG95" i="34"/>
  <c r="AQ95" i="34"/>
  <c r="AR95" i="34"/>
  <c r="AO95" i="34"/>
  <c r="AU95" i="34"/>
  <c r="BI95" i="34"/>
  <c r="BB95" i="34"/>
  <c r="BF95" i="34"/>
  <c r="AT95" i="34"/>
  <c r="BY95" i="34"/>
  <c r="BN95" i="34"/>
  <c r="CA95" i="34"/>
  <c r="BJ95" i="34"/>
  <c r="BK95" i="34"/>
  <c r="AY95" i="34"/>
  <c r="BV95" i="34"/>
  <c r="BX95" i="34"/>
  <c r="BO95" i="34"/>
  <c r="BW95" i="34"/>
  <c r="BL95" i="34"/>
  <c r="BR95" i="34"/>
  <c r="BM95" i="34"/>
  <c r="BT95" i="34"/>
  <c r="CB95" i="34"/>
  <c r="BA95" i="34"/>
  <c r="AL18" i="18" l="1"/>
  <c r="AL9" i="18"/>
  <c r="AM4" i="18"/>
  <c r="AL8" i="18" s="1"/>
  <c r="CZ95" i="34"/>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CB95" i="35"/>
  <c r="BV95" i="35"/>
  <c r="BR95" i="35"/>
  <c r="BB95" i="35"/>
  <c r="BS95" i="35"/>
  <c r="AR95" i="35"/>
  <c r="BA95" i="35"/>
  <c r="AZ95" i="35"/>
  <c r="AP95" i="35"/>
  <c r="AW95" i="35"/>
  <c r="BF95" i="35"/>
  <c r="BD95" i="35"/>
  <c r="AV95" i="35"/>
  <c r="AT95" i="35"/>
  <c r="BP95" i="35"/>
  <c r="BX95" i="35"/>
  <c r="AU95" i="35"/>
  <c r="BM95" i="35"/>
  <c r="BT95" i="35"/>
  <c r="BY95" i="35"/>
  <c r="AX95" i="35"/>
  <c r="BE95" i="35"/>
  <c r="BG95" i="35"/>
  <c r="BW95" i="35"/>
  <c r="AQ95" i="35"/>
  <c r="BC95" i="35"/>
  <c r="BZ95" i="35"/>
  <c r="BN95" i="35"/>
  <c r="BQ95" i="35"/>
  <c r="BO95" i="35"/>
  <c r="BK95" i="35"/>
  <c r="AO95" i="35"/>
  <c r="BI95" i="35"/>
  <c r="BU95" i="35"/>
  <c r="BH95" i="35"/>
  <c r="BJ95" i="35"/>
  <c r="BL95" i="35"/>
  <c r="AY95" i="35"/>
  <c r="AS95" i="35"/>
  <c r="CA95" i="35"/>
  <c r="AM18" i="18" l="1"/>
  <c r="AM9" i="18"/>
  <c r="AN4" i="18"/>
  <c r="AM8" i="18" s="1"/>
  <c r="CZ95" i="35"/>
  <c r="BU95" i="14"/>
  <c r="AP95" i="14"/>
  <c r="BW95" i="14"/>
  <c r="BK95" i="14"/>
  <c r="AQ95" i="14"/>
  <c r="BH95" i="14"/>
  <c r="CA95" i="14"/>
  <c r="BJ95" i="14"/>
  <c r="BD95" i="14"/>
  <c r="AU95" i="14"/>
  <c r="AY95" i="14"/>
  <c r="BX95" i="14"/>
  <c r="BN95" i="14"/>
  <c r="BA95" i="14"/>
  <c r="AS95" i="14"/>
  <c r="BZ95" i="14"/>
  <c r="AO95" i="14"/>
  <c r="BS95" i="14"/>
  <c r="AV95" i="14"/>
  <c r="BQ95" i="14"/>
  <c r="BP95" i="14"/>
  <c r="BC95" i="14"/>
  <c r="CB95" i="14"/>
  <c r="BO95" i="14"/>
  <c r="BR95" i="14"/>
  <c r="BV95" i="14"/>
  <c r="AR95" i="14"/>
  <c r="BM95" i="14"/>
  <c r="AZ95" i="14"/>
  <c r="BY95" i="14"/>
  <c r="BF95" i="14"/>
  <c r="BE95" i="14"/>
  <c r="AT95" i="14"/>
  <c r="BT95" i="14"/>
  <c r="BI95" i="14"/>
  <c r="AW95" i="14"/>
  <c r="BG95" i="14"/>
  <c r="AX95" i="14"/>
  <c r="BB95" i="14"/>
  <c r="BL95" i="14"/>
  <c r="AN18" i="18" l="1"/>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AO9" i="18" l="1"/>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BP94" i="34"/>
  <c r="BF94" i="34"/>
  <c r="AN94" i="34"/>
  <c r="BC94" i="34"/>
  <c r="BU94" i="34"/>
  <c r="BR94" i="34"/>
  <c r="BI94" i="34"/>
  <c r="BM94" i="34"/>
  <c r="AO94" i="34"/>
  <c r="BQ94" i="34"/>
  <c r="BK94" i="34"/>
  <c r="BO94" i="34"/>
  <c r="BJ94" i="34"/>
  <c r="AW94" i="34"/>
  <c r="BT94" i="34"/>
  <c r="BL94" i="34"/>
  <c r="AZ94" i="34"/>
  <c r="BY94" i="34"/>
  <c r="CA94" i="34"/>
  <c r="BA94" i="34"/>
  <c r="AY94" i="34"/>
  <c r="BE94" i="34"/>
  <c r="AS94" i="34"/>
  <c r="BH94" i="34"/>
  <c r="BS94" i="34"/>
  <c r="BX94" i="34"/>
  <c r="AR94" i="34"/>
  <c r="AQ94" i="34"/>
  <c r="AX94" i="34"/>
  <c r="BD94" i="34"/>
  <c r="BB94" i="34"/>
  <c r="BW94" i="34"/>
  <c r="BZ94" i="34"/>
  <c r="BN94" i="34"/>
  <c r="AU94" i="34"/>
  <c r="BG94" i="34"/>
  <c r="AP94" i="34"/>
  <c r="AT94" i="34"/>
  <c r="AV94" i="34"/>
  <c r="BV94" i="34"/>
  <c r="AP18" i="18" l="1"/>
  <c r="AP9" i="18"/>
  <c r="AQ4" i="18"/>
  <c r="CZ94" i="34"/>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BX94" i="35"/>
  <c r="BN94" i="35"/>
  <c r="AR94" i="35"/>
  <c r="BL94" i="35"/>
  <c r="BG94" i="35"/>
  <c r="AS94" i="35"/>
  <c r="BQ94" i="35"/>
  <c r="AO94" i="35"/>
  <c r="CA94" i="35"/>
  <c r="BF94" i="35"/>
  <c r="BA94" i="35"/>
  <c r="BM94" i="35"/>
  <c r="AP94" i="35"/>
  <c r="BO94" i="35"/>
  <c r="BY94" i="35"/>
  <c r="AT94" i="35"/>
  <c r="BC94" i="35"/>
  <c r="AY94" i="35"/>
  <c r="AV94" i="35"/>
  <c r="BR94" i="35"/>
  <c r="AN94" i="35"/>
  <c r="BV94" i="35"/>
  <c r="AW94" i="35"/>
  <c r="AU94" i="35"/>
  <c r="BP94" i="35"/>
  <c r="BU94" i="35"/>
  <c r="BT94" i="35"/>
  <c r="BE94" i="35"/>
  <c r="AX94" i="35"/>
  <c r="BH94" i="35"/>
  <c r="BI94" i="35"/>
  <c r="BK94" i="35"/>
  <c r="BS94" i="35"/>
  <c r="BW94" i="35"/>
  <c r="AZ94" i="35"/>
  <c r="BJ94" i="35"/>
  <c r="BZ94" i="35"/>
  <c r="AQ94" i="35"/>
  <c r="BD94" i="35"/>
  <c r="BB94" i="35"/>
  <c r="AQ18" i="18" l="1"/>
  <c r="AP8" i="18"/>
  <c r="AR4" i="18"/>
  <c r="AQ8" i="18" s="1"/>
  <c r="AQ9" i="18"/>
  <c r="CZ94" i="35"/>
  <c r="BR94" i="14"/>
  <c r="BW94" i="14"/>
  <c r="AQ94" i="14"/>
  <c r="AV94" i="14"/>
  <c r="BU94" i="14"/>
  <c r="BC94" i="14"/>
  <c r="BM94" i="14"/>
  <c r="AZ94" i="14"/>
  <c r="AS94" i="14"/>
  <c r="BQ94" i="14"/>
  <c r="BA94" i="14"/>
  <c r="BL94" i="14"/>
  <c r="BO94" i="14"/>
  <c r="BK94" i="14"/>
  <c r="BI94" i="14"/>
  <c r="BZ94" i="14"/>
  <c r="BN94" i="14"/>
  <c r="BP94" i="14"/>
  <c r="AW94" i="14"/>
  <c r="AY94" i="14"/>
  <c r="BT94" i="14"/>
  <c r="BB94" i="14"/>
  <c r="BE94" i="14"/>
  <c r="AX94" i="14"/>
  <c r="BX94" i="14"/>
  <c r="AN94" i="14"/>
  <c r="BF94" i="14"/>
  <c r="BJ94" i="14"/>
  <c r="AP94" i="14"/>
  <c r="CA94" i="14"/>
  <c r="BH94" i="14"/>
  <c r="BD94" i="14"/>
  <c r="BV94" i="14"/>
  <c r="AO94" i="14"/>
  <c r="BS94" i="14"/>
  <c r="AT94" i="14"/>
  <c r="AU94" i="14"/>
  <c r="AR94" i="14"/>
  <c r="BG94" i="14"/>
  <c r="BY94" i="14"/>
  <c r="AR18" i="18" l="1"/>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AS18" i="18" l="1"/>
  <c r="AS9" i="18"/>
  <c r="AT4" i="18"/>
  <c r="AS8" i="18" s="1"/>
  <c r="CT47" i="35"/>
  <c r="CI47" i="35"/>
  <c r="CF47" i="35"/>
  <c r="C93" i="35"/>
  <c r="CE47" i="35"/>
  <c r="CL47" i="35"/>
  <c r="CN47" i="35"/>
  <c r="CO47" i="35"/>
  <c r="CJ47" i="35"/>
  <c r="CM47" i="35"/>
  <c r="CQ47" i="35"/>
  <c r="CS47" i="35"/>
  <c r="CP47" i="35"/>
  <c r="CR47" i="35"/>
  <c r="CH47" i="35"/>
  <c r="CK47" i="35"/>
  <c r="CG47" i="35"/>
  <c r="CU47" i="35"/>
  <c r="CU53" i="35" s="1"/>
  <c r="BZ93" i="34"/>
  <c r="BN93" i="34"/>
  <c r="AM93" i="34"/>
  <c r="AS93" i="34"/>
  <c r="BW93" i="34"/>
  <c r="BF93" i="34"/>
  <c r="BB93" i="34"/>
  <c r="BK93" i="34"/>
  <c r="BV93" i="34"/>
  <c r="BS93" i="34"/>
  <c r="BA93" i="34"/>
  <c r="AN93" i="34"/>
  <c r="BD93" i="34"/>
  <c r="BH93" i="34"/>
  <c r="AT93" i="34"/>
  <c r="AZ93" i="34"/>
  <c r="BY93" i="34"/>
  <c r="AO93" i="34"/>
  <c r="BC93" i="34"/>
  <c r="BJ93" i="34"/>
  <c r="AQ93" i="34"/>
  <c r="BQ93" i="34"/>
  <c r="AP93" i="34"/>
  <c r="BE93" i="34"/>
  <c r="AU93" i="34"/>
  <c r="BI93" i="34"/>
  <c r="BM93" i="34"/>
  <c r="BU93" i="34"/>
  <c r="AV93" i="34"/>
  <c r="BT93" i="34"/>
  <c r="BO93" i="34"/>
  <c r="BR93" i="34"/>
  <c r="AX93" i="34"/>
  <c r="BG93" i="34"/>
  <c r="AY93" i="34"/>
  <c r="BX93" i="34"/>
  <c r="BL93" i="34"/>
  <c r="AR93" i="34"/>
  <c r="BP93" i="34"/>
  <c r="AW93" i="34"/>
  <c r="AT18" i="18" l="1"/>
  <c r="AU4" i="18"/>
  <c r="AT8" i="18" s="1"/>
  <c r="AT9" i="18"/>
  <c r="CZ93" i="34"/>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BJ93" i="35"/>
  <c r="AW93" i="35"/>
  <c r="BG93" i="35"/>
  <c r="AS93" i="35"/>
  <c r="AQ93" i="35"/>
  <c r="AY93" i="35"/>
  <c r="AR93" i="35"/>
  <c r="AP93" i="35"/>
  <c r="BW93" i="35"/>
  <c r="BI93" i="35"/>
  <c r="BH93" i="35"/>
  <c r="BQ93" i="35"/>
  <c r="BT93" i="35"/>
  <c r="BB93" i="35"/>
  <c r="BU93" i="35"/>
  <c r="BN93" i="35"/>
  <c r="BX93" i="35"/>
  <c r="AM93" i="35"/>
  <c r="BD93" i="35"/>
  <c r="AN93" i="35"/>
  <c r="AZ93" i="35"/>
  <c r="AT93" i="35"/>
  <c r="BP93" i="35"/>
  <c r="BR93" i="35"/>
  <c r="BL93" i="35"/>
  <c r="BC93" i="35"/>
  <c r="BM93" i="35"/>
  <c r="BE93" i="35"/>
  <c r="BK93" i="35"/>
  <c r="BV93" i="35"/>
  <c r="BS93" i="35"/>
  <c r="AX93" i="35"/>
  <c r="AO93" i="35"/>
  <c r="BY93" i="35"/>
  <c r="AV93" i="35"/>
  <c r="AU93" i="35"/>
  <c r="BZ93" i="35"/>
  <c r="BF93" i="35"/>
  <c r="BA93" i="35"/>
  <c r="BO93" i="35"/>
  <c r="AU9" i="18" l="1"/>
  <c r="AV4" i="18"/>
  <c r="AU8" i="18" s="1"/>
  <c r="AU18" i="18"/>
  <c r="CZ93" i="35"/>
  <c r="BH93" i="14"/>
  <c r="AX93" i="14"/>
  <c r="BZ93" i="14"/>
  <c r="AU93" i="14"/>
  <c r="BR93" i="14"/>
  <c r="BN93" i="14"/>
  <c r="BT93" i="14"/>
  <c r="BX93" i="14"/>
  <c r="AR93" i="14"/>
  <c r="AY93" i="14"/>
  <c r="BK93" i="14"/>
  <c r="AS93" i="14"/>
  <c r="BA93" i="14"/>
  <c r="AW93" i="14"/>
  <c r="AZ93" i="14"/>
  <c r="BQ93" i="14"/>
  <c r="BV93" i="14"/>
  <c r="BP93" i="14"/>
  <c r="BE93" i="14"/>
  <c r="BM93" i="14"/>
  <c r="AN93" i="14"/>
  <c r="BS93" i="14"/>
  <c r="BL93" i="14"/>
  <c r="BB93" i="14"/>
  <c r="BW93" i="14"/>
  <c r="AM93" i="14"/>
  <c r="BO93" i="14"/>
  <c r="AO93" i="14"/>
  <c r="BJ93" i="14"/>
  <c r="AP93" i="14"/>
  <c r="BG93" i="14"/>
  <c r="BD93" i="14"/>
  <c r="AQ93" i="14"/>
  <c r="BF93" i="14"/>
  <c r="BI93" i="14"/>
  <c r="AV93" i="14"/>
  <c r="BC93" i="14"/>
  <c r="BY93" i="14"/>
  <c r="BU93" i="14"/>
  <c r="AT93" i="14"/>
  <c r="AV18" i="18" l="1"/>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AW18" i="18" l="1"/>
  <c r="AX4" i="18"/>
  <c r="AW8" i="18" s="1"/>
  <c r="AW9" i="18"/>
  <c r="CK46" i="35"/>
  <c r="CP46" i="35"/>
  <c r="CF46" i="35"/>
  <c r="CM46" i="35"/>
  <c r="CE46" i="35"/>
  <c r="CJ46" i="35"/>
  <c r="CN46" i="35"/>
  <c r="C92" i="35"/>
  <c r="CS46" i="35"/>
  <c r="CR46" i="35"/>
  <c r="CI46" i="35"/>
  <c r="CQ46" i="35"/>
  <c r="CG46" i="35"/>
  <c r="CO46" i="35"/>
  <c r="CL46" i="35"/>
  <c r="CH46" i="35"/>
  <c r="CT46" i="35"/>
  <c r="CT53" i="35" s="1"/>
  <c r="BS92" i="34"/>
  <c r="AX92" i="34"/>
  <c r="AM92" i="34"/>
  <c r="AY92" i="34"/>
  <c r="BG92" i="34"/>
  <c r="BD92" i="34"/>
  <c r="AT92" i="34"/>
  <c r="AS92" i="34"/>
  <c r="BN92" i="34"/>
  <c r="BV92" i="34"/>
  <c r="AZ92" i="34"/>
  <c r="BI92" i="34"/>
  <c r="BO92" i="34"/>
  <c r="AW92" i="34"/>
  <c r="AU92" i="34"/>
  <c r="BA92" i="34"/>
  <c r="BT92" i="34"/>
  <c r="BL92" i="34"/>
  <c r="AQ92" i="34"/>
  <c r="AN92" i="34"/>
  <c r="BB92" i="34"/>
  <c r="BC92" i="34"/>
  <c r="BR92" i="34"/>
  <c r="BW92" i="34"/>
  <c r="BP92" i="34"/>
  <c r="BY92" i="34"/>
  <c r="BU92" i="34"/>
  <c r="BF92" i="34"/>
  <c r="AL92" i="34"/>
  <c r="BJ92" i="34"/>
  <c r="BX92" i="34"/>
  <c r="BH92" i="34"/>
  <c r="AP92" i="34"/>
  <c r="BK92" i="34"/>
  <c r="BQ92" i="34"/>
  <c r="AO92" i="34"/>
  <c r="AV92" i="34"/>
  <c r="AR92" i="34"/>
  <c r="BE92" i="34"/>
  <c r="BM92" i="34"/>
  <c r="AX18" i="18" l="1"/>
  <c r="AY4" i="18"/>
  <c r="AX8" i="18" s="1"/>
  <c r="AX9" i="18"/>
  <c r="CZ92" i="34"/>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BS92" i="35"/>
  <c r="AP92" i="35"/>
  <c r="AZ92" i="35"/>
  <c r="BR92" i="35"/>
  <c r="BF92" i="35"/>
  <c r="BH92" i="35"/>
  <c r="BB92" i="35"/>
  <c r="AU92" i="35"/>
  <c r="AR92" i="35"/>
  <c r="BU92" i="35"/>
  <c r="BG92" i="35"/>
  <c r="BW92" i="35"/>
  <c r="BY92" i="35"/>
  <c r="AO92" i="35"/>
  <c r="AT92" i="35"/>
  <c r="BD92" i="35"/>
  <c r="AL92" i="35"/>
  <c r="AN92" i="35"/>
  <c r="BP92" i="35"/>
  <c r="AX92" i="35"/>
  <c r="AW92" i="35"/>
  <c r="BJ92" i="35"/>
  <c r="BM92" i="35"/>
  <c r="BE92" i="35"/>
  <c r="BC92" i="35"/>
  <c r="BK92" i="35"/>
  <c r="BL92" i="35"/>
  <c r="BO92" i="35"/>
  <c r="BN92" i="35"/>
  <c r="BV92" i="35"/>
  <c r="AV92" i="35"/>
  <c r="AS92" i="35"/>
  <c r="BI92" i="35"/>
  <c r="AQ92" i="35"/>
  <c r="BA92" i="35"/>
  <c r="BQ92" i="35"/>
  <c r="BT92" i="35"/>
  <c r="BX92" i="35"/>
  <c r="AY92" i="35"/>
  <c r="AM92" i="35"/>
  <c r="AY18" i="18" l="1"/>
  <c r="AY9" i="18"/>
  <c r="AZ4" i="18"/>
  <c r="AY8" i="18" s="1"/>
  <c r="CZ92" i="35"/>
  <c r="AT92" i="14"/>
  <c r="BW92" i="14"/>
  <c r="BS92" i="14"/>
  <c r="AZ92" i="14"/>
  <c r="BH92" i="14"/>
  <c r="BI92" i="14"/>
  <c r="BE92" i="14"/>
  <c r="AX92" i="14"/>
  <c r="AL92" i="14"/>
  <c r="AV92" i="14"/>
  <c r="BY92" i="14"/>
  <c r="AU92" i="14"/>
  <c r="BR92" i="14"/>
  <c r="BP92" i="14"/>
  <c r="AO92" i="14"/>
  <c r="BB92" i="14"/>
  <c r="BQ92" i="14"/>
  <c r="BV92" i="14"/>
  <c r="AW92" i="14"/>
  <c r="BO92" i="14"/>
  <c r="BG92" i="14"/>
  <c r="AQ92" i="14"/>
  <c r="BK92" i="14"/>
  <c r="BJ92" i="14"/>
  <c r="BA92" i="14"/>
  <c r="BX92" i="14"/>
  <c r="BU92" i="14"/>
  <c r="AR92" i="14"/>
  <c r="BM92" i="14"/>
  <c r="AM92" i="14"/>
  <c r="BN92" i="14"/>
  <c r="AS92" i="14"/>
  <c r="BD92" i="14"/>
  <c r="BF92" i="14"/>
  <c r="BT92" i="14"/>
  <c r="AN92" i="14"/>
  <c r="AP92" i="14"/>
  <c r="BL92" i="14"/>
  <c r="BC92" i="14"/>
  <c r="AY92" i="14"/>
  <c r="AZ18" i="18" l="1"/>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A18" i="18" l="1"/>
  <c r="BB4" i="18"/>
  <c r="BA8" i="18" s="1"/>
  <c r="BA9" i="18"/>
  <c r="CP45" i="35"/>
  <c r="CQ45" i="35"/>
  <c r="CN45" i="35"/>
  <c r="CR45" i="35"/>
  <c r="CI45" i="35"/>
  <c r="CM45" i="35"/>
  <c r="CH45" i="35"/>
  <c r="CG45" i="35"/>
  <c r="CO45" i="35"/>
  <c r="CJ45" i="35"/>
  <c r="CF45" i="35"/>
  <c r="CK45" i="35"/>
  <c r="C91" i="35"/>
  <c r="CL45" i="35"/>
  <c r="CE45" i="35"/>
  <c r="CS45" i="35"/>
  <c r="CS53" i="35" s="1"/>
  <c r="BI91" i="34"/>
  <c r="BG91" i="34"/>
  <c r="BR91" i="34"/>
  <c r="BF91" i="34"/>
  <c r="BD91" i="34"/>
  <c r="BP91" i="34"/>
  <c r="BL91" i="34"/>
  <c r="BK91" i="34"/>
  <c r="AM91" i="34"/>
  <c r="BA91" i="34"/>
  <c r="AT91" i="34"/>
  <c r="BM91" i="34"/>
  <c r="BU91" i="34"/>
  <c r="BT91" i="34"/>
  <c r="BH91" i="34"/>
  <c r="AS91" i="34"/>
  <c r="AQ91" i="34"/>
  <c r="BO91" i="34"/>
  <c r="AL91" i="34"/>
  <c r="AU91" i="34"/>
  <c r="AP91" i="34"/>
  <c r="AY91" i="34"/>
  <c r="BS91" i="34"/>
  <c r="AX91" i="34"/>
  <c r="BW91" i="34"/>
  <c r="AO91" i="34"/>
  <c r="BJ91" i="34"/>
  <c r="BQ91" i="34"/>
  <c r="BV91" i="34"/>
  <c r="AV91" i="34"/>
  <c r="BN91" i="34"/>
  <c r="BX91" i="34"/>
  <c r="BE91" i="34"/>
  <c r="AR91" i="34"/>
  <c r="AN91" i="34"/>
  <c r="AW91" i="34"/>
  <c r="BC91" i="34"/>
  <c r="AZ91" i="34"/>
  <c r="BB91" i="34"/>
  <c r="AK91" i="34"/>
  <c r="BB18" i="18" l="1"/>
  <c r="BC4" i="18"/>
  <c r="BB8" i="18" s="1"/>
  <c r="BB9" i="18"/>
  <c r="CZ91" i="34"/>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AZ91" i="35"/>
  <c r="BL91" i="35"/>
  <c r="AP91" i="35"/>
  <c r="BJ91" i="35"/>
  <c r="BU91" i="35"/>
  <c r="BR91" i="35"/>
  <c r="AS91" i="35"/>
  <c r="AT91" i="35"/>
  <c r="BG91" i="35"/>
  <c r="AO91" i="35"/>
  <c r="BB91" i="35"/>
  <c r="BX91" i="35"/>
  <c r="AN91" i="35"/>
  <c r="AQ91" i="35"/>
  <c r="BS91" i="35"/>
  <c r="BT91" i="35"/>
  <c r="BI91" i="35"/>
  <c r="BF91" i="35"/>
  <c r="AM91" i="35"/>
  <c r="BA91" i="35"/>
  <c r="BH91" i="35"/>
  <c r="BE91" i="35"/>
  <c r="AV91" i="35"/>
  <c r="BN91" i="35"/>
  <c r="BC91" i="35"/>
  <c r="AU91" i="35"/>
  <c r="AW91" i="35"/>
  <c r="BW91" i="35"/>
  <c r="AK91" i="35"/>
  <c r="BP91" i="35"/>
  <c r="BM91" i="35"/>
  <c r="BO91" i="35"/>
  <c r="AY91" i="35"/>
  <c r="AL91" i="35"/>
  <c r="AR91" i="35"/>
  <c r="BK91" i="35"/>
  <c r="BQ91" i="35"/>
  <c r="BV91" i="35"/>
  <c r="AX91" i="35"/>
  <c r="BD91" i="35"/>
  <c r="BC18" i="18" l="1"/>
  <c r="BD4" i="18"/>
  <c r="BC8" i="18" s="1"/>
  <c r="BC9" i="18"/>
  <c r="CZ91" i="35"/>
  <c r="BP91" i="14"/>
  <c r="BV91" i="14"/>
  <c r="BE91" i="14"/>
  <c r="BC91" i="14"/>
  <c r="BF91" i="14"/>
  <c r="AL91" i="14"/>
  <c r="AN91" i="14"/>
  <c r="BL91" i="14"/>
  <c r="BU91" i="14"/>
  <c r="BS91" i="14"/>
  <c r="BB91" i="14"/>
  <c r="BJ91" i="14"/>
  <c r="BI91" i="14"/>
  <c r="BN91" i="14"/>
  <c r="AX91" i="14"/>
  <c r="BR91" i="14"/>
  <c r="BD91" i="14"/>
  <c r="BT91" i="14"/>
  <c r="AU91" i="14"/>
  <c r="AR91" i="14"/>
  <c r="BG91" i="14"/>
  <c r="AY91" i="14"/>
  <c r="BH91" i="14"/>
  <c r="BM91" i="14"/>
  <c r="AQ91" i="14"/>
  <c r="BK91" i="14"/>
  <c r="AV91" i="14"/>
  <c r="BX91" i="14"/>
  <c r="BO91" i="14"/>
  <c r="AT91" i="14"/>
  <c r="BQ91" i="14"/>
  <c r="BW91" i="14"/>
  <c r="AO91" i="14"/>
  <c r="BA91" i="14"/>
  <c r="AM91" i="14"/>
  <c r="AS91" i="14"/>
  <c r="AK91" i="14"/>
  <c r="AW91" i="14"/>
  <c r="AZ91" i="14"/>
  <c r="AP91" i="14"/>
  <c r="BD18" i="18" l="1"/>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E18" i="18" l="1"/>
  <c r="BF4" i="18"/>
  <c r="BE9" i="18"/>
  <c r="CP44" i="35"/>
  <c r="CN44" i="35"/>
  <c r="CO44" i="35"/>
  <c r="CF44" i="35"/>
  <c r="CK44" i="35"/>
  <c r="CM44" i="35"/>
  <c r="CI44" i="35"/>
  <c r="C90" i="35"/>
  <c r="CG44" i="35"/>
  <c r="CJ44" i="35"/>
  <c r="CE44" i="35"/>
  <c r="CQ44" i="35"/>
  <c r="CL44" i="35"/>
  <c r="CH44" i="35"/>
  <c r="CR44" i="35"/>
  <c r="CR53" i="35" s="1"/>
  <c r="AU90" i="34"/>
  <c r="AV90" i="34"/>
  <c r="BM90" i="34"/>
  <c r="AW90" i="34"/>
  <c r="BU90" i="34"/>
  <c r="AY90" i="34"/>
  <c r="BO90" i="34"/>
  <c r="BT90" i="34"/>
  <c r="BF90" i="34"/>
  <c r="AL90" i="34"/>
  <c r="BE90" i="34"/>
  <c r="BR90" i="34"/>
  <c r="AS90" i="34"/>
  <c r="BH90" i="34"/>
  <c r="AX90" i="34"/>
  <c r="BK90" i="34"/>
  <c r="BP90" i="34"/>
  <c r="AJ90" i="34"/>
  <c r="BA90" i="34"/>
  <c r="AM90" i="34"/>
  <c r="BD90" i="34"/>
  <c r="AP90" i="34"/>
  <c r="BW90" i="34"/>
  <c r="BI90" i="34"/>
  <c r="BS90" i="34"/>
  <c r="AO90" i="34"/>
  <c r="AT90" i="34"/>
  <c r="BL90" i="34"/>
  <c r="BV90" i="34"/>
  <c r="AR90" i="34"/>
  <c r="AK90" i="34"/>
  <c r="BB90" i="34"/>
  <c r="BQ90" i="34"/>
  <c r="AZ90" i="34"/>
  <c r="BC90" i="34"/>
  <c r="BG90" i="34"/>
  <c r="AQ90" i="34"/>
  <c r="AN90" i="34"/>
  <c r="BN90" i="34"/>
  <c r="BJ90" i="34"/>
  <c r="BF18" i="18" l="1"/>
  <c r="BE8" i="18"/>
  <c r="BG4" i="18"/>
  <c r="BF8" i="18" s="1"/>
  <c r="BF9" i="18"/>
  <c r="CZ90" i="34"/>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BW90" i="35"/>
  <c r="AJ90" i="35"/>
  <c r="AW90" i="35"/>
  <c r="BT90" i="35"/>
  <c r="AY90" i="35"/>
  <c r="AO90" i="35"/>
  <c r="BC90" i="35"/>
  <c r="BP90" i="35"/>
  <c r="BF90" i="35"/>
  <c r="BH90" i="35"/>
  <c r="BI90" i="35"/>
  <c r="AT90" i="35"/>
  <c r="BK90" i="35"/>
  <c r="BL90" i="35"/>
  <c r="BO90" i="35"/>
  <c r="AS90" i="35"/>
  <c r="BG90" i="35"/>
  <c r="BV90" i="35"/>
  <c r="AV90" i="35"/>
  <c r="BA90" i="35"/>
  <c r="BB90" i="35"/>
  <c r="BD90" i="35"/>
  <c r="AP90" i="35"/>
  <c r="AN90" i="35"/>
  <c r="BU90" i="35"/>
  <c r="AU90" i="35"/>
  <c r="AZ90" i="35"/>
  <c r="AM90" i="35"/>
  <c r="BJ90" i="35"/>
  <c r="BM90" i="35"/>
  <c r="BN90" i="35"/>
  <c r="BQ90" i="35"/>
  <c r="AX90" i="35"/>
  <c r="BE90" i="35"/>
  <c r="AR90" i="35"/>
  <c r="BS90" i="35"/>
  <c r="AK90" i="35"/>
  <c r="BR90" i="35"/>
  <c r="AL90" i="35"/>
  <c r="AQ90" i="35"/>
  <c r="BG9" i="18" l="1"/>
  <c r="BH4" i="18"/>
  <c r="BG8" i="18" s="1"/>
  <c r="BG18" i="18"/>
  <c r="CZ90" i="35"/>
  <c r="BD90" i="14"/>
  <c r="AJ90" i="14"/>
  <c r="BE90" i="14"/>
  <c r="BP90" i="14"/>
  <c r="AM90" i="14"/>
  <c r="BT90" i="14"/>
  <c r="AO90" i="14"/>
  <c r="AS90" i="14"/>
  <c r="AQ90" i="14"/>
  <c r="BF90" i="14"/>
  <c r="BN90" i="14"/>
  <c r="BV90" i="14"/>
  <c r="BM90" i="14"/>
  <c r="AL90" i="14"/>
  <c r="AX90" i="14"/>
  <c r="BR90" i="14"/>
  <c r="BJ90" i="14"/>
  <c r="AV90" i="14"/>
  <c r="AW90" i="14"/>
  <c r="BL90" i="14"/>
  <c r="BA90" i="14"/>
  <c r="BK90" i="14"/>
  <c r="AP90" i="14"/>
  <c r="BG90" i="14"/>
  <c r="BU90" i="14"/>
  <c r="BI90" i="14"/>
  <c r="BW90" i="14"/>
  <c r="BH90" i="14"/>
  <c r="BO90" i="14"/>
  <c r="AU90" i="14"/>
  <c r="BS90" i="14"/>
  <c r="BC90" i="14"/>
  <c r="AK90" i="14"/>
  <c r="AR90" i="14"/>
  <c r="AY90" i="14"/>
  <c r="AZ90" i="14"/>
  <c r="BB90" i="14"/>
  <c r="AN90" i="14"/>
  <c r="AT90" i="14"/>
  <c r="BQ90" i="14"/>
  <c r="BH18" i="18" l="1"/>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I18" i="18" l="1"/>
  <c r="BI9" i="18"/>
  <c r="BJ4" i="18"/>
  <c r="BI8" i="18" s="1"/>
  <c r="CN43" i="35"/>
  <c r="C89" i="35"/>
  <c r="CJ43" i="35"/>
  <c r="CG43" i="35"/>
  <c r="CH43" i="35"/>
  <c r="CP43" i="35"/>
  <c r="CE43" i="35"/>
  <c r="CF43" i="35"/>
  <c r="CI43" i="35"/>
  <c r="CM43" i="35"/>
  <c r="CL43" i="35"/>
  <c r="CK43" i="35"/>
  <c r="CO43" i="35"/>
  <c r="CQ43" i="35"/>
  <c r="CQ53" i="35" s="1"/>
  <c r="BM89" i="34"/>
  <c r="BH89" i="34"/>
  <c r="BQ89" i="34"/>
  <c r="AU89" i="34"/>
  <c r="AW89" i="34"/>
  <c r="AQ89" i="34"/>
  <c r="BP89" i="34"/>
  <c r="BV89" i="34"/>
  <c r="AZ89" i="34"/>
  <c r="AP89" i="34"/>
  <c r="BO89" i="34"/>
  <c r="AS89" i="34"/>
  <c r="AK89" i="34"/>
  <c r="AO89" i="34"/>
  <c r="BC89" i="34"/>
  <c r="AX89" i="34"/>
  <c r="BA89" i="34"/>
  <c r="BL89" i="34"/>
  <c r="BB89" i="34"/>
  <c r="BE89" i="34"/>
  <c r="BK89" i="34"/>
  <c r="AV89" i="34"/>
  <c r="BD89" i="34"/>
  <c r="BN89" i="34"/>
  <c r="AJ89" i="34"/>
  <c r="AM89" i="34"/>
  <c r="AR89" i="34"/>
  <c r="BR89" i="34"/>
  <c r="BT89" i="34"/>
  <c r="AI89" i="34"/>
  <c r="AY89" i="34"/>
  <c r="BI89" i="34"/>
  <c r="BG89" i="34"/>
  <c r="BF89" i="34"/>
  <c r="BJ89" i="34"/>
  <c r="BS89" i="34"/>
  <c r="AN89" i="34"/>
  <c r="BU89" i="34"/>
  <c r="AL89" i="34"/>
  <c r="AT89" i="34"/>
  <c r="BJ18" i="18" l="1"/>
  <c r="BJ9" i="18"/>
  <c r="BK4" i="18"/>
  <c r="BJ8" i="18" s="1"/>
  <c r="CZ89" i="34"/>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AU89" i="35"/>
  <c r="AS89" i="35"/>
  <c r="BH89" i="35"/>
  <c r="BT89" i="35"/>
  <c r="AR89" i="35"/>
  <c r="BE89" i="35"/>
  <c r="BO89" i="35"/>
  <c r="AL89" i="35"/>
  <c r="AI89" i="35"/>
  <c r="BN89" i="35"/>
  <c r="BU89" i="35"/>
  <c r="BB89" i="35"/>
  <c r="AJ89" i="35"/>
  <c r="BQ89" i="35"/>
  <c r="BK89" i="35"/>
  <c r="BG89" i="35"/>
  <c r="AY89" i="35"/>
  <c r="BI89" i="35"/>
  <c r="AZ89" i="35"/>
  <c r="AO89" i="35"/>
  <c r="BL89" i="35"/>
  <c r="BA89" i="35"/>
  <c r="BF89" i="35"/>
  <c r="BC89" i="35"/>
  <c r="BM89" i="35"/>
  <c r="BS89" i="35"/>
  <c r="AK89" i="35"/>
  <c r="AT89" i="35"/>
  <c r="BJ89" i="35"/>
  <c r="AN89" i="35"/>
  <c r="BV89" i="35"/>
  <c r="AV89" i="35"/>
  <c r="BD89" i="35"/>
  <c r="BR89" i="35"/>
  <c r="AW89" i="35"/>
  <c r="AX89" i="35"/>
  <c r="AP89" i="35"/>
  <c r="BP89" i="35"/>
  <c r="AQ89" i="35"/>
  <c r="AM89" i="35"/>
  <c r="BK18" i="18" l="1"/>
  <c r="BL4" i="18"/>
  <c r="BK8" i="18" s="1"/>
  <c r="BK9" i="18"/>
  <c r="CZ89" i="35"/>
  <c r="AZ89" i="14"/>
  <c r="BS89" i="14"/>
  <c r="BL89" i="14"/>
  <c r="AS89" i="14"/>
  <c r="AY89" i="14"/>
  <c r="BF89" i="14"/>
  <c r="AQ89" i="14"/>
  <c r="AT89" i="14"/>
  <c r="AX89" i="14"/>
  <c r="AJ89" i="14"/>
  <c r="BA89" i="14"/>
  <c r="BN89" i="14"/>
  <c r="AV89" i="14"/>
  <c r="BT89" i="14"/>
  <c r="BJ89" i="14"/>
  <c r="BD89" i="14"/>
  <c r="BV89" i="14"/>
  <c r="BK89" i="14"/>
  <c r="BG89" i="14"/>
  <c r="AN89" i="14"/>
  <c r="AM89" i="14"/>
  <c r="BU89" i="14"/>
  <c r="BH89" i="14"/>
  <c r="BP89" i="14"/>
  <c r="AR89" i="14"/>
  <c r="AK89" i="14"/>
  <c r="AW89" i="14"/>
  <c r="BB89" i="14"/>
  <c r="AL89" i="14"/>
  <c r="AI89" i="14"/>
  <c r="BM89" i="14"/>
  <c r="BC89" i="14"/>
  <c r="AP89" i="14"/>
  <c r="AU89" i="14"/>
  <c r="AO89" i="14"/>
  <c r="BO89" i="14"/>
  <c r="BQ89" i="14"/>
  <c r="BI89" i="14"/>
  <c r="BR89" i="14"/>
  <c r="BE89" i="14"/>
  <c r="BL18" i="18" l="1"/>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M18" i="18" l="1"/>
  <c r="BN4" i="18"/>
  <c r="BM8" i="18" s="1"/>
  <c r="BM9" i="18"/>
  <c r="CG42" i="35"/>
  <c r="CF42" i="35"/>
  <c r="CK42" i="35"/>
  <c r="CL42" i="35"/>
  <c r="CN42" i="35"/>
  <c r="CI42" i="35"/>
  <c r="CO42" i="35"/>
  <c r="CE42" i="35"/>
  <c r="CM42" i="35"/>
  <c r="C88" i="35"/>
  <c r="CH42" i="35"/>
  <c r="CJ42" i="35"/>
  <c r="CP42" i="35"/>
  <c r="CP53" i="35" s="1"/>
  <c r="BG88" i="34"/>
  <c r="BT88" i="34"/>
  <c r="AW88" i="34"/>
  <c r="BI88" i="34"/>
  <c r="AT88" i="34"/>
  <c r="AU88" i="34"/>
  <c r="AK88" i="34"/>
  <c r="BR88" i="34"/>
  <c r="BU88" i="34"/>
  <c r="AV88" i="34"/>
  <c r="AY88" i="34"/>
  <c r="BO88" i="34"/>
  <c r="AI88" i="34"/>
  <c r="AO88" i="34"/>
  <c r="BJ88" i="34"/>
  <c r="BF88" i="34"/>
  <c r="AZ88" i="34"/>
  <c r="BS88" i="34"/>
  <c r="AM88" i="34"/>
  <c r="BD88" i="34"/>
  <c r="BM88" i="34"/>
  <c r="BE88" i="34"/>
  <c r="BB88" i="34"/>
  <c r="BC88" i="34"/>
  <c r="AQ88" i="34"/>
  <c r="AS88" i="34"/>
  <c r="BP88" i="34"/>
  <c r="BK88" i="34"/>
  <c r="AJ88" i="34"/>
  <c r="BN88" i="34"/>
  <c r="BQ88" i="34"/>
  <c r="AH88" i="34"/>
  <c r="AL88" i="34"/>
  <c r="BL88" i="34"/>
  <c r="BA88" i="34"/>
  <c r="AN88" i="34"/>
  <c r="AP88" i="34"/>
  <c r="AX88" i="34"/>
  <c r="AR88" i="34"/>
  <c r="BH88" i="34"/>
  <c r="BN18" i="18" l="1"/>
  <c r="BO4" i="18"/>
  <c r="BN9" i="18"/>
  <c r="CZ88" i="34"/>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AL88" i="35"/>
  <c r="AW88" i="35"/>
  <c r="BQ88" i="35"/>
  <c r="AH88" i="35"/>
  <c r="BF88" i="35"/>
  <c r="BT88" i="35"/>
  <c r="AV88" i="35"/>
  <c r="AJ88" i="35"/>
  <c r="BL88" i="35"/>
  <c r="BK88" i="35"/>
  <c r="AR88" i="35"/>
  <c r="AU88" i="35"/>
  <c r="AY88" i="35"/>
  <c r="AX88" i="35"/>
  <c r="AQ88" i="35"/>
  <c r="AN88" i="35"/>
  <c r="BD88" i="35"/>
  <c r="AM88" i="35"/>
  <c r="BI88" i="35"/>
  <c r="BO88" i="35"/>
  <c r="BH88" i="35"/>
  <c r="BS88" i="35"/>
  <c r="BE88" i="35"/>
  <c r="BA88" i="35"/>
  <c r="BR88" i="35"/>
  <c r="BM88" i="35"/>
  <c r="AS88" i="35"/>
  <c r="BN88" i="35"/>
  <c r="AZ88" i="35"/>
  <c r="AO88" i="35"/>
  <c r="BP88" i="35"/>
  <c r="BU88" i="35"/>
  <c r="AK88" i="35"/>
  <c r="BG88" i="35"/>
  <c r="AP88" i="35"/>
  <c r="BJ88" i="35"/>
  <c r="BB88" i="35"/>
  <c r="BC88" i="35"/>
  <c r="AT88" i="35"/>
  <c r="AI88" i="35"/>
  <c r="BO18" i="18" l="1"/>
  <c r="BN8" i="18"/>
  <c r="BP4" i="18"/>
  <c r="BO8" i="18" s="1"/>
  <c r="BO9" i="18"/>
  <c r="CZ88" i="35"/>
  <c r="BM88" i="14"/>
  <c r="AY88" i="14"/>
  <c r="BL88" i="14"/>
  <c r="BE88" i="14"/>
  <c r="AW88" i="14"/>
  <c r="AS88" i="14"/>
  <c r="BA88" i="14"/>
  <c r="BD88" i="14"/>
  <c r="BU88" i="14"/>
  <c r="AH88" i="14"/>
  <c r="AK88" i="14"/>
  <c r="BN88" i="14"/>
  <c r="AN88" i="14"/>
  <c r="BK88" i="14"/>
  <c r="AP88" i="14"/>
  <c r="AO88" i="14"/>
  <c r="AV88" i="14"/>
  <c r="BQ88" i="14"/>
  <c r="BP88" i="14"/>
  <c r="AX88" i="14"/>
  <c r="AR88" i="14"/>
  <c r="BT88" i="14"/>
  <c r="AM88" i="14"/>
  <c r="AU88" i="14"/>
  <c r="BB88" i="14"/>
  <c r="BO88" i="14"/>
  <c r="BC88" i="14"/>
  <c r="BJ88" i="14"/>
  <c r="AJ88" i="14"/>
  <c r="BI88" i="14"/>
  <c r="BH88" i="14"/>
  <c r="BS88" i="14"/>
  <c r="BF88" i="14"/>
  <c r="AQ88" i="14"/>
  <c r="AL88" i="14"/>
  <c r="AT88" i="14"/>
  <c r="BR88" i="14"/>
  <c r="AZ88" i="14"/>
  <c r="BG88" i="14"/>
  <c r="AI88" i="14"/>
  <c r="BP18" i="18" l="1"/>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Q18" i="18" l="1"/>
  <c r="BQ9" i="18"/>
  <c r="BR4" i="18"/>
  <c r="BQ8" i="18" s="1"/>
  <c r="CM41" i="35"/>
  <c r="CN41" i="35"/>
  <c r="CF41" i="35"/>
  <c r="CE41" i="35"/>
  <c r="CG41" i="35"/>
  <c r="CK41" i="35"/>
  <c r="CI41" i="35"/>
  <c r="CL41" i="35"/>
  <c r="CH41" i="35"/>
  <c r="C87" i="35"/>
  <c r="CJ41" i="35"/>
  <c r="CO41" i="35"/>
  <c r="CO53" i="35" s="1"/>
  <c r="BF87" i="34"/>
  <c r="BE87" i="34"/>
  <c r="BT87" i="34"/>
  <c r="AU87" i="34"/>
  <c r="BO87" i="34"/>
  <c r="AH87" i="34"/>
  <c r="AO87" i="34"/>
  <c r="BL87" i="34"/>
  <c r="AT87" i="34"/>
  <c r="BG87" i="34"/>
  <c r="AX87" i="34"/>
  <c r="BP87" i="34"/>
  <c r="BQ87" i="34"/>
  <c r="BM87" i="34"/>
  <c r="AZ87" i="34"/>
  <c r="BC87" i="34"/>
  <c r="AL87" i="34"/>
  <c r="AP87" i="34"/>
  <c r="AI87" i="34"/>
  <c r="BI87" i="34"/>
  <c r="BN87" i="34"/>
  <c r="AJ87" i="34"/>
  <c r="BH87" i="34"/>
  <c r="BB87" i="34"/>
  <c r="AG87" i="34"/>
  <c r="AN87" i="34"/>
  <c r="BJ87" i="34"/>
  <c r="BK87" i="34"/>
  <c r="AM87" i="34"/>
  <c r="AW87" i="34"/>
  <c r="BS87" i="34"/>
  <c r="BD87" i="34"/>
  <c r="BR87" i="34"/>
  <c r="AY87" i="34"/>
  <c r="AV87" i="34"/>
  <c r="AQ87" i="34"/>
  <c r="AK87" i="34"/>
  <c r="AR87" i="34"/>
  <c r="AS87" i="34"/>
  <c r="BA87" i="34"/>
  <c r="BR18" i="18" l="1"/>
  <c r="BR9" i="18"/>
  <c r="BS4" i="18"/>
  <c r="BR8" i="18" s="1"/>
  <c r="CZ87" i="34"/>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AZ87" i="35"/>
  <c r="AY87" i="35"/>
  <c r="AU87" i="35"/>
  <c r="AP87" i="35"/>
  <c r="BO87" i="35"/>
  <c r="AN87" i="35"/>
  <c r="BH87" i="35"/>
  <c r="AM87" i="35"/>
  <c r="BG87" i="35"/>
  <c r="AS87" i="35"/>
  <c r="BI87" i="35"/>
  <c r="BR87" i="35"/>
  <c r="BF87" i="35"/>
  <c r="BA87" i="35"/>
  <c r="BK87" i="35"/>
  <c r="BL87" i="35"/>
  <c r="BQ87" i="35"/>
  <c r="BS87" i="35"/>
  <c r="BB87" i="35"/>
  <c r="AJ87" i="35"/>
  <c r="AO87" i="35"/>
  <c r="BP87" i="35"/>
  <c r="AG87" i="35"/>
  <c r="AH87" i="35"/>
  <c r="AT87" i="35"/>
  <c r="AX87" i="35"/>
  <c r="AI87" i="35"/>
  <c r="AL87" i="35"/>
  <c r="BJ87" i="35"/>
  <c r="AK87" i="35"/>
  <c r="BC87" i="35"/>
  <c r="BT87" i="35"/>
  <c r="BM87" i="35"/>
  <c r="BN87" i="35"/>
  <c r="BD87" i="35"/>
  <c r="AW87" i="35"/>
  <c r="AR87" i="35"/>
  <c r="BE87" i="35"/>
  <c r="AQ87" i="35"/>
  <c r="AV87" i="35"/>
  <c r="BS18" i="18" l="1"/>
  <c r="BS9" i="18"/>
  <c r="BT4" i="18"/>
  <c r="BS8" i="18" s="1"/>
  <c r="CZ87" i="35"/>
  <c r="BK87" i="14"/>
  <c r="BF87" i="14"/>
  <c r="BG87" i="14"/>
  <c r="AY87" i="14"/>
  <c r="AH87" i="14"/>
  <c r="AR87" i="14"/>
  <c r="BL87" i="14"/>
  <c r="BM87" i="14"/>
  <c r="AZ87" i="14"/>
  <c r="AJ87" i="14"/>
  <c r="AS87" i="14"/>
  <c r="BT87" i="14"/>
  <c r="AN87" i="14"/>
  <c r="BE87" i="14"/>
  <c r="AL87" i="14"/>
  <c r="BN87" i="14"/>
  <c r="BS87" i="14"/>
  <c r="AW87" i="14"/>
  <c r="AV87" i="14"/>
  <c r="BC87" i="14"/>
  <c r="AO87" i="14"/>
  <c r="AX87" i="14"/>
  <c r="AQ87" i="14"/>
  <c r="BA87" i="14"/>
  <c r="AP87" i="14"/>
  <c r="AT87" i="14"/>
  <c r="BJ87" i="14"/>
  <c r="BP87" i="14"/>
  <c r="BQ87" i="14"/>
  <c r="AG87" i="14"/>
  <c r="BH87" i="14"/>
  <c r="AM87" i="14"/>
  <c r="BO87" i="14"/>
  <c r="BD87" i="14"/>
  <c r="BI87" i="14"/>
  <c r="AI87" i="14"/>
  <c r="AU87" i="14"/>
  <c r="BR87" i="14"/>
  <c r="BB87" i="14"/>
  <c r="AK87" i="14"/>
  <c r="BT18" i="18" l="1"/>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U18" i="18" l="1"/>
  <c r="BU9" i="18"/>
  <c r="BV4" i="18"/>
  <c r="BU8" i="18" s="1"/>
  <c r="CH40" i="35"/>
  <c r="CI40" i="35"/>
  <c r="CE40" i="35"/>
  <c r="CM40" i="35"/>
  <c r="CF40" i="35"/>
  <c r="CJ40" i="35"/>
  <c r="CG40" i="35"/>
  <c r="CK40" i="35"/>
  <c r="C86" i="35"/>
  <c r="CL40" i="35"/>
  <c r="CN40" i="35"/>
  <c r="CN53" i="35" s="1"/>
  <c r="BL86" i="34"/>
  <c r="AL86" i="34"/>
  <c r="BK86" i="34"/>
  <c r="AF86" i="34"/>
  <c r="AV86" i="34"/>
  <c r="AK86" i="34"/>
  <c r="BM86" i="34"/>
  <c r="BC86" i="34"/>
  <c r="BG86" i="34"/>
  <c r="AM86" i="34"/>
  <c r="AX86" i="34"/>
  <c r="AW86" i="34"/>
  <c r="BP86" i="34"/>
  <c r="BB86" i="34"/>
  <c r="BS86" i="34"/>
  <c r="AR86" i="34"/>
  <c r="AO86" i="34"/>
  <c r="AG86" i="34"/>
  <c r="BF86" i="34"/>
  <c r="BQ86" i="34"/>
  <c r="AJ86" i="34"/>
  <c r="BO86" i="34"/>
  <c r="BE86" i="34"/>
  <c r="BH86" i="34"/>
  <c r="AQ86" i="34"/>
  <c r="BJ86" i="34"/>
  <c r="AN86" i="34"/>
  <c r="AI86" i="34"/>
  <c r="AH86" i="34"/>
  <c r="AS86" i="34"/>
  <c r="BD86" i="34"/>
  <c r="AZ86" i="34"/>
  <c r="BI86" i="34"/>
  <c r="BA86" i="34"/>
  <c r="BN86" i="34"/>
  <c r="AY86" i="34"/>
  <c r="AU86" i="34"/>
  <c r="AT86" i="34"/>
  <c r="AP86" i="34"/>
  <c r="BR86" i="34"/>
  <c r="BV18" i="18" l="1"/>
  <c r="BW4" i="18"/>
  <c r="BV8" i="18" s="1"/>
  <c r="BV9" i="18"/>
  <c r="CZ86" i="34"/>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BC86" i="35"/>
  <c r="AS86" i="35"/>
  <c r="BO86" i="35"/>
  <c r="BM86" i="35"/>
  <c r="BH86" i="35"/>
  <c r="AV86" i="35"/>
  <c r="AP86" i="35"/>
  <c r="BD86" i="35"/>
  <c r="AF86" i="35"/>
  <c r="BF86" i="35"/>
  <c r="AT86" i="35"/>
  <c r="AR86" i="35"/>
  <c r="AJ86" i="35"/>
  <c r="AH86" i="35"/>
  <c r="BJ86" i="35"/>
  <c r="AX86" i="35"/>
  <c r="BK86" i="35"/>
  <c r="AM86" i="35"/>
  <c r="BE86" i="35"/>
  <c r="AQ86" i="35"/>
  <c r="BQ86" i="35"/>
  <c r="BB86" i="35"/>
  <c r="BR86" i="35"/>
  <c r="AY86" i="35"/>
  <c r="BG86" i="35"/>
  <c r="AI86" i="35"/>
  <c r="BP86" i="35"/>
  <c r="AN86" i="35"/>
  <c r="AU86" i="35"/>
  <c r="AG86" i="35"/>
  <c r="BL86" i="35"/>
  <c r="AO86" i="35"/>
  <c r="AZ86" i="35"/>
  <c r="BI86" i="35"/>
  <c r="AK86" i="35"/>
  <c r="AL86" i="35"/>
  <c r="BA86" i="35"/>
  <c r="AW86" i="35"/>
  <c r="BS86" i="35"/>
  <c r="BN86" i="35"/>
  <c r="BW18" i="18" l="1"/>
  <c r="BW9" i="18"/>
  <c r="BX4" i="18"/>
  <c r="BW8" i="18" s="1"/>
  <c r="CZ86" i="35"/>
  <c r="BE86" i="14"/>
  <c r="BH86" i="14"/>
  <c r="AU86" i="14"/>
  <c r="AR86" i="14"/>
  <c r="AO86" i="14"/>
  <c r="AN86" i="14"/>
  <c r="AF86" i="14"/>
  <c r="AV86" i="14"/>
  <c r="BK86" i="14"/>
  <c r="BD86" i="14"/>
  <c r="AG86" i="14"/>
  <c r="AJ86" i="14"/>
  <c r="AZ86" i="14"/>
  <c r="BF86" i="14"/>
  <c r="AQ86" i="14"/>
  <c r="AI86" i="14"/>
  <c r="BI86" i="14"/>
  <c r="AS86" i="14"/>
  <c r="BG86" i="14"/>
  <c r="BA86" i="14"/>
  <c r="AY86" i="14"/>
  <c r="BM86" i="14"/>
  <c r="BR86" i="14"/>
  <c r="BQ86" i="14"/>
  <c r="BN86" i="14"/>
  <c r="AL86" i="14"/>
  <c r="AP86" i="14"/>
  <c r="BS86" i="14"/>
  <c r="AX86" i="14"/>
  <c r="AW86" i="14"/>
  <c r="AM86" i="14"/>
  <c r="BL86" i="14"/>
  <c r="AK86" i="14"/>
  <c r="AH86" i="14"/>
  <c r="AT86" i="14"/>
  <c r="BJ86" i="14"/>
  <c r="BP86" i="14"/>
  <c r="BC86" i="14"/>
  <c r="BB86" i="14"/>
  <c r="BO86" i="14"/>
  <c r="BX18" i="18" l="1"/>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Y18" i="18" l="1"/>
  <c r="BY9" i="18"/>
  <c r="BZ4" i="18"/>
  <c r="BY8" i="18" s="1"/>
  <c r="CE39" i="35"/>
  <c r="C85" i="35"/>
  <c r="CJ39" i="35"/>
  <c r="CK39" i="35"/>
  <c r="CI39" i="35"/>
  <c r="CH39" i="35"/>
  <c r="CG39" i="35"/>
  <c r="CL39" i="35"/>
  <c r="CF39" i="35"/>
  <c r="CM39" i="35"/>
  <c r="CM53" i="35" s="1"/>
  <c r="AS85" i="34"/>
  <c r="AW85" i="34"/>
  <c r="BI85" i="34"/>
  <c r="BM85" i="34"/>
  <c r="BL85" i="34"/>
  <c r="BK85" i="34"/>
  <c r="BE85" i="34"/>
  <c r="AU85" i="34"/>
  <c r="BB85" i="34"/>
  <c r="BR85" i="34"/>
  <c r="AP85" i="34"/>
  <c r="BF85" i="34"/>
  <c r="AG85" i="34"/>
  <c r="BG85" i="34"/>
  <c r="AX85" i="34"/>
  <c r="AE85" i="34"/>
  <c r="BA85" i="34"/>
  <c r="BD85" i="34"/>
  <c r="BO85" i="34"/>
  <c r="AF85" i="34"/>
  <c r="AT85" i="34"/>
  <c r="AN85" i="34"/>
  <c r="AK85" i="34"/>
  <c r="BH85" i="34"/>
  <c r="AV85" i="34"/>
  <c r="AQ85" i="34"/>
  <c r="BQ85" i="34"/>
  <c r="AM85" i="34"/>
  <c r="AL85" i="34"/>
  <c r="AR85" i="34"/>
  <c r="BN85" i="34"/>
  <c r="AY85" i="34"/>
  <c r="AI85" i="34"/>
  <c r="AJ85" i="34"/>
  <c r="AH85" i="34"/>
  <c r="BJ85" i="34"/>
  <c r="AO85" i="34"/>
  <c r="BC85" i="34"/>
  <c r="AZ85" i="34"/>
  <c r="BP85" i="34"/>
  <c r="BZ18" i="18" l="1"/>
  <c r="BZ9" i="18"/>
  <c r="CA4" i="18"/>
  <c r="BZ8" i="18" s="1"/>
  <c r="CZ85" i="34"/>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AJ85" i="35"/>
  <c r="AW85" i="35"/>
  <c r="BL85" i="35"/>
  <c r="AR85" i="35"/>
  <c r="BP85" i="35"/>
  <c r="BJ85" i="35"/>
  <c r="AI85" i="35"/>
  <c r="BK85" i="35"/>
  <c r="BC85" i="35"/>
  <c r="BM85" i="35"/>
  <c r="AZ85" i="35"/>
  <c r="AT85" i="35"/>
  <c r="BN85" i="35"/>
  <c r="BB85" i="35"/>
  <c r="BH85" i="35"/>
  <c r="AP85" i="35"/>
  <c r="BD85" i="35"/>
  <c r="BO85" i="35"/>
  <c r="AK85" i="35"/>
  <c r="AE85" i="35"/>
  <c r="AQ85" i="35"/>
  <c r="AS85" i="35"/>
  <c r="BF85" i="35"/>
  <c r="AH85" i="35"/>
  <c r="AU85" i="35"/>
  <c r="BR85" i="35"/>
  <c r="AN85" i="35"/>
  <c r="BE85" i="35"/>
  <c r="AY85" i="35"/>
  <c r="AG85" i="35"/>
  <c r="BQ85" i="35"/>
  <c r="AO85" i="35"/>
  <c r="AL85" i="35"/>
  <c r="AX85" i="35"/>
  <c r="AM85" i="35"/>
  <c r="AF85" i="35"/>
  <c r="BG85" i="35"/>
  <c r="BI85" i="35"/>
  <c r="AV85" i="35"/>
  <c r="BA85" i="35"/>
  <c r="CA18" i="18" l="1"/>
  <c r="CA9" i="18"/>
  <c r="CB4" i="18"/>
  <c r="CA8" i="18" s="1"/>
  <c r="CZ85" i="35"/>
  <c r="AZ85" i="14"/>
  <c r="AX85" i="14"/>
  <c r="AF85" i="14"/>
  <c r="AL85" i="14"/>
  <c r="AS85" i="14"/>
  <c r="AY85" i="14"/>
  <c r="BP85" i="14"/>
  <c r="AW85" i="14"/>
  <c r="AE85" i="14"/>
  <c r="AR85" i="14"/>
  <c r="BO85" i="14"/>
  <c r="AQ85" i="14"/>
  <c r="AP85" i="14"/>
  <c r="BJ85" i="14"/>
  <c r="BN85" i="14"/>
  <c r="BK85" i="14"/>
  <c r="AN85" i="14"/>
  <c r="AO85" i="14"/>
  <c r="BA85" i="14"/>
  <c r="BC85" i="14"/>
  <c r="AH85" i="14"/>
  <c r="AT85" i="14"/>
  <c r="BG85" i="14"/>
  <c r="AG85" i="14"/>
  <c r="AU85" i="14"/>
  <c r="BL85" i="14"/>
  <c r="BR85" i="14"/>
  <c r="BM85" i="14"/>
  <c r="BQ85" i="14"/>
  <c r="BD85" i="14"/>
  <c r="BI85" i="14"/>
  <c r="AM85" i="14"/>
  <c r="BH85" i="14"/>
  <c r="AI85" i="14"/>
  <c r="AK85" i="14"/>
  <c r="BF85" i="14"/>
  <c r="AJ85" i="14"/>
  <c r="BB85" i="14"/>
  <c r="AV85" i="14"/>
  <c r="BE85" i="14"/>
  <c r="CB18" i="18" l="1"/>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CC18" i="18" l="1"/>
  <c r="CD4" i="18"/>
  <c r="CC8" i="18" s="1"/>
  <c r="CC9" i="18"/>
  <c r="CE38" i="35"/>
  <c r="CH38" i="35"/>
  <c r="CI38" i="35"/>
  <c r="C84" i="35"/>
  <c r="CK38" i="35"/>
  <c r="CF38" i="35"/>
  <c r="CG38" i="35"/>
  <c r="CJ38" i="35"/>
  <c r="CL38" i="35"/>
  <c r="CL53" i="35" s="1"/>
  <c r="BO84" i="34"/>
  <c r="AG84" i="34"/>
  <c r="BH84" i="34"/>
  <c r="AK84" i="34"/>
  <c r="AF84" i="34"/>
  <c r="BE84" i="34"/>
  <c r="BD84" i="34"/>
  <c r="AU84" i="34"/>
  <c r="AZ84" i="34"/>
  <c r="AV84" i="34"/>
  <c r="AE84" i="34"/>
  <c r="BK84" i="34"/>
  <c r="BC84" i="34"/>
  <c r="AL84" i="34"/>
  <c r="AI84" i="34"/>
  <c r="AJ84" i="34"/>
  <c r="AX84" i="34"/>
  <c r="AW84" i="34"/>
  <c r="AO84" i="34"/>
  <c r="BN84" i="34"/>
  <c r="AS84" i="34"/>
  <c r="BG84" i="34"/>
  <c r="BQ84" i="34"/>
  <c r="AR84" i="34"/>
  <c r="BI84" i="34"/>
  <c r="AY84" i="34"/>
  <c r="AN84" i="34"/>
  <c r="BF84" i="34"/>
  <c r="AP84" i="34"/>
  <c r="BM84" i="34"/>
  <c r="AM84" i="34"/>
  <c r="BB84" i="34"/>
  <c r="AH84" i="34"/>
  <c r="BL84" i="34"/>
  <c r="AD84" i="34"/>
  <c r="AQ84" i="34"/>
  <c r="BJ84" i="34"/>
  <c r="BP84" i="34"/>
  <c r="BA84" i="34"/>
  <c r="AT84" i="34"/>
  <c r="CD18" i="18" l="1"/>
  <c r="CE4" i="18"/>
  <c r="CD8" i="18" s="1"/>
  <c r="CD9" i="18"/>
  <c r="CZ84" i="34"/>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BB84" i="35"/>
  <c r="AX84" i="35"/>
  <c r="BI84" i="35"/>
  <c r="AU84" i="35"/>
  <c r="BA84" i="35"/>
  <c r="AI84" i="35"/>
  <c r="AW84" i="35"/>
  <c r="BH84" i="35"/>
  <c r="AK84" i="35"/>
  <c r="BP84" i="35"/>
  <c r="AV84" i="35"/>
  <c r="AT84" i="35"/>
  <c r="AG84" i="35"/>
  <c r="BD84" i="35"/>
  <c r="BK84" i="35"/>
  <c r="AE84" i="35"/>
  <c r="BJ84" i="35"/>
  <c r="AO84" i="35"/>
  <c r="AF84" i="35"/>
  <c r="BC84" i="35"/>
  <c r="AD84" i="35"/>
  <c r="AR84" i="35"/>
  <c r="AY84" i="35"/>
  <c r="BL84" i="35"/>
  <c r="AH84" i="35"/>
  <c r="AS84" i="35"/>
  <c r="BN84" i="35"/>
  <c r="AN84" i="35"/>
  <c r="AJ84" i="35"/>
  <c r="AQ84" i="35"/>
  <c r="BG84" i="35"/>
  <c r="AM84" i="35"/>
  <c r="BE84" i="35"/>
  <c r="BF84" i="35"/>
  <c r="BM84" i="35"/>
  <c r="AL84" i="35"/>
  <c r="BQ84" i="35"/>
  <c r="AZ84" i="35"/>
  <c r="BO84" i="35"/>
  <c r="AP84" i="35"/>
  <c r="CE18" i="18" l="1"/>
  <c r="CE9" i="18"/>
  <c r="CF4" i="18"/>
  <c r="CE8" i="18" s="1"/>
  <c r="CZ84" i="35"/>
  <c r="BI84" i="14"/>
  <c r="AM84" i="14"/>
  <c r="AO84" i="14"/>
  <c r="BO84" i="14"/>
  <c r="AR84" i="14"/>
  <c r="AF84" i="14"/>
  <c r="AZ84" i="14"/>
  <c r="AE84" i="14"/>
  <c r="AL84" i="14"/>
  <c r="BE84" i="14"/>
  <c r="BH84" i="14"/>
  <c r="BA84" i="14"/>
  <c r="BP84" i="14"/>
  <c r="AD84" i="14"/>
  <c r="BJ84" i="14"/>
  <c r="BL84" i="14"/>
  <c r="BF84" i="14"/>
  <c r="AY84" i="14"/>
  <c r="AN84" i="14"/>
  <c r="AT84" i="14"/>
  <c r="BD84" i="14"/>
  <c r="BN84" i="14"/>
  <c r="AW84" i="14"/>
  <c r="BC84" i="14"/>
  <c r="AQ84" i="14"/>
  <c r="BK84" i="14"/>
  <c r="AI84" i="14"/>
  <c r="BG84" i="14"/>
  <c r="BM84" i="14"/>
  <c r="BQ84" i="14"/>
  <c r="BB84" i="14"/>
  <c r="AJ84" i="14"/>
  <c r="AK84" i="14"/>
  <c r="AH84" i="14"/>
  <c r="AG84" i="14"/>
  <c r="AU84" i="14"/>
  <c r="AS84" i="14"/>
  <c r="AP84" i="14"/>
  <c r="AX84" i="14"/>
  <c r="AV84" i="14"/>
  <c r="CF18" i="18" l="1"/>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CG18" i="18" l="1"/>
  <c r="CH4" i="18"/>
  <c r="CG8" i="18" s="1"/>
  <c r="CG9" i="18"/>
  <c r="CG37" i="35"/>
  <c r="CE37" i="35"/>
  <c r="C83" i="35"/>
  <c r="CI37" i="35"/>
  <c r="CJ37" i="35"/>
  <c r="CH37" i="35"/>
  <c r="CF37" i="35"/>
  <c r="CK37" i="35"/>
  <c r="CK53" i="35" s="1"/>
  <c r="AN83" i="34"/>
  <c r="AG83" i="34"/>
  <c r="AI83" i="34"/>
  <c r="BF83" i="34"/>
  <c r="AH83" i="34"/>
  <c r="AY83" i="34"/>
  <c r="AM83" i="34"/>
  <c r="AF83" i="34"/>
  <c r="BJ83" i="34"/>
  <c r="AK83" i="34"/>
  <c r="AJ83" i="34"/>
  <c r="BE83" i="34"/>
  <c r="AS83" i="34"/>
  <c r="AO83" i="34"/>
  <c r="AV83" i="34"/>
  <c r="BA83" i="34"/>
  <c r="AW83" i="34"/>
  <c r="AC83" i="34"/>
  <c r="AL83" i="34"/>
  <c r="BM83" i="34"/>
  <c r="BC83" i="34"/>
  <c r="BP83" i="34"/>
  <c r="BB83" i="34"/>
  <c r="AR83" i="34"/>
  <c r="AU83" i="34"/>
  <c r="AQ83" i="34"/>
  <c r="BG83" i="34"/>
  <c r="AZ83" i="34"/>
  <c r="AT83" i="34"/>
  <c r="BN83" i="34"/>
  <c r="AP83" i="34"/>
  <c r="BI83" i="34"/>
  <c r="AX83" i="34"/>
  <c r="BD83" i="34"/>
  <c r="BO83" i="34"/>
  <c r="AD83" i="34"/>
  <c r="BK83" i="34"/>
  <c r="BH83" i="34"/>
  <c r="BL83" i="34"/>
  <c r="AE83" i="34"/>
  <c r="CH18" i="18" l="1"/>
  <c r="CI4" i="18"/>
  <c r="CH9" i="18"/>
  <c r="CZ83" i="34"/>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BD83" i="35"/>
  <c r="AS83" i="35"/>
  <c r="AH83" i="35"/>
  <c r="BC83" i="35"/>
  <c r="BF83" i="35"/>
  <c r="BO83" i="35"/>
  <c r="BJ83" i="35"/>
  <c r="BE83" i="35"/>
  <c r="BP83" i="35"/>
  <c r="AR83" i="35"/>
  <c r="AP83" i="35"/>
  <c r="BG83" i="35"/>
  <c r="AT83" i="35"/>
  <c r="AG83" i="35"/>
  <c r="AK83" i="35"/>
  <c r="BH83" i="35"/>
  <c r="AY83" i="35"/>
  <c r="AD83" i="35"/>
  <c r="AI83" i="35"/>
  <c r="AQ83" i="35"/>
  <c r="AF83" i="35"/>
  <c r="AE83" i="35"/>
  <c r="BI83" i="35"/>
  <c r="BL83" i="35"/>
  <c r="AW83" i="35"/>
  <c r="AV83" i="35"/>
  <c r="AU83" i="35"/>
  <c r="AZ83" i="35"/>
  <c r="BA83" i="35"/>
  <c r="BB83" i="35"/>
  <c r="BN83" i="35"/>
  <c r="AL83" i="35"/>
  <c r="BK83" i="35"/>
  <c r="BM83" i="35"/>
  <c r="AO83" i="35"/>
  <c r="AX83" i="35"/>
  <c r="AM83" i="35"/>
  <c r="AC83" i="35"/>
  <c r="AJ83" i="35"/>
  <c r="AN83" i="35"/>
  <c r="CI18" i="18" l="1"/>
  <c r="CH8" i="18"/>
  <c r="CJ4" i="18"/>
  <c r="CI9" i="18"/>
  <c r="CZ83" i="35"/>
  <c r="AS83" i="14"/>
  <c r="AC83" i="14"/>
  <c r="AP83" i="14"/>
  <c r="AN83" i="14"/>
  <c r="AK83" i="14"/>
  <c r="BB83" i="14"/>
  <c r="BN83" i="14"/>
  <c r="AF83" i="14"/>
  <c r="AJ83" i="14"/>
  <c r="BE83" i="14"/>
  <c r="AE83" i="14"/>
  <c r="BK83" i="14"/>
  <c r="AD83" i="14"/>
  <c r="AI83" i="14"/>
  <c r="AW83" i="14"/>
  <c r="AT83" i="14"/>
  <c r="AM83" i="14"/>
  <c r="AX83" i="14"/>
  <c r="AU83" i="14"/>
  <c r="AV83" i="14"/>
  <c r="BP83" i="14"/>
  <c r="AZ83" i="14"/>
  <c r="BC83" i="14"/>
  <c r="BF83" i="14"/>
  <c r="AO83" i="14"/>
  <c r="AQ83" i="14"/>
  <c r="BA83" i="14"/>
  <c r="AY83" i="14"/>
  <c r="AH83" i="14"/>
  <c r="BH83" i="14"/>
  <c r="AG83" i="14"/>
  <c r="BL83" i="14"/>
  <c r="BO83" i="14"/>
  <c r="BI83" i="14"/>
  <c r="AL83" i="14"/>
  <c r="BJ83" i="14"/>
  <c r="BD83" i="14"/>
  <c r="AR83" i="14"/>
  <c r="BG83" i="14"/>
  <c r="BM83" i="14"/>
  <c r="CJ18" i="18" l="1"/>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CK18" i="18" l="1"/>
  <c r="CJ8" i="18"/>
  <c r="CL4" i="18"/>
  <c r="CK8" i="18" s="1"/>
  <c r="CK9" i="18"/>
  <c r="CE36" i="35"/>
  <c r="CF36" i="35"/>
  <c r="CG36" i="35"/>
  <c r="CI36" i="35"/>
  <c r="CH36" i="35"/>
  <c r="C82" i="35"/>
  <c r="CJ36" i="35"/>
  <c r="CJ53" i="35" s="1"/>
  <c r="AY82" i="34"/>
  <c r="BE82" i="34"/>
  <c r="AQ82" i="34"/>
  <c r="AU82" i="34"/>
  <c r="AI82" i="34"/>
  <c r="AS82" i="34"/>
  <c r="AG82" i="34"/>
  <c r="AK82" i="34"/>
  <c r="BO82" i="34"/>
  <c r="AN82" i="34"/>
  <c r="AZ82" i="34"/>
  <c r="AE82" i="34"/>
  <c r="BH82" i="34"/>
  <c r="BG82" i="34"/>
  <c r="AX82" i="34"/>
  <c r="AW82" i="34"/>
  <c r="BJ82" i="34"/>
  <c r="BK82" i="34"/>
  <c r="AP82" i="34"/>
  <c r="BI82" i="34"/>
  <c r="AH82" i="34"/>
  <c r="BD82" i="34"/>
  <c r="BN82" i="34"/>
  <c r="BM82" i="34"/>
  <c r="BF82" i="34"/>
  <c r="AF82" i="34"/>
  <c r="AL82" i="34"/>
  <c r="AR82" i="34"/>
  <c r="BA82" i="34"/>
  <c r="AO82" i="34"/>
  <c r="AD82" i="34"/>
  <c r="BC82" i="34"/>
  <c r="BL82" i="34"/>
  <c r="AB82" i="34"/>
  <c r="AJ82" i="34"/>
  <c r="BB82" i="34"/>
  <c r="AC82" i="34"/>
  <c r="AV82" i="34"/>
  <c r="AM82" i="34"/>
  <c r="AT82" i="34"/>
  <c r="CL18" i="18" l="1"/>
  <c r="CL9" i="18"/>
  <c r="CM4" i="18"/>
  <c r="CL8" i="18" s="1"/>
  <c r="CZ82" i="34"/>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AJ82" i="35"/>
  <c r="AW82" i="35"/>
  <c r="BF82" i="35"/>
  <c r="AR82" i="35"/>
  <c r="BE82" i="35"/>
  <c r="AZ82" i="35"/>
  <c r="AN82" i="35"/>
  <c r="BB82" i="35"/>
  <c r="AF82" i="35"/>
  <c r="AP82" i="35"/>
  <c r="AX82" i="35"/>
  <c r="AG82" i="35"/>
  <c r="AI82" i="35"/>
  <c r="BL82" i="35"/>
  <c r="BJ82" i="35"/>
  <c r="AQ82" i="35"/>
  <c r="BM82" i="35"/>
  <c r="AH82" i="35"/>
  <c r="AB82" i="35"/>
  <c r="AY82" i="35"/>
  <c r="AK82" i="35"/>
  <c r="BO82" i="35"/>
  <c r="BN82" i="35"/>
  <c r="BA82" i="35"/>
  <c r="AU82" i="35"/>
  <c r="AO82" i="35"/>
  <c r="AT82" i="35"/>
  <c r="BG82" i="35"/>
  <c r="AL82" i="35"/>
  <c r="AC82" i="35"/>
  <c r="AS82" i="35"/>
  <c r="BD82" i="35"/>
  <c r="BC82" i="35"/>
  <c r="BI82" i="35"/>
  <c r="AM82" i="35"/>
  <c r="BK82" i="35"/>
  <c r="AV82" i="35"/>
  <c r="AE82" i="35"/>
  <c r="BH82" i="35"/>
  <c r="AD82" i="35"/>
  <c r="CM9" i="18" l="1"/>
  <c r="CM18" i="18"/>
  <c r="CN4" i="18"/>
  <c r="CM8" i="18" s="1"/>
  <c r="CZ82" i="35"/>
  <c r="BA82" i="14"/>
  <c r="BG82" i="14"/>
  <c r="AE82" i="14"/>
  <c r="AG82" i="14"/>
  <c r="AQ82" i="14"/>
  <c r="BK82" i="14"/>
  <c r="AL82" i="14"/>
  <c r="BD82" i="14"/>
  <c r="BI82" i="14"/>
  <c r="AF82" i="14"/>
  <c r="BB82" i="14"/>
  <c r="AR82" i="14"/>
  <c r="AS82" i="14"/>
  <c r="AN82" i="14"/>
  <c r="BM82" i="14"/>
  <c r="BC82" i="14"/>
  <c r="BL82" i="14"/>
  <c r="AZ82" i="14"/>
  <c r="AC82" i="14"/>
  <c r="BJ82" i="14"/>
  <c r="AU82" i="14"/>
  <c r="BE82" i="14"/>
  <c r="BH82" i="14"/>
  <c r="BN82" i="14"/>
  <c r="AM82" i="14"/>
  <c r="BF82" i="14"/>
  <c r="AW82" i="14"/>
  <c r="AV82" i="14"/>
  <c r="AB82" i="14"/>
  <c r="AK82" i="14"/>
  <c r="AO82" i="14"/>
  <c r="AY82" i="14"/>
  <c r="AH82" i="14"/>
  <c r="AJ82" i="14"/>
  <c r="AI82" i="14"/>
  <c r="AP82" i="14"/>
  <c r="AD82" i="14"/>
  <c r="BO82" i="14"/>
  <c r="AX82" i="14"/>
  <c r="AT82" i="14"/>
  <c r="CN18" i="18" l="1"/>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CP4" i="18" l="1"/>
  <c r="CO18" i="18"/>
  <c r="CO9" i="18"/>
  <c r="CH35" i="35"/>
  <c r="CF35" i="35"/>
  <c r="CE35" i="35"/>
  <c r="C81" i="35"/>
  <c r="CG35" i="35"/>
  <c r="CI35" i="35"/>
  <c r="CI53" i="35" s="1"/>
  <c r="AY81" i="34"/>
  <c r="AA81" i="34"/>
  <c r="BD81" i="34"/>
  <c r="AF81" i="34"/>
  <c r="AU81" i="34"/>
  <c r="BM81" i="34"/>
  <c r="AZ81" i="34"/>
  <c r="AT81" i="34"/>
  <c r="AH81" i="34"/>
  <c r="AB81" i="34"/>
  <c r="BG81" i="34"/>
  <c r="AI81" i="34"/>
  <c r="AC81" i="34"/>
  <c r="AG81" i="34"/>
  <c r="BH81" i="34"/>
  <c r="BJ81" i="34"/>
  <c r="AD81" i="34"/>
  <c r="AV81" i="34"/>
  <c r="BF81" i="34"/>
  <c r="AM81" i="34"/>
  <c r="AQ81" i="34"/>
  <c r="AR81" i="34"/>
  <c r="BC81" i="34"/>
  <c r="AO81" i="34"/>
  <c r="AX81" i="34"/>
  <c r="AE81" i="34"/>
  <c r="AP81" i="34"/>
  <c r="AJ81" i="34"/>
  <c r="AS81" i="34"/>
  <c r="BB81" i="34"/>
  <c r="AN81" i="34"/>
  <c r="BN81" i="34"/>
  <c r="AW81" i="34"/>
  <c r="BA81" i="34"/>
  <c r="AL81" i="34"/>
  <c r="BE81" i="34"/>
  <c r="BK81" i="34"/>
  <c r="AK81" i="34"/>
  <c r="BI81" i="34"/>
  <c r="BL81" i="34"/>
  <c r="CO8" i="18" l="1"/>
  <c r="CP18" i="18"/>
  <c r="CP9" i="18"/>
  <c r="CQ4" i="18"/>
  <c r="CQ8" i="18" s="1"/>
  <c r="CZ81" i="34"/>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AH81" i="35"/>
  <c r="AN81" i="35"/>
  <c r="AW81" i="35"/>
  <c r="AX81" i="35"/>
  <c r="AK81" i="35"/>
  <c r="AY81" i="35"/>
  <c r="AM81" i="35"/>
  <c r="AF81" i="35"/>
  <c r="AE81" i="35"/>
  <c r="AU81" i="35"/>
  <c r="AQ81" i="35"/>
  <c r="BB81" i="35"/>
  <c r="AI81" i="35"/>
  <c r="BD81" i="35"/>
  <c r="BM81" i="35"/>
  <c r="BG81" i="35"/>
  <c r="AP81" i="35"/>
  <c r="AS81" i="35"/>
  <c r="AJ81" i="35"/>
  <c r="BN81" i="35"/>
  <c r="AZ81" i="35"/>
  <c r="AR81" i="35"/>
  <c r="AO81" i="35"/>
  <c r="BL81" i="35"/>
  <c r="BF81" i="35"/>
  <c r="BJ81" i="35"/>
  <c r="AB81" i="35"/>
  <c r="AV81" i="35"/>
  <c r="BI81" i="35"/>
  <c r="BC81" i="35"/>
  <c r="BH81" i="35"/>
  <c r="AA81" i="35"/>
  <c r="BA81" i="35"/>
  <c r="BE81" i="35"/>
  <c r="AL81" i="35"/>
  <c r="BK81" i="35"/>
  <c r="AC81" i="35"/>
  <c r="AT81" i="35"/>
  <c r="AD81" i="35"/>
  <c r="AG81" i="35"/>
  <c r="CP8" i="18" l="1"/>
  <c r="CQ18" i="18"/>
  <c r="CQ9" i="18"/>
  <c r="CZ81" i="35"/>
  <c r="BM81" i="14"/>
  <c r="AB81" i="14"/>
  <c r="AF81" i="14"/>
  <c r="AC81" i="14"/>
  <c r="AK81" i="14"/>
  <c r="BD81" i="14"/>
  <c r="AP81" i="14"/>
  <c r="BE81" i="14"/>
  <c r="AW81" i="14"/>
  <c r="AZ81" i="14"/>
  <c r="BC81" i="14"/>
  <c r="BN81" i="14"/>
  <c r="AQ81" i="14"/>
  <c r="AL81" i="14"/>
  <c r="BI81" i="14"/>
  <c r="AE81" i="14"/>
  <c r="BJ81" i="14"/>
  <c r="AN81" i="14"/>
  <c r="AM81" i="14"/>
  <c r="BG81" i="14"/>
  <c r="AV81" i="14"/>
  <c r="BA81" i="14"/>
  <c r="BF81" i="14"/>
  <c r="AA81" i="14"/>
  <c r="AD81" i="14"/>
  <c r="AS81" i="14"/>
  <c r="AH81" i="14"/>
  <c r="AU81" i="14"/>
  <c r="BK81" i="14"/>
  <c r="AY81" i="14"/>
  <c r="BB81" i="14"/>
  <c r="AG81" i="14"/>
  <c r="AO81" i="14"/>
  <c r="AI81" i="14"/>
  <c r="AT81" i="14"/>
  <c r="BL81" i="14"/>
  <c r="BH81" i="14"/>
  <c r="AR81" i="14"/>
  <c r="AX81" i="14"/>
  <c r="AJ81" i="14"/>
  <c r="CD34" i="34" l="1"/>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CE34" i="35" l="1"/>
  <c r="C80" i="35"/>
  <c r="CF34" i="35"/>
  <c r="CG34" i="35"/>
  <c r="CH34" i="35"/>
  <c r="CH53" i="35" s="1"/>
  <c r="AM80" i="34"/>
  <c r="AR80" i="34"/>
  <c r="AU80" i="34"/>
  <c r="BE80" i="34"/>
  <c r="BM80" i="34"/>
  <c r="BH80" i="34"/>
  <c r="BA80" i="34"/>
  <c r="AH80" i="34"/>
  <c r="AD80" i="34"/>
  <c r="AZ80" i="34"/>
  <c r="AL80" i="34"/>
  <c r="BL80" i="34"/>
  <c r="AK80" i="34"/>
  <c r="BK80" i="34"/>
  <c r="BB80" i="34"/>
  <c r="AF80" i="34"/>
  <c r="AY80" i="34"/>
  <c r="AI80" i="34"/>
  <c r="AT80" i="34"/>
  <c r="AV80" i="34"/>
  <c r="AP80" i="34"/>
  <c r="AC80" i="34"/>
  <c r="AB80" i="34"/>
  <c r="BI80" i="34"/>
  <c r="Z80" i="34"/>
  <c r="BJ80" i="34"/>
  <c r="AJ80" i="34"/>
  <c r="AO80" i="34"/>
  <c r="AQ80" i="34"/>
  <c r="AA80" i="34"/>
  <c r="AN80" i="34"/>
  <c r="BG80" i="34"/>
  <c r="AW80" i="34"/>
  <c r="AE80" i="34"/>
  <c r="BF80" i="34"/>
  <c r="BC80" i="34"/>
  <c r="BD80" i="34"/>
  <c r="AS80" i="34"/>
  <c r="AX80" i="34"/>
  <c r="AG80" i="34"/>
  <c r="CZ80" i="34" l="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AV80" i="35"/>
  <c r="BJ80" i="35"/>
  <c r="BC80" i="35"/>
  <c r="AA80" i="35"/>
  <c r="AU80" i="35"/>
  <c r="AH80" i="35"/>
  <c r="BG80" i="35"/>
  <c r="BK80" i="35"/>
  <c r="AY80" i="35"/>
  <c r="AT80" i="35"/>
  <c r="AI80" i="35"/>
  <c r="AR80" i="35"/>
  <c r="BL80" i="35"/>
  <c r="AC80" i="35"/>
  <c r="AQ80" i="35"/>
  <c r="AD80" i="35"/>
  <c r="AJ80" i="35"/>
  <c r="BM80" i="35"/>
  <c r="AM80" i="35"/>
  <c r="AB80" i="35"/>
  <c r="BD80" i="35"/>
  <c r="AG80" i="35"/>
  <c r="AN80" i="35"/>
  <c r="Z80" i="35"/>
  <c r="BI80" i="35"/>
  <c r="BF80" i="35"/>
  <c r="AO80" i="35"/>
  <c r="BA80" i="35"/>
  <c r="BH80" i="35"/>
  <c r="AS80" i="35"/>
  <c r="AW80" i="35"/>
  <c r="AP80" i="35"/>
  <c r="AL80" i="35"/>
  <c r="AK80" i="35"/>
  <c r="AX80" i="35"/>
  <c r="AF80" i="35"/>
  <c r="AE80" i="35"/>
  <c r="AZ80" i="35"/>
  <c r="BB80" i="35"/>
  <c r="BE80" i="35"/>
  <c r="CZ80" i="35" l="1"/>
  <c r="AT80" i="14"/>
  <c r="AI80" i="14"/>
  <c r="AJ80" i="14"/>
  <c r="AF80" i="14"/>
  <c r="BE80" i="14"/>
  <c r="AB80" i="14"/>
  <c r="AK80" i="14"/>
  <c r="BG80" i="14"/>
  <c r="AC80" i="14"/>
  <c r="AH80" i="14"/>
  <c r="AG80" i="14"/>
  <c r="AU80" i="14"/>
  <c r="AV80" i="14"/>
  <c r="BH80" i="14"/>
  <c r="AL80" i="14"/>
  <c r="AS80" i="14"/>
  <c r="BK80" i="14"/>
  <c r="AA80" i="14"/>
  <c r="BD80" i="14"/>
  <c r="AO80" i="14"/>
  <c r="AN80" i="14"/>
  <c r="AP80" i="14"/>
  <c r="AQ80" i="14"/>
  <c r="AZ80" i="14"/>
  <c r="BC80" i="14"/>
  <c r="AR80" i="14"/>
  <c r="AD80" i="14"/>
  <c r="BJ80" i="14"/>
  <c r="AM80" i="14"/>
  <c r="AW80" i="14"/>
  <c r="AY80" i="14"/>
  <c r="BB80" i="14"/>
  <c r="BM80" i="14"/>
  <c r="BF80" i="14"/>
  <c r="BA80" i="14"/>
  <c r="AX80" i="14"/>
  <c r="Z80" i="14"/>
  <c r="BL80" i="14"/>
  <c r="AE80" i="14"/>
  <c r="BI80" i="14"/>
  <c r="CD33" i="34" l="1"/>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CF33" i="35" l="1"/>
  <c r="CE33" i="35"/>
  <c r="C79" i="35"/>
  <c r="CG33" i="35"/>
  <c r="CG53" i="35" s="1"/>
  <c r="BC79" i="34"/>
  <c r="BA79" i="34"/>
  <c r="AV79" i="34"/>
  <c r="BE79" i="34"/>
  <c r="BH79" i="34"/>
  <c r="AS79" i="34"/>
  <c r="BF79" i="34"/>
  <c r="BJ79" i="34"/>
  <c r="AU79" i="34"/>
  <c r="BL79" i="34"/>
  <c r="AE79" i="34"/>
  <c r="AZ79" i="34"/>
  <c r="BB79" i="34"/>
  <c r="AO79" i="34"/>
  <c r="AJ79" i="34"/>
  <c r="BD79" i="34"/>
  <c r="AA79" i="34"/>
  <c r="AM79" i="34"/>
  <c r="AX79" i="34"/>
  <c r="AR79" i="34"/>
  <c r="AK79" i="34"/>
  <c r="AQ79" i="34"/>
  <c r="AW79" i="34"/>
  <c r="AN79" i="34"/>
  <c r="Y79" i="34"/>
  <c r="AD79" i="34"/>
  <c r="AG79" i="34"/>
  <c r="BI79" i="34"/>
  <c r="AH79" i="34"/>
  <c r="AI79" i="34"/>
  <c r="AT79" i="34"/>
  <c r="BG79" i="34"/>
  <c r="AF79" i="34"/>
  <c r="AP79" i="34"/>
  <c r="AL79" i="34"/>
  <c r="AC79" i="34"/>
  <c r="AY79" i="34"/>
  <c r="Z79" i="34"/>
  <c r="BK79" i="34"/>
  <c r="AB79" i="34"/>
  <c r="CZ79" i="34" l="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AJ79" i="35"/>
  <c r="AR79" i="35"/>
  <c r="AO79" i="35"/>
  <c r="BC79" i="35"/>
  <c r="AA79" i="35"/>
  <c r="Y79" i="35"/>
  <c r="BH79" i="35"/>
  <c r="AL79" i="35"/>
  <c r="BB79" i="35"/>
  <c r="BF79" i="35"/>
  <c r="AC79" i="35"/>
  <c r="AX79" i="35"/>
  <c r="AM79" i="35"/>
  <c r="AY79" i="35"/>
  <c r="BK79" i="35"/>
  <c r="AP79" i="35"/>
  <c r="AT79" i="35"/>
  <c r="AH79" i="35"/>
  <c r="AG79" i="35"/>
  <c r="AV79" i="35"/>
  <c r="AZ79" i="35"/>
  <c r="BJ79" i="35"/>
  <c r="AU79" i="35"/>
  <c r="BA79" i="35"/>
  <c r="AS79" i="35"/>
  <c r="BE79" i="35"/>
  <c r="AD79" i="35"/>
  <c r="AE79" i="35"/>
  <c r="AK79" i="35"/>
  <c r="BI79" i="35"/>
  <c r="AQ79" i="35"/>
  <c r="BL79" i="35"/>
  <c r="AI79" i="35"/>
  <c r="AB79" i="35"/>
  <c r="AF79" i="35"/>
  <c r="Z79" i="35"/>
  <c r="BG79" i="35"/>
  <c r="AW79" i="35"/>
  <c r="BD79" i="35"/>
  <c r="AN79" i="35"/>
  <c r="CZ79" i="35" l="1"/>
  <c r="BJ79" i="14"/>
  <c r="AR79" i="14"/>
  <c r="AE79" i="14"/>
  <c r="BA79" i="14"/>
  <c r="AY79" i="14"/>
  <c r="AT79" i="14"/>
  <c r="AG79" i="14"/>
  <c r="BD79" i="14"/>
  <c r="BK79" i="14"/>
  <c r="BF79" i="14"/>
  <c r="AO79" i="14"/>
  <c r="AN79" i="14"/>
  <c r="AB79" i="14"/>
  <c r="AI79" i="14"/>
  <c r="AX79" i="14"/>
  <c r="AU79" i="14"/>
  <c r="AF79" i="14"/>
  <c r="BH79" i="14"/>
  <c r="AK79" i="14"/>
  <c r="Z79" i="14"/>
  <c r="AA79" i="14"/>
  <c r="BC79" i="14"/>
  <c r="AW79" i="14"/>
  <c r="AM79" i="14"/>
  <c r="AZ79" i="14"/>
  <c r="AV79" i="14"/>
  <c r="AS79" i="14"/>
  <c r="AC79" i="14"/>
  <c r="BL79" i="14"/>
  <c r="Y79" i="14"/>
  <c r="BI79" i="14"/>
  <c r="BE79" i="14"/>
  <c r="BG79" i="14"/>
  <c r="BB79" i="14"/>
  <c r="AD79" i="14"/>
  <c r="AJ79" i="14"/>
  <c r="AP79" i="14"/>
  <c r="AH79" i="14"/>
  <c r="AQ79" i="14"/>
  <c r="AL79" i="14"/>
  <c r="C78" i="34" l="1"/>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C78" i="35" l="1"/>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AS78" i="34"/>
  <c r="AJ78" i="34"/>
  <c r="BA78" i="34"/>
  <c r="AF78" i="34"/>
  <c r="BC78" i="34"/>
  <c r="AD78" i="34"/>
  <c r="BD78" i="34"/>
  <c r="AV78" i="34"/>
  <c r="AW78" i="34"/>
  <c r="AC78" i="34"/>
  <c r="AR78" i="34"/>
  <c r="BK78" i="34"/>
  <c r="AG78" i="34"/>
  <c r="BI78" i="34"/>
  <c r="BH78" i="34"/>
  <c r="AK78" i="34"/>
  <c r="BE78" i="34"/>
  <c r="AO78" i="34"/>
  <c r="AL78" i="34"/>
  <c r="AY78" i="34"/>
  <c r="AA78" i="34"/>
  <c r="Z78" i="34"/>
  <c r="BG78" i="34"/>
  <c r="AI78" i="34"/>
  <c r="AZ78" i="34"/>
  <c r="AP78" i="34"/>
  <c r="AU78" i="34"/>
  <c r="AQ78" i="34"/>
  <c r="X78" i="34"/>
  <c r="BB78" i="34"/>
  <c r="AE78" i="34"/>
  <c r="Y78" i="34"/>
  <c r="AN78" i="34"/>
  <c r="BJ78" i="34"/>
  <c r="AT78" i="34"/>
  <c r="BF78" i="34"/>
  <c r="AX78" i="34"/>
  <c r="AH78" i="34"/>
  <c r="AM78" i="34"/>
  <c r="AB78" i="34"/>
  <c r="CZ78" i="34" l="1"/>
  <c r="CZ98" i="34"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AY78" i="35"/>
  <c r="BI78" i="35"/>
  <c r="AA78" i="35"/>
  <c r="AU78" i="35"/>
  <c r="BJ78" i="35"/>
  <c r="AP78" i="35"/>
  <c r="AD78" i="35"/>
  <c r="Y78" i="35"/>
  <c r="BC78" i="35"/>
  <c r="AC78" i="35"/>
  <c r="AB78" i="35"/>
  <c r="AQ78" i="35"/>
  <c r="AS78" i="35"/>
  <c r="BE78" i="35"/>
  <c r="AH78" i="35"/>
  <c r="AI78" i="35"/>
  <c r="BF78" i="35"/>
  <c r="X78" i="35"/>
  <c r="BD78" i="35"/>
  <c r="AO78" i="35"/>
  <c r="BH78" i="35"/>
  <c r="BA78" i="35"/>
  <c r="AN78" i="35"/>
  <c r="AG78" i="35"/>
  <c r="AJ78" i="35"/>
  <c r="AM78" i="35"/>
  <c r="Z78" i="35"/>
  <c r="BG78" i="35"/>
  <c r="AL78" i="35"/>
  <c r="AT78" i="35"/>
  <c r="AZ78" i="35"/>
  <c r="BB78" i="35"/>
  <c r="BK78" i="35"/>
  <c r="AX78" i="35"/>
  <c r="AK78" i="35"/>
  <c r="AW78" i="35"/>
  <c r="AV78" i="35"/>
  <c r="AF78" i="35"/>
  <c r="AE78" i="35"/>
  <c r="AR78" i="35"/>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BT51" i="14" l="1"/>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BD78" i="14"/>
  <c r="X78" i="14"/>
  <c r="AI78" i="14"/>
  <c r="AS78" i="14"/>
  <c r="AY78" i="14"/>
  <c r="AH78" i="14"/>
  <c r="AN78" i="14"/>
  <c r="BH78" i="14"/>
  <c r="AW78" i="14"/>
  <c r="AM78" i="14"/>
  <c r="AT78" i="14"/>
  <c r="AA78" i="14"/>
  <c r="AL78" i="14"/>
  <c r="AC78" i="14"/>
  <c r="Z78" i="14"/>
  <c r="BE78" i="14"/>
  <c r="BB78" i="14"/>
  <c r="BF78" i="14"/>
  <c r="AK78" i="14"/>
  <c r="AG78" i="14"/>
  <c r="AE78" i="14"/>
  <c r="AO78" i="14"/>
  <c r="BC78" i="14"/>
  <c r="BA78" i="14"/>
  <c r="AV78" i="14"/>
  <c r="AR78" i="14"/>
  <c r="Y78" i="14"/>
  <c r="BK78" i="14"/>
  <c r="AP78" i="14"/>
  <c r="AZ78" i="14"/>
  <c r="BJ78" i="14"/>
  <c r="AD78" i="14"/>
  <c r="AU78" i="14"/>
  <c r="AF78" i="14"/>
  <c r="BG78" i="14"/>
  <c r="BI78" i="14"/>
  <c r="AX78" i="14"/>
  <c r="AQ78" i="14"/>
  <c r="AB78" i="14"/>
  <c r="AJ78" i="14"/>
  <c r="CE20" i="18" l="1"/>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AQ97" i="14"/>
  <c r="BF97" i="14"/>
  <c r="AR97" i="14"/>
  <c r="AW97" i="14"/>
  <c r="CA97" i="14"/>
  <c r="BP97" i="14"/>
  <c r="BM97" i="14"/>
  <c r="BD97" i="14"/>
  <c r="BQ97" i="14"/>
  <c r="BJ97" i="14"/>
  <c r="BZ97" i="14"/>
  <c r="CC97" i="14"/>
  <c r="BT97" i="14"/>
  <c r="BS97" i="14"/>
  <c r="BX97" i="14"/>
  <c r="BL97" i="14"/>
  <c r="AV97" i="14"/>
  <c r="BC97" i="14"/>
  <c r="BG97" i="14"/>
  <c r="CB97" i="14"/>
  <c r="CD97" i="14"/>
  <c r="AS97" i="14"/>
  <c r="BN97" i="14"/>
  <c r="AX97" i="14"/>
  <c r="BV97" i="14"/>
  <c r="BO97" i="14"/>
  <c r="AY97" i="14"/>
  <c r="BY97" i="14"/>
  <c r="BI97" i="14"/>
  <c r="BB97" i="14"/>
  <c r="BR97" i="14"/>
  <c r="AT97" i="14"/>
  <c r="BU97" i="14"/>
  <c r="BK97" i="14"/>
  <c r="BH97" i="14"/>
  <c r="AU97" i="14"/>
  <c r="BA97" i="14"/>
  <c r="BW97" i="14"/>
  <c r="BE97" i="14"/>
  <c r="AZ97" i="14"/>
  <c r="W21" i="18" l="1"/>
  <c r="W41" i="18" s="1"/>
  <c r="W32" i="18"/>
  <c r="W11" i="18"/>
  <c r="W12" i="18" s="1"/>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X41" i="18" l="1"/>
  <c r="X11" i="18"/>
  <c r="Y11" i="18" s="1"/>
  <c r="Z11" i="18" s="1"/>
  <c r="AA11" i="18" s="1"/>
  <c r="AB11" i="18" s="1"/>
  <c r="AC11" i="18" s="1"/>
  <c r="AD11" i="18" s="1"/>
  <c r="AE11" i="18" s="1"/>
  <c r="AF11" i="18" s="1"/>
  <c r="AG11" i="18" s="1"/>
  <c r="AH11" i="18" s="1"/>
  <c r="AI11" i="18" s="1"/>
  <c r="AJ11" i="18" s="1"/>
  <c r="AK11" i="18" s="1"/>
  <c r="AL11" i="18" s="1"/>
  <c r="AM11" i="18" s="1"/>
  <c r="AN11" i="18" s="1"/>
  <c r="AO11" i="18" s="1"/>
  <c r="AP11" i="18" s="1"/>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W15" i="18"/>
  <c r="W30" i="18" s="1"/>
  <c r="W37" i="18"/>
  <c r="W42" i="18" s="1"/>
  <c r="W25" i="18"/>
  <c r="Y19" i="18"/>
  <c r="Y21" i="18" s="1"/>
  <c r="Z10" i="18"/>
  <c r="CZ98" i="14"/>
  <c r="W43" i="18" l="1"/>
  <c r="W44" i="18" s="1"/>
  <c r="Y41" i="18"/>
  <c r="W26" i="18"/>
  <c r="W27" i="18" s="1"/>
  <c r="W31" i="18" s="1"/>
  <c r="W33" i="18" s="1"/>
  <c r="Y12" i="18"/>
  <c r="Y15" i="18" s="1"/>
  <c r="Y30" i="18" s="1"/>
  <c r="X12" i="18"/>
  <c r="X15" i="18" s="1"/>
  <c r="X30" i="18" s="1"/>
  <c r="W38" i="18"/>
  <c r="AA10" i="18"/>
  <c r="AA19" i="18" s="1"/>
  <c r="AA21" i="18" s="1"/>
  <c r="Z19" i="18"/>
  <c r="Z21" i="18" s="1"/>
  <c r="Z12" i="18"/>
  <c r="Z25" i="18" s="1"/>
  <c r="W46" i="18" l="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U24" i="33" l="1"/>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I53" i="33" l="1"/>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CZ9" i="42"/>
  <c r="Q9" i="42"/>
  <c r="BM9" i="42"/>
  <c r="W9" i="42"/>
  <c r="BK9" i="42"/>
  <c r="C9" i="42"/>
  <c r="N9" i="42"/>
  <c r="CN9" i="42"/>
  <c r="AH9" i="42"/>
  <c r="F9" i="42"/>
  <c r="BC9" i="42"/>
  <c r="F53" i="33"/>
  <c r="X9" i="42"/>
  <c r="Z9" i="42"/>
  <c r="P9" i="42"/>
  <c r="AA9" i="42"/>
  <c r="T9" i="42"/>
  <c r="AG9" i="42"/>
  <c r="BE9" i="42"/>
  <c r="CD9" i="42"/>
  <c r="CM9" i="42"/>
  <c r="BH9" i="42"/>
  <c r="BL9" i="42"/>
  <c r="AF9" i="42"/>
  <c r="AI9" i="42"/>
  <c r="AK9" i="42"/>
  <c r="AJ9" i="42"/>
  <c r="V9" i="42"/>
  <c r="Y9" i="42"/>
  <c r="L9" i="42"/>
  <c r="BN9" i="42"/>
  <c r="BQ9" i="42"/>
  <c r="CL9" i="42"/>
  <c r="CR9" i="42"/>
  <c r="AE9" i="42"/>
  <c r="AB9" i="42"/>
  <c r="I9" i="42"/>
  <c r="K9" i="42"/>
  <c r="M9" i="42"/>
  <c r="AC9" i="42"/>
  <c r="O9" i="42"/>
  <c r="CQ9" i="42"/>
  <c r="CC9" i="42"/>
  <c r="BO9" i="42"/>
  <c r="BB9" i="42"/>
  <c r="CZ12" i="33"/>
  <c r="H9" i="42"/>
  <c r="U9" i="42"/>
  <c r="R9" i="42"/>
  <c r="J9" i="42"/>
  <c r="D9" i="42"/>
  <c r="G9" i="42"/>
  <c r="AD9" i="42"/>
  <c r="S9" i="42"/>
  <c r="E9" i="42"/>
  <c r="CY9" i="42"/>
  <c r="CG9" i="42"/>
  <c r="BV9" i="42"/>
  <c r="CT9" i="42"/>
  <c r="AS9" i="42"/>
  <c r="BG9" i="42"/>
  <c r="CU9" i="42"/>
  <c r="AX9" i="42"/>
  <c r="BA9" i="42"/>
  <c r="AY9" i="42"/>
  <c r="CA9" i="42"/>
  <c r="BX9" i="42"/>
  <c r="AL9" i="42"/>
  <c r="AR9" i="42"/>
  <c r="BD9" i="42"/>
  <c r="AZ9" i="42"/>
  <c r="AV9" i="42"/>
  <c r="BI9" i="42"/>
  <c r="AO9" i="42"/>
  <c r="AU9" i="42"/>
  <c r="BR9" i="42"/>
  <c r="BY9" i="42"/>
  <c r="AP9" i="42"/>
  <c r="BZ9" i="42"/>
  <c r="BS9" i="42"/>
  <c r="CW9" i="42"/>
  <c r="AQ9" i="42"/>
  <c r="BF9" i="42"/>
  <c r="CJ9" i="42"/>
  <c r="AN9" i="42"/>
  <c r="AT9" i="42"/>
  <c r="CF9" i="42"/>
  <c r="CB9" i="42"/>
  <c r="BT9" i="42"/>
  <c r="CO9" i="42"/>
  <c r="BU9" i="42"/>
  <c r="CH9" i="42"/>
  <c r="AM9" i="42"/>
  <c r="CI9" i="42"/>
  <c r="BW9" i="42"/>
  <c r="AW9" i="42"/>
  <c r="CE9" i="42"/>
  <c r="BJ9" i="42"/>
  <c r="CK9" i="42"/>
  <c r="CS9" i="42"/>
  <c r="CP9" i="42"/>
  <c r="BP9" i="42"/>
  <c r="CX9" i="42"/>
  <c r="CV9" i="42"/>
  <c r="K53" i="33"/>
  <c r="CZ15" i="33"/>
  <c r="CZ16" i="33"/>
  <c r="AL60" i="33"/>
  <c r="U60" i="33"/>
  <c r="AR60" i="33"/>
  <c r="K60" i="33"/>
  <c r="AC60" i="33"/>
  <c r="N60" i="33"/>
  <c r="AH60" i="33"/>
  <c r="AI60" i="33"/>
  <c r="X60" i="33"/>
  <c r="H60" i="33"/>
  <c r="M60" i="33"/>
  <c r="Y60" i="33"/>
  <c r="AP60" i="33"/>
  <c r="AM60" i="33"/>
  <c r="Q60" i="33"/>
  <c r="AF60" i="33"/>
  <c r="AK60" i="33"/>
  <c r="AB60" i="33"/>
  <c r="AG60" i="33"/>
  <c r="AS60" i="33"/>
  <c r="T60" i="33"/>
  <c r="AJ60" i="33"/>
  <c r="G60" i="33"/>
  <c r="J60" i="33"/>
  <c r="W60" i="33"/>
  <c r="I60" i="33"/>
  <c r="AD60" i="33"/>
  <c r="AA60" i="33"/>
  <c r="L60" i="33"/>
  <c r="AQ60" i="33"/>
  <c r="S60" i="33"/>
  <c r="F60" i="33"/>
  <c r="AN60" i="33"/>
  <c r="V60" i="33"/>
  <c r="Z60" i="33"/>
  <c r="AE60" i="33"/>
  <c r="AO60" i="33"/>
  <c r="R60" i="33"/>
  <c r="O60" i="33"/>
  <c r="P60" i="33"/>
  <c r="U59" i="33"/>
  <c r="AN59" i="33"/>
  <c r="G59" i="33"/>
  <c r="AG59" i="33"/>
  <c r="AD59" i="33"/>
  <c r="F59" i="33"/>
  <c r="AB59" i="33"/>
  <c r="S59" i="33"/>
  <c r="L59" i="33"/>
  <c r="P59" i="33"/>
  <c r="Y59" i="33"/>
  <c r="H59" i="33"/>
  <c r="O59" i="33"/>
  <c r="AE59" i="33"/>
  <c r="AC59" i="33"/>
  <c r="T59" i="33"/>
  <c r="AH59" i="33"/>
  <c r="V59" i="33"/>
  <c r="AQ59" i="33"/>
  <c r="X59" i="33"/>
  <c r="E59" i="33"/>
  <c r="AO59" i="33"/>
  <c r="AR59" i="33"/>
  <c r="AJ59" i="33"/>
  <c r="AK59" i="33"/>
  <c r="W59" i="33"/>
  <c r="R59" i="33"/>
  <c r="K59" i="33"/>
  <c r="Z59" i="33"/>
  <c r="J59" i="33"/>
  <c r="Q59" i="33"/>
  <c r="AI59" i="33"/>
  <c r="AF59" i="33"/>
  <c r="M59" i="33"/>
  <c r="AP59" i="33"/>
  <c r="I59" i="33"/>
  <c r="AA59" i="33"/>
  <c r="AM59" i="33"/>
  <c r="N59" i="33"/>
  <c r="AL59" i="33"/>
  <c r="AI58" i="33"/>
  <c r="Y58" i="33"/>
  <c r="U58" i="33"/>
  <c r="AJ58" i="33"/>
  <c r="Z58" i="33"/>
  <c r="J58" i="33"/>
  <c r="P58" i="33"/>
  <c r="S58" i="33"/>
  <c r="AE58" i="33"/>
  <c r="AO58" i="33"/>
  <c r="AN58" i="33"/>
  <c r="AG58" i="33"/>
  <c r="AC58" i="33"/>
  <c r="V58" i="33"/>
  <c r="R58" i="33"/>
  <c r="D58" i="33"/>
  <c r="G58" i="33"/>
  <c r="AA58" i="33"/>
  <c r="AH58" i="33"/>
  <c r="AL58" i="33"/>
  <c r="M58" i="33"/>
  <c r="L58" i="33"/>
  <c r="K58" i="33"/>
  <c r="T58" i="33"/>
  <c r="AP58" i="33"/>
  <c r="AQ58" i="33"/>
  <c r="AM58" i="33"/>
  <c r="O58" i="33"/>
  <c r="Q58" i="33"/>
  <c r="AK58" i="33"/>
  <c r="AF58" i="33"/>
  <c r="N58" i="33"/>
  <c r="I58" i="33"/>
  <c r="E58" i="33"/>
  <c r="F58" i="33"/>
  <c r="X58" i="33"/>
  <c r="AB58" i="33"/>
  <c r="W58" i="33"/>
  <c r="AD58" i="33"/>
  <c r="H58" i="33"/>
  <c r="J61" i="33"/>
  <c r="H61" i="33"/>
  <c r="AT61" i="33"/>
  <c r="Q61" i="33"/>
  <c r="M61" i="33"/>
  <c r="AG61" i="33"/>
  <c r="AH61" i="33"/>
  <c r="AK61" i="33"/>
  <c r="AE61" i="33"/>
  <c r="S61" i="33"/>
  <c r="AM61" i="33"/>
  <c r="Z61" i="33"/>
  <c r="AS61" i="33"/>
  <c r="P61" i="33"/>
  <c r="AQ61" i="33"/>
  <c r="X61" i="33"/>
  <c r="AF61" i="33"/>
  <c r="AD61" i="33"/>
  <c r="V61" i="33"/>
  <c r="AO61" i="33"/>
  <c r="I61" i="33"/>
  <c r="N61" i="33"/>
  <c r="AR61" i="33"/>
  <c r="K61" i="33"/>
  <c r="G61" i="33"/>
  <c r="L61" i="33"/>
  <c r="AC61" i="33"/>
  <c r="AB61" i="33"/>
  <c r="AN61" i="33"/>
  <c r="AJ61" i="33"/>
  <c r="O61" i="33"/>
  <c r="AL61" i="33"/>
  <c r="Y61" i="33"/>
  <c r="U61" i="33"/>
  <c r="AP61" i="33"/>
  <c r="AA61" i="33"/>
  <c r="T61" i="33"/>
  <c r="W61" i="33"/>
  <c r="AI61" i="33"/>
  <c r="R61" i="33"/>
  <c r="CK26" i="18" l="1"/>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CZ59" i="33"/>
  <c r="CZ60" i="33"/>
  <c r="E98" i="33"/>
  <c r="CZ58" i="33"/>
  <c r="CK44" i="18" l="1"/>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61" i="33"/>
  <c r="CL43" i="18" l="1"/>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CM44" i="18" l="1"/>
  <c r="CM46" i="18" s="1"/>
  <c r="CP19" i="18"/>
  <c r="CP21" i="18" s="1"/>
  <c r="CP12" i="18"/>
  <c r="CP37" i="18" s="1"/>
  <c r="CQ10" i="18"/>
  <c r="CO15" i="18"/>
  <c r="CO30" i="18" s="1"/>
  <c r="CO25" i="18"/>
  <c r="CO26" i="18" s="1"/>
  <c r="CO27" i="18" s="1"/>
  <c r="CO31" i="18" s="1"/>
  <c r="CN42" i="18"/>
  <c r="CN38" i="18"/>
  <c r="CO41" i="18"/>
  <c r="CN33" i="18"/>
  <c r="CL48" i="18"/>
  <c r="CL49" i="18" s="1"/>
  <c r="CO37" i="18"/>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AF66" i="33"/>
  <c r="BM94" i="33"/>
  <c r="BJ97" i="33"/>
  <c r="AY96" i="33"/>
  <c r="T69" i="33"/>
  <c r="BE73" i="33"/>
  <c r="S65" i="33"/>
  <c r="AO91" i="33"/>
  <c r="AU64" i="33"/>
  <c r="AY94" i="33"/>
  <c r="BO93" i="33"/>
  <c r="BB71" i="33"/>
  <c r="AH64" i="33"/>
  <c r="CA97" i="33"/>
  <c r="O67" i="33"/>
  <c r="BB78" i="33"/>
  <c r="AF78" i="33"/>
  <c r="AM77" i="33"/>
  <c r="BT91" i="33"/>
  <c r="BC76" i="33"/>
  <c r="AF72" i="33"/>
  <c r="AK88" i="33"/>
  <c r="BU94" i="33"/>
  <c r="M64" i="33"/>
  <c r="AG87" i="33"/>
  <c r="AN67" i="33"/>
  <c r="AY66" i="33"/>
  <c r="Z64" i="33"/>
  <c r="AH70" i="33"/>
  <c r="BF79" i="33"/>
  <c r="O63" i="33"/>
  <c r="X78" i="33"/>
  <c r="AB74" i="33"/>
  <c r="BD94" i="33"/>
  <c r="AI68" i="33"/>
  <c r="BR91" i="33"/>
  <c r="AJ66" i="33"/>
  <c r="AU66" i="33"/>
  <c r="AT81" i="33"/>
  <c r="Y67" i="33"/>
  <c r="BN85" i="33"/>
  <c r="AL73" i="33"/>
  <c r="X67" i="33"/>
  <c r="BK88" i="33"/>
  <c r="AI85" i="33"/>
  <c r="AP67" i="33"/>
  <c r="R65" i="33"/>
  <c r="AJ76" i="33"/>
  <c r="AS73" i="33"/>
  <c r="AT63" i="33"/>
  <c r="AL91" i="33"/>
  <c r="AT76" i="33"/>
  <c r="BA70" i="33"/>
  <c r="AZ69" i="33"/>
  <c r="AH81" i="33"/>
  <c r="AQ81" i="33"/>
  <c r="AR81" i="33"/>
  <c r="BL81" i="33"/>
  <c r="AF81" i="33"/>
  <c r="AH75" i="33"/>
  <c r="AA63" i="33"/>
  <c r="BA82" i="33"/>
  <c r="AH71" i="33"/>
  <c r="BG93" i="33"/>
  <c r="AW64" i="33"/>
  <c r="AT78" i="33"/>
  <c r="AP64" i="33"/>
  <c r="BN81" i="33"/>
  <c r="AL88" i="33"/>
  <c r="BZ94" i="33"/>
  <c r="BA69" i="33"/>
  <c r="AF67" i="33"/>
  <c r="AY82" i="33"/>
  <c r="AL78" i="33"/>
  <c r="AL90" i="33"/>
  <c r="CB96" i="33"/>
  <c r="S72" i="33"/>
  <c r="AX66" i="33"/>
  <c r="BA94" i="33"/>
  <c r="AV68" i="33"/>
  <c r="AP68" i="33"/>
  <c r="AF77" i="33"/>
  <c r="AY81" i="33"/>
  <c r="BA77" i="33"/>
  <c r="AX91" i="33"/>
  <c r="BH81" i="33"/>
  <c r="AE79" i="33"/>
  <c r="Q67" i="33"/>
  <c r="BM93" i="33"/>
  <c r="AK73" i="33"/>
  <c r="BP88" i="33"/>
  <c r="BE72" i="33"/>
  <c r="BU91" i="33"/>
  <c r="AJ82" i="33"/>
  <c r="BC90" i="33"/>
  <c r="BE77" i="33"/>
  <c r="BB87" i="33"/>
  <c r="O65" i="33"/>
  <c r="AA74" i="33"/>
  <c r="AW85" i="33"/>
  <c r="AJ78" i="33"/>
  <c r="BK97" i="33"/>
  <c r="BC84" i="33"/>
  <c r="AK64" i="33"/>
  <c r="AK68" i="33"/>
  <c r="BE88" i="33"/>
  <c r="AA64" i="33"/>
  <c r="P63" i="33"/>
  <c r="AD78" i="33"/>
  <c r="BK91" i="33"/>
  <c r="AB66" i="33"/>
  <c r="BI79" i="33"/>
  <c r="AK90" i="33"/>
  <c r="AT90" i="33"/>
  <c r="AM82" i="33"/>
  <c r="S69" i="33"/>
  <c r="X75" i="33"/>
  <c r="P69" i="33"/>
  <c r="AI65" i="33"/>
  <c r="BR87" i="33"/>
  <c r="AE81" i="33"/>
  <c r="BE75" i="33"/>
  <c r="AA62" i="33"/>
  <c r="AZ78" i="33"/>
  <c r="BB90" i="33"/>
  <c r="BF97" i="33"/>
  <c r="BH84" i="33"/>
  <c r="BF91" i="33"/>
  <c r="BG90" i="33"/>
  <c r="L62" i="33"/>
  <c r="AS90" i="33"/>
  <c r="AU74" i="33"/>
  <c r="AM81" i="33"/>
  <c r="W67" i="33"/>
  <c r="AH74" i="33"/>
  <c r="BG87" i="33"/>
  <c r="AP76" i="33"/>
  <c r="Z72" i="33"/>
  <c r="BW93" i="33"/>
  <c r="BN87" i="33"/>
  <c r="AO76" i="33"/>
  <c r="AR71" i="33"/>
  <c r="AL79" i="33"/>
  <c r="AD67" i="33"/>
  <c r="AQ71" i="33"/>
  <c r="BC75" i="33"/>
  <c r="AM93" i="33"/>
  <c r="AO78" i="33"/>
  <c r="AN72" i="33"/>
  <c r="BB70" i="33"/>
  <c r="BH76" i="33"/>
  <c r="Y74" i="33"/>
  <c r="U73" i="33"/>
  <c r="AV70" i="33"/>
  <c r="AJ73" i="33"/>
  <c r="AH65" i="33"/>
  <c r="AS65" i="33"/>
  <c r="U68" i="33"/>
  <c r="AR91" i="33"/>
  <c r="O69" i="33"/>
  <c r="BV90" i="33"/>
  <c r="BM82" i="33"/>
  <c r="BI87" i="33"/>
  <c r="BG82" i="33"/>
  <c r="BQ87" i="33"/>
  <c r="BO96" i="33"/>
  <c r="BS91" i="33"/>
  <c r="AR93" i="33"/>
  <c r="S62" i="33"/>
  <c r="AN78" i="33"/>
  <c r="I63" i="33"/>
  <c r="AX68" i="33"/>
  <c r="AC76" i="33"/>
  <c r="AV74" i="33"/>
  <c r="AY72" i="33"/>
  <c r="AY68" i="33"/>
  <c r="AO75" i="33"/>
  <c r="Z76" i="33"/>
  <c r="AN73" i="33"/>
  <c r="T64" i="33"/>
  <c r="AT74" i="33"/>
  <c r="Z73" i="33"/>
  <c r="BB75" i="33"/>
  <c r="BZ96" i="33"/>
  <c r="Q66" i="33"/>
  <c r="AB79" i="33"/>
  <c r="BE78" i="33"/>
  <c r="AL84" i="33"/>
  <c r="AQ72" i="33"/>
  <c r="AH82" i="33"/>
  <c r="Z62" i="33"/>
  <c r="AR78" i="33"/>
  <c r="BD76" i="33"/>
  <c r="BI90" i="33"/>
  <c r="AD84" i="33"/>
  <c r="L64" i="33"/>
  <c r="BD91" i="33"/>
  <c r="BA79" i="33"/>
  <c r="AD81" i="33"/>
  <c r="AO88" i="33"/>
  <c r="AQ97" i="33"/>
  <c r="BC72" i="33"/>
  <c r="AB73" i="33"/>
  <c r="BM97" i="33"/>
  <c r="AH63" i="33"/>
  <c r="AX71" i="33"/>
  <c r="AO73" i="33"/>
  <c r="AR65" i="33"/>
  <c r="AP73" i="33"/>
  <c r="AM66" i="33"/>
  <c r="AN71" i="33"/>
  <c r="AC65" i="33"/>
  <c r="M66" i="33"/>
  <c r="AT77" i="33"/>
  <c r="AY79" i="33"/>
  <c r="BS97" i="33"/>
  <c r="V63" i="33"/>
  <c r="BF75" i="33"/>
  <c r="AQ74" i="33"/>
  <c r="AX78" i="33"/>
  <c r="BN82" i="33"/>
  <c r="AF85" i="33"/>
  <c r="AJ90" i="33"/>
  <c r="BT88" i="33"/>
  <c r="BC71" i="33"/>
  <c r="BW90" i="33"/>
  <c r="Y79" i="33"/>
  <c r="Y71" i="33"/>
  <c r="AL68" i="33"/>
  <c r="BN84" i="33"/>
  <c r="AE72" i="33"/>
  <c r="AE77" i="33"/>
  <c r="AR70" i="33"/>
  <c r="BK85" i="33"/>
  <c r="AZ68" i="33"/>
  <c r="AA81" i="33"/>
  <c r="W76" i="33"/>
  <c r="BB91" i="33"/>
  <c r="AK75" i="33"/>
  <c r="O62" i="33"/>
  <c r="AN85" i="33"/>
  <c r="BP90" i="33"/>
  <c r="AG69" i="33"/>
  <c r="AP82" i="33"/>
  <c r="AI69" i="33"/>
  <c r="O68" i="33"/>
  <c r="W68" i="33"/>
  <c r="AA65" i="33"/>
  <c r="AZ70" i="33"/>
  <c r="AQ68" i="33"/>
  <c r="X63" i="33"/>
  <c r="X74" i="33"/>
  <c r="AT94" i="33"/>
  <c r="J62" i="33"/>
  <c r="BO87" i="33"/>
  <c r="AK65" i="33"/>
  <c r="V68" i="33"/>
  <c r="BG85" i="33"/>
  <c r="AS94" i="33"/>
  <c r="AS63" i="33"/>
  <c r="AC67" i="33"/>
  <c r="AM63" i="33"/>
  <c r="AY74" i="33"/>
  <c r="AR97" i="33"/>
  <c r="AO93" i="33"/>
  <c r="W74" i="33"/>
  <c r="AL67" i="33"/>
  <c r="AH78" i="33"/>
  <c r="AN74" i="33"/>
  <c r="AM69" i="33"/>
  <c r="BD78" i="33"/>
  <c r="AM90" i="33"/>
  <c r="BK90" i="33"/>
  <c r="AY90" i="33"/>
  <c r="AL87" i="33"/>
  <c r="AS96" i="33"/>
  <c r="BA84" i="33"/>
  <c r="BO84" i="33"/>
  <c r="BB73" i="33"/>
  <c r="AI62" i="33"/>
  <c r="AF64" i="33"/>
  <c r="AJ79" i="33"/>
  <c r="BC93" i="33"/>
  <c r="N68" i="33"/>
  <c r="AO74" i="33"/>
  <c r="AD69" i="33"/>
  <c r="AV84" i="33"/>
  <c r="AE85" i="33"/>
  <c r="AN70" i="33"/>
  <c r="BG96" i="33"/>
  <c r="AT87" i="33"/>
  <c r="U70" i="33"/>
  <c r="U63" i="33"/>
  <c r="AW87" i="33"/>
  <c r="M62" i="33"/>
  <c r="BP85" i="33"/>
  <c r="AB65" i="33"/>
  <c r="Z70" i="33"/>
  <c r="BB88" i="33"/>
  <c r="BC87" i="33"/>
  <c r="AQ64" i="33"/>
  <c r="BV97" i="33"/>
  <c r="AN81" i="33"/>
  <c r="BH77" i="33"/>
  <c r="AT64" i="33"/>
  <c r="AL70" i="33"/>
  <c r="Y64" i="33"/>
  <c r="BD79" i="33"/>
  <c r="BW91" i="33"/>
  <c r="AO77" i="33"/>
  <c r="K62" i="33"/>
  <c r="AL74" i="33"/>
  <c r="AP85" i="33"/>
  <c r="AX93" i="33"/>
  <c r="AD82" i="33"/>
  <c r="AZ96" i="33"/>
  <c r="AK85" i="33"/>
  <c r="AZ71" i="33"/>
  <c r="AB82" i="33"/>
  <c r="BD71" i="33"/>
  <c r="AU65" i="33"/>
  <c r="AQ70" i="33"/>
  <c r="Y66" i="33"/>
  <c r="AL71" i="33"/>
  <c r="AO65" i="33"/>
  <c r="AZ73" i="33"/>
  <c r="Z68" i="33"/>
  <c r="AL62" i="33"/>
  <c r="AZ79" i="33"/>
  <c r="AI63" i="33"/>
  <c r="BB77" i="33"/>
  <c r="BO85" i="33"/>
  <c r="BM81" i="33"/>
  <c r="AU94" i="33"/>
  <c r="R64" i="33"/>
  <c r="BH79" i="33"/>
  <c r="BA71" i="33"/>
  <c r="T74" i="33"/>
  <c r="AZ97" i="33"/>
  <c r="CD97" i="33"/>
  <c r="U75" i="33"/>
  <c r="AR64" i="33"/>
  <c r="BN94" i="33"/>
  <c r="AX90" i="33"/>
  <c r="T65" i="33"/>
  <c r="AH62" i="33"/>
  <c r="AI72" i="33"/>
  <c r="BD87" i="33"/>
  <c r="AS77" i="33"/>
  <c r="AP75" i="33"/>
  <c r="T62" i="33"/>
  <c r="BJ78" i="33"/>
  <c r="BF93" i="33"/>
  <c r="AK87" i="33"/>
  <c r="S67" i="33"/>
  <c r="BA91" i="33"/>
  <c r="BQ94" i="33"/>
  <c r="BI78" i="33"/>
  <c r="AL75" i="33"/>
  <c r="BS93" i="33"/>
  <c r="BP94" i="33"/>
  <c r="AZ72" i="33"/>
  <c r="AD73" i="33"/>
  <c r="P66" i="33"/>
  <c r="BJ96" i="33"/>
  <c r="AY91" i="33"/>
  <c r="AQ78" i="33"/>
  <c r="AD65" i="33"/>
  <c r="BC88" i="33"/>
  <c r="W69" i="33"/>
  <c r="AA71" i="33"/>
  <c r="BK82" i="33"/>
  <c r="AF79" i="33"/>
  <c r="T67" i="33"/>
  <c r="BZ97" i="33"/>
  <c r="T73" i="33"/>
  <c r="AB78" i="33"/>
  <c r="AS64" i="33"/>
  <c r="BK96" i="33"/>
  <c r="AP91" i="33"/>
  <c r="BJ79" i="33"/>
  <c r="U71" i="33"/>
  <c r="AT67" i="33"/>
  <c r="BJ91" i="33"/>
  <c r="T71" i="33"/>
  <c r="AP62" i="33"/>
  <c r="AA78" i="33"/>
  <c r="AT70" i="33"/>
  <c r="AC73" i="33"/>
  <c r="BF90" i="33"/>
  <c r="AT96" i="33"/>
  <c r="BT93" i="33"/>
  <c r="AO68" i="33"/>
  <c r="BL94" i="33"/>
  <c r="AT93" i="33"/>
  <c r="V65" i="33"/>
  <c r="M65" i="33"/>
  <c r="AS84" i="33"/>
  <c r="W73" i="33"/>
  <c r="AQ88" i="33"/>
  <c r="BF74" i="33"/>
  <c r="S70" i="33"/>
  <c r="W65" i="33"/>
  <c r="AG63" i="33"/>
  <c r="AN94" i="33"/>
  <c r="AP74" i="33"/>
  <c r="AV75" i="33"/>
  <c r="AU67" i="33"/>
  <c r="Y72" i="33"/>
  <c r="BC77" i="33"/>
  <c r="AS82" i="33"/>
  <c r="AO84" i="33"/>
  <c r="AG73" i="33"/>
  <c r="T68" i="33"/>
  <c r="BU96" i="33"/>
  <c r="AI73" i="33"/>
  <c r="AB62" i="33"/>
  <c r="AL63" i="33"/>
  <c r="U65" i="33"/>
  <c r="AV66" i="33"/>
  <c r="BL87" i="33"/>
  <c r="AM87" i="33"/>
  <c r="BU93" i="33"/>
  <c r="BP87" i="33"/>
  <c r="AU88" i="33"/>
  <c r="AW90" i="33"/>
  <c r="AS70" i="33"/>
  <c r="BA97" i="33"/>
  <c r="BJ88" i="33"/>
  <c r="AA68" i="33"/>
  <c r="AX87" i="33"/>
  <c r="AF69" i="33"/>
  <c r="AB67" i="33"/>
  <c r="R69" i="33"/>
  <c r="AD63" i="33"/>
  <c r="X68" i="33"/>
  <c r="AZ82" i="33"/>
  <c r="AU81" i="33"/>
  <c r="BG76" i="33"/>
  <c r="AJ85" i="33"/>
  <c r="AM74" i="33"/>
  <c r="AZ91" i="33"/>
  <c r="AU96" i="33"/>
  <c r="AV91" i="33"/>
  <c r="S71" i="33"/>
  <c r="AV88" i="33"/>
  <c r="Y76" i="33"/>
  <c r="AT88" i="33"/>
  <c r="AC81" i="33"/>
  <c r="BC97" i="33"/>
  <c r="BF87" i="33"/>
  <c r="AY87" i="33"/>
  <c r="BQ88" i="33"/>
  <c r="BC74" i="33"/>
  <c r="Q65" i="33"/>
  <c r="AH84" i="33"/>
  <c r="AV87" i="33"/>
  <c r="AN75" i="33"/>
  <c r="V72" i="33"/>
  <c r="Y68" i="33"/>
  <c r="AO72" i="33"/>
  <c r="BE76" i="33"/>
  <c r="X62" i="33"/>
  <c r="BR96" i="33"/>
  <c r="AZ84" i="33"/>
  <c r="AS88" i="33"/>
  <c r="AW81" i="33"/>
  <c r="AQ62" i="33"/>
  <c r="BE85" i="33"/>
  <c r="AK62" i="33"/>
  <c r="AO85" i="33"/>
  <c r="BI82" i="33"/>
  <c r="AX65" i="33"/>
  <c r="AU72" i="33"/>
  <c r="BA72" i="33"/>
  <c r="AS78" i="33"/>
  <c r="BQ84" i="33"/>
  <c r="AU75" i="33"/>
  <c r="U74" i="33"/>
  <c r="BN88" i="33"/>
  <c r="BA93" i="33"/>
  <c r="AO66" i="33"/>
  <c r="AQ67" i="33"/>
  <c r="AX97" i="33"/>
  <c r="AG67" i="33"/>
  <c r="AJ70" i="33"/>
  <c r="AL85" i="33"/>
  <c r="BQ90" i="33"/>
  <c r="AZ90" i="33"/>
  <c r="AL76" i="33"/>
  <c r="AQ82" i="33"/>
  <c r="W70" i="33"/>
  <c r="AW82" i="33"/>
  <c r="BQ97" i="33"/>
  <c r="BJ87" i="33"/>
  <c r="W63" i="33"/>
  <c r="AW78" i="33"/>
  <c r="BO88" i="33"/>
  <c r="BJ81" i="33"/>
  <c r="AW74" i="33"/>
  <c r="BD81" i="33"/>
  <c r="AA72" i="33"/>
  <c r="P65" i="33"/>
  <c r="BR97" i="33"/>
  <c r="AU71" i="33"/>
  <c r="AZ75" i="33"/>
  <c r="AR66" i="33"/>
  <c r="AD62" i="33"/>
  <c r="BI77" i="33"/>
  <c r="AJ65" i="33"/>
  <c r="AQ91" i="33"/>
  <c r="AQ84" i="33"/>
  <c r="BU88" i="33"/>
  <c r="BA87" i="33"/>
  <c r="AK91" i="33"/>
  <c r="AG68" i="33"/>
  <c r="BE96" i="33"/>
  <c r="AY97" i="33"/>
  <c r="AV94" i="33"/>
  <c r="BA76" i="33"/>
  <c r="AN79" i="33"/>
  <c r="AV63" i="33"/>
  <c r="Q62" i="33"/>
  <c r="AX88" i="33"/>
  <c r="AB75" i="33"/>
  <c r="AI66" i="33"/>
  <c r="AU76" i="33"/>
  <c r="AQ87" i="33"/>
  <c r="BD96" i="33"/>
  <c r="X77" i="33"/>
  <c r="AP93" i="33"/>
  <c r="AS75" i="33"/>
  <c r="BG94" i="33"/>
  <c r="AP78" i="33"/>
  <c r="BD75" i="33"/>
  <c r="AT79" i="33"/>
  <c r="R63" i="33"/>
  <c r="BG91" i="33"/>
  <c r="AL81" i="33"/>
  <c r="AV69" i="33"/>
  <c r="AW72" i="33"/>
  <c r="BI76" i="33"/>
  <c r="P68" i="33"/>
  <c r="M67" i="33"/>
  <c r="Y77" i="33"/>
  <c r="AB77" i="33"/>
  <c r="AZ74" i="33"/>
  <c r="AF62" i="33"/>
  <c r="BJ85" i="33"/>
  <c r="AG65" i="33"/>
  <c r="AN62" i="33"/>
  <c r="N65" i="33"/>
  <c r="AI77" i="33"/>
  <c r="AS87" i="33"/>
  <c r="AK71" i="33"/>
  <c r="Y70" i="33"/>
  <c r="X66" i="33"/>
  <c r="BD82" i="33"/>
  <c r="AS79" i="33"/>
  <c r="N62" i="33"/>
  <c r="AW91" i="33"/>
  <c r="AU91" i="33"/>
  <c r="AF71" i="33"/>
  <c r="AQ76" i="33"/>
  <c r="AC74" i="33"/>
  <c r="BV93" i="33"/>
  <c r="X71" i="33"/>
  <c r="AH66" i="33"/>
  <c r="X64" i="33"/>
  <c r="AS76" i="33"/>
  <c r="U66" i="33"/>
  <c r="BS94" i="33"/>
  <c r="BN97" i="33"/>
  <c r="AQ77" i="33"/>
  <c r="BH90" i="33"/>
  <c r="AD68" i="33"/>
  <c r="Z67" i="33"/>
  <c r="BJ93" i="33"/>
  <c r="BP93" i="33"/>
  <c r="AZ88" i="33"/>
  <c r="U64" i="33"/>
  <c r="BM96" i="33"/>
  <c r="Z69" i="33"/>
  <c r="L63" i="33"/>
  <c r="BH85" i="33"/>
  <c r="Q68" i="33"/>
  <c r="AZ67" i="33"/>
  <c r="AO63" i="33"/>
  <c r="AM65" i="33"/>
  <c r="U69" i="33"/>
  <c r="AK78" i="33"/>
  <c r="R70" i="33"/>
  <c r="AR88" i="33"/>
  <c r="AJ81" i="33"/>
  <c r="V73" i="33"/>
  <c r="Y75" i="33"/>
  <c r="N66" i="33"/>
  <c r="AH69" i="33"/>
  <c r="BE74" i="33"/>
  <c r="AQ79" i="33"/>
  <c r="AS72" i="33"/>
  <c r="AU93" i="33"/>
  <c r="V76" i="33"/>
  <c r="BY94" i="33"/>
  <c r="AO82" i="33"/>
  <c r="AS74" i="33"/>
  <c r="AB70" i="33"/>
  <c r="AR75" i="33"/>
  <c r="AA67" i="33"/>
  <c r="BA78" i="33"/>
  <c r="AD70" i="33"/>
  <c r="BO94" i="33"/>
  <c r="AZ85" i="33"/>
  <c r="AK74" i="33"/>
  <c r="BM84" i="33"/>
  <c r="BH87" i="33"/>
  <c r="AX69" i="33"/>
  <c r="BR88" i="33"/>
  <c r="AJ87" i="33"/>
  <c r="AK72" i="33"/>
  <c r="AK76" i="33"/>
  <c r="AU82" i="33"/>
  <c r="AR72" i="33"/>
  <c r="BF76" i="33"/>
  <c r="AH79" i="33"/>
  <c r="W71" i="33"/>
  <c r="AE75" i="33"/>
  <c r="AG79" i="33"/>
  <c r="BX96" i="33"/>
  <c r="AX82" i="33"/>
  <c r="AG77" i="33"/>
  <c r="AR63" i="33"/>
  <c r="AI82" i="33"/>
  <c r="AA75" i="33"/>
  <c r="BE87" i="33"/>
  <c r="AB81" i="33"/>
  <c r="BJ90" i="33"/>
  <c r="BK94" i="33"/>
  <c r="AK67" i="33"/>
  <c r="BY97" i="33"/>
  <c r="AQ66" i="33"/>
  <c r="S64" i="33"/>
  <c r="X72" i="33"/>
  <c r="S73" i="33"/>
  <c r="AE82" i="33"/>
  <c r="AV67" i="33"/>
  <c r="BI84" i="33"/>
  <c r="BC73" i="33"/>
  <c r="AU79" i="33"/>
  <c r="AM64" i="33"/>
  <c r="BA90" i="33"/>
  <c r="T72" i="33"/>
  <c r="AI75" i="33"/>
  <c r="AG71" i="33"/>
  <c r="AE69" i="33"/>
  <c r="BV91" i="33"/>
  <c r="AY75" i="33"/>
  <c r="BQ85" i="33"/>
  <c r="Z74" i="33"/>
  <c r="AB72" i="33"/>
  <c r="BB93" i="33"/>
  <c r="AV82" i="33"/>
  <c r="AP70" i="33"/>
  <c r="X73" i="33"/>
  <c r="BB94" i="33"/>
  <c r="AH68" i="33"/>
  <c r="BM90" i="33"/>
  <c r="O66" i="33"/>
  <c r="AU90" i="33"/>
  <c r="N63" i="33"/>
  <c r="AT91" i="33"/>
  <c r="AC66" i="33"/>
  <c r="AO71" i="33"/>
  <c r="AP72" i="33"/>
  <c r="BK79" i="33"/>
  <c r="Z71" i="33"/>
  <c r="BV94" i="33"/>
  <c r="X76" i="33"/>
  <c r="AA66" i="33"/>
  <c r="AH87" i="33"/>
  <c r="BE81" i="33"/>
  <c r="AT71" i="33"/>
  <c r="AM71" i="33"/>
  <c r="Y65" i="33"/>
  <c r="AS85" i="33"/>
  <c r="AX84" i="33"/>
  <c r="BN90" i="33"/>
  <c r="AD72" i="33"/>
  <c r="X69" i="33"/>
  <c r="P62" i="33"/>
  <c r="AU97" i="33"/>
  <c r="AI74" i="33"/>
  <c r="AF68" i="33"/>
  <c r="AY70" i="33"/>
  <c r="AR84" i="33"/>
  <c r="AW70" i="33"/>
  <c r="N67" i="33"/>
  <c r="BC94" i="33"/>
  <c r="AR96" i="33"/>
  <c r="AN91" i="33"/>
  <c r="R68" i="33"/>
  <c r="AL72" i="33"/>
  <c r="BD73" i="33"/>
  <c r="AK66" i="33"/>
  <c r="AY85" i="33"/>
  <c r="AQ85" i="33"/>
  <c r="AI87" i="33"/>
  <c r="AU87" i="33"/>
  <c r="BD77" i="33"/>
  <c r="AN82" i="33"/>
  <c r="BC85" i="33"/>
  <c r="BE94" i="33"/>
  <c r="BL90" i="33"/>
  <c r="BI85" i="33"/>
  <c r="AM79" i="33"/>
  <c r="AC72" i="33"/>
  <c r="AG75" i="33"/>
  <c r="AY69" i="33"/>
  <c r="AX75" i="33"/>
  <c r="AE78" i="33"/>
  <c r="AR69" i="33"/>
  <c r="BT94" i="33"/>
  <c r="BR90" i="33"/>
  <c r="BJ82" i="33"/>
  <c r="AJ63" i="33"/>
  <c r="BA81" i="33"/>
  <c r="BK84" i="33"/>
  <c r="BH78" i="33"/>
  <c r="AI76" i="33"/>
  <c r="AE65" i="33"/>
  <c r="R66" i="33"/>
  <c r="AY77" i="33"/>
  <c r="AD77" i="33"/>
  <c r="AJ77" i="33"/>
  <c r="BF81" i="33"/>
  <c r="AA76" i="33"/>
  <c r="AD76" i="33"/>
  <c r="AU73" i="33"/>
  <c r="AG84" i="33"/>
  <c r="N64" i="33"/>
  <c r="AN66" i="33"/>
  <c r="AZ81" i="33"/>
  <c r="AP71" i="33"/>
  <c r="AH77" i="33"/>
  <c r="AS66" i="33"/>
  <c r="CC97" i="33"/>
  <c r="O64" i="33"/>
  <c r="BB97" i="33"/>
  <c r="AX79" i="33"/>
  <c r="AX72" i="33"/>
  <c r="AY67" i="33"/>
  <c r="AR76" i="33"/>
  <c r="AW75" i="33"/>
  <c r="AI79" i="33"/>
  <c r="AT75" i="33"/>
  <c r="W66" i="33"/>
  <c r="AW96" i="33"/>
  <c r="AK79" i="33"/>
  <c r="W77" i="33"/>
  <c r="AV73" i="33"/>
  <c r="AQ90" i="33"/>
  <c r="AF73" i="33"/>
  <c r="L66" i="33"/>
  <c r="BE90" i="33"/>
  <c r="AV85" i="33"/>
  <c r="AO87" i="33"/>
  <c r="BZ93" i="33"/>
  <c r="AT72" i="33"/>
  <c r="AJ64" i="33"/>
  <c r="AK77" i="33"/>
  <c r="AN68" i="33"/>
  <c r="BB85" i="33"/>
  <c r="T63" i="33"/>
  <c r="BC91" i="33"/>
  <c r="AB76" i="33"/>
  <c r="AM67" i="33"/>
  <c r="BL91" i="33"/>
  <c r="W62" i="33"/>
  <c r="AG81" i="33"/>
  <c r="AJ67" i="33"/>
  <c r="AU68" i="33"/>
  <c r="Q63" i="33"/>
  <c r="AM78" i="33"/>
  <c r="AC79" i="33"/>
  <c r="AK82" i="33"/>
  <c r="BL82" i="33"/>
  <c r="K63" i="33"/>
  <c r="AW71" i="33"/>
  <c r="AR74" i="33"/>
  <c r="AN84" i="33"/>
  <c r="BU97" i="33"/>
  <c r="AF70" i="33"/>
  <c r="V62" i="33"/>
  <c r="Z75" i="33"/>
  <c r="AV64" i="33"/>
  <c r="BO82" i="33"/>
  <c r="BV96" i="33"/>
  <c r="U67" i="33"/>
  <c r="AR79" i="33"/>
  <c r="AV78" i="33"/>
  <c r="AE70" i="33"/>
  <c r="M63" i="33"/>
  <c r="AF75" i="33"/>
  <c r="AV65" i="33"/>
  <c r="Z65" i="33"/>
  <c r="BG77" i="33"/>
  <c r="AF76" i="33"/>
  <c r="AB69" i="33"/>
  <c r="BA68" i="33"/>
  <c r="AM73" i="33"/>
  <c r="AC62" i="33"/>
  <c r="AG72" i="33"/>
  <c r="AI67" i="33"/>
  <c r="BC78" i="33"/>
  <c r="AX77" i="33"/>
  <c r="BH94" i="33"/>
  <c r="BG97" i="33"/>
  <c r="BO97" i="33"/>
  <c r="BD85" i="33"/>
  <c r="BQ91" i="33"/>
  <c r="AS91" i="33"/>
  <c r="BG74" i="33"/>
  <c r="AY73" i="33"/>
  <c r="AC69" i="33"/>
  <c r="AA79" i="33"/>
  <c r="AR85" i="33"/>
  <c r="AU69" i="33"/>
  <c r="Z66" i="33"/>
  <c r="BH97" i="33"/>
  <c r="BB96" i="33"/>
  <c r="BK81" i="33"/>
  <c r="AD79" i="33"/>
  <c r="AV90" i="33"/>
  <c r="AS62" i="33"/>
  <c r="AS67" i="33"/>
  <c r="AT85" i="33"/>
  <c r="AM70" i="33"/>
  <c r="H62" i="33"/>
  <c r="AI88" i="33"/>
  <c r="AN64" i="33"/>
  <c r="BC96" i="33"/>
  <c r="AL66" i="33"/>
  <c r="BX91" i="33"/>
  <c r="BO90" i="33"/>
  <c r="AU77" i="33"/>
  <c r="BI91" i="33"/>
  <c r="Q70" i="33"/>
  <c r="AL82" i="33"/>
  <c r="BT97" i="33"/>
  <c r="AZ93" i="33"/>
  <c r="BR93" i="33"/>
  <c r="AF74" i="33"/>
  <c r="R71" i="33"/>
  <c r="BF78" i="33"/>
  <c r="BE84" i="33"/>
  <c r="AW77" i="33"/>
  <c r="BL84" i="33"/>
  <c r="BG81" i="33"/>
  <c r="AQ73" i="33"/>
  <c r="AN90" i="33"/>
  <c r="AP65" i="33"/>
  <c r="AE62" i="33"/>
  <c r="AV93" i="33"/>
  <c r="AE84" i="33"/>
  <c r="AJ62" i="33"/>
  <c r="BB76" i="33"/>
  <c r="BN91" i="33"/>
  <c r="BG88" i="33"/>
  <c r="AP90" i="33"/>
  <c r="AY78" i="33"/>
  <c r="AO64" i="33"/>
  <c r="U72" i="33"/>
  <c r="BH91" i="33"/>
  <c r="BE97" i="33"/>
  <c r="CA96" i="33"/>
  <c r="BM88" i="33"/>
  <c r="AB63" i="33"/>
  <c r="BE79" i="33"/>
  <c r="AG74" i="33"/>
  <c r="AH72" i="33"/>
  <c r="AP88" i="33"/>
  <c r="AB71" i="33"/>
  <c r="BD84" i="33"/>
  <c r="AW84" i="33"/>
  <c r="BA88" i="33"/>
  <c r="AP77" i="33"/>
  <c r="BB79" i="33"/>
  <c r="AJ72" i="33"/>
  <c r="BW96" i="33"/>
  <c r="BD90" i="33"/>
  <c r="AU85" i="33"/>
  <c r="CB97" i="33"/>
  <c r="BC70" i="33"/>
  <c r="AP84" i="33"/>
  <c r="BC82" i="33"/>
  <c r="AG64" i="33"/>
  <c r="X65" i="33"/>
  <c r="V66" i="33"/>
  <c r="BP91" i="33"/>
  <c r="V71" i="33"/>
  <c r="BW94" i="33"/>
  <c r="Q71" i="33"/>
  <c r="AU78" i="33"/>
  <c r="AE74" i="33"/>
  <c r="AA73" i="33"/>
  <c r="AW65" i="33"/>
  <c r="Y73" i="33"/>
  <c r="AU70" i="33"/>
  <c r="AL77" i="33"/>
  <c r="BB81" i="33"/>
  <c r="AD75" i="33"/>
  <c r="AI64" i="33"/>
  <c r="AM68" i="33"/>
  <c r="AR68" i="33"/>
  <c r="AR67" i="33"/>
  <c r="BA73" i="33"/>
  <c r="AP87" i="33"/>
  <c r="AZ87" i="33"/>
  <c r="X70" i="33"/>
  <c r="AA69" i="33"/>
  <c r="AX85" i="33"/>
  <c r="BD97" i="33"/>
  <c r="AR62" i="33"/>
  <c r="AJ68" i="33"/>
  <c r="AB68" i="33"/>
  <c r="AE76" i="33"/>
  <c r="AJ71" i="33"/>
  <c r="BB74" i="33"/>
  <c r="AM85" i="33"/>
  <c r="AV76" i="33"/>
  <c r="AJ74" i="33"/>
  <c r="AK70" i="33"/>
  <c r="AG82" i="33"/>
  <c r="BA85" i="33"/>
  <c r="AJ69" i="33"/>
  <c r="Q69" i="33"/>
  <c r="BR85" i="33"/>
  <c r="K65" i="33"/>
  <c r="BE93" i="33"/>
  <c r="V64" i="33"/>
  <c r="BF82" i="33"/>
  <c r="AU84" i="33"/>
  <c r="BA74" i="33"/>
  <c r="AI78" i="33"/>
  <c r="AE64" i="33"/>
  <c r="BG79" i="33"/>
  <c r="AY84" i="33"/>
  <c r="Y78" i="33"/>
  <c r="AD64" i="33"/>
  <c r="AU62" i="33"/>
  <c r="BH75" i="33"/>
  <c r="T70" i="33"/>
  <c r="AN76" i="33"/>
  <c r="S63" i="33"/>
  <c r="AK81" i="33"/>
  <c r="AR73" i="33"/>
  <c r="AW76" i="33"/>
  <c r="AX73" i="33"/>
  <c r="BP97" i="33"/>
  <c r="AR94" i="33"/>
  <c r="BX94" i="33"/>
  <c r="V74" i="33"/>
  <c r="AP66" i="33"/>
  <c r="R67" i="33"/>
  <c r="AW66" i="33"/>
  <c r="AT66" i="33"/>
  <c r="BD74" i="33"/>
  <c r="BQ93" i="33"/>
  <c r="AP69" i="33"/>
  <c r="BG75" i="33"/>
  <c r="AO94" i="33"/>
  <c r="AQ63" i="33"/>
  <c r="AS68" i="33"/>
  <c r="AT97" i="33"/>
  <c r="BM85" i="33"/>
  <c r="BH93" i="33"/>
  <c r="AE68" i="33"/>
  <c r="AW97" i="33"/>
  <c r="BT87" i="33"/>
  <c r="BS87" i="33"/>
  <c r="AF84" i="33"/>
  <c r="BL85" i="33"/>
  <c r="AV96" i="33"/>
  <c r="T66" i="33"/>
  <c r="AM91" i="33"/>
  <c r="AN88" i="33"/>
  <c r="AA70" i="33"/>
  <c r="BF84" i="33"/>
  <c r="BX93" i="33"/>
  <c r="AD74" i="33"/>
  <c r="AZ77" i="33"/>
  <c r="S68" i="33"/>
  <c r="AV77" i="33"/>
  <c r="AN77" i="33"/>
  <c r="Y63" i="33"/>
  <c r="AM76" i="33"/>
  <c r="AG78" i="33"/>
  <c r="BR94" i="33"/>
  <c r="BA75" i="33"/>
  <c r="AT73" i="33"/>
  <c r="AO81" i="33"/>
  <c r="AV79" i="33"/>
  <c r="AZ76" i="33"/>
  <c r="AI70" i="33"/>
  <c r="AR82" i="33"/>
  <c r="AX94" i="33"/>
  <c r="AM62" i="33"/>
  <c r="AM88" i="33"/>
  <c r="AH73" i="33"/>
  <c r="BB84" i="33"/>
  <c r="AK69" i="33"/>
  <c r="BT90" i="33"/>
  <c r="AK63" i="33"/>
  <c r="AW79" i="33"/>
  <c r="CC96" i="33"/>
  <c r="V69" i="33"/>
  <c r="BE82" i="33"/>
  <c r="AG62" i="33"/>
  <c r="AC75" i="33"/>
  <c r="AD71" i="33"/>
  <c r="S66" i="33"/>
  <c r="Y62" i="33"/>
  <c r="BW97" i="33"/>
  <c r="Z79" i="33"/>
  <c r="AT68" i="33"/>
  <c r="AW93" i="33"/>
  <c r="AV97" i="33"/>
  <c r="AW69" i="33"/>
  <c r="AH76" i="33"/>
  <c r="BK78" i="33"/>
  <c r="V75" i="33"/>
  <c r="AX67" i="33"/>
  <c r="AE63" i="33"/>
  <c r="AW88" i="33"/>
  <c r="AG76" i="33"/>
  <c r="BI88" i="33"/>
  <c r="BH82" i="33"/>
  <c r="BD88" i="33"/>
  <c r="AC70" i="33"/>
  <c r="Z78" i="33"/>
  <c r="AH67" i="33"/>
  <c r="R62" i="33"/>
  <c r="BP84" i="33"/>
  <c r="AY76" i="33"/>
  <c r="AE71" i="33"/>
  <c r="AI71" i="33"/>
  <c r="AX70" i="33"/>
  <c r="AL64" i="33"/>
  <c r="BG84" i="33"/>
  <c r="BC81" i="33"/>
  <c r="BB69" i="33"/>
  <c r="K64" i="33"/>
  <c r="BF77" i="33"/>
  <c r="AT69" i="33"/>
  <c r="BI94" i="33"/>
  <c r="AD66" i="33"/>
  <c r="AX74" i="33"/>
  <c r="AP81" i="33"/>
  <c r="Q64" i="33"/>
  <c r="AQ93" i="33"/>
  <c r="BN96" i="33"/>
  <c r="V67" i="33"/>
  <c r="AX96" i="33"/>
  <c r="BF94" i="33"/>
  <c r="P64" i="33"/>
  <c r="BF73" i="33"/>
  <c r="BK93" i="33"/>
  <c r="AQ75" i="33"/>
  <c r="AZ94" i="33"/>
  <c r="Z77" i="33"/>
  <c r="AL69" i="33"/>
  <c r="AX81" i="33"/>
  <c r="AQ96" i="33"/>
  <c r="AQ94" i="33"/>
  <c r="BA96" i="33"/>
  <c r="BP96" i="33"/>
  <c r="AC64" i="33"/>
  <c r="BL96" i="33"/>
  <c r="AC78" i="33"/>
  <c r="AE73" i="33"/>
  <c r="AS81" i="33"/>
  <c r="AT84" i="33"/>
  <c r="J64" i="33"/>
  <c r="AC82" i="33"/>
  <c r="BS88" i="33"/>
  <c r="BL88" i="33"/>
  <c r="AT82" i="33"/>
  <c r="BI93" i="33"/>
  <c r="AW67" i="33"/>
  <c r="AS97" i="33"/>
  <c r="AM84" i="33"/>
  <c r="BB82" i="33"/>
  <c r="AQ65" i="33"/>
  <c r="AQ69" i="33"/>
  <c r="AT62" i="33"/>
  <c r="AW73" i="33"/>
  <c r="R72" i="33"/>
  <c r="CA94" i="33"/>
  <c r="BI96" i="33"/>
  <c r="BI81" i="33"/>
  <c r="BY96" i="33"/>
  <c r="AM72" i="33"/>
  <c r="BL97" i="33"/>
  <c r="AW68" i="33"/>
  <c r="BF85" i="33"/>
  <c r="AE67" i="33"/>
  <c r="AP63" i="33"/>
  <c r="AC71" i="33"/>
  <c r="BL79" i="33"/>
  <c r="AI81" i="33"/>
  <c r="AN65" i="33"/>
  <c r="AT65" i="33"/>
  <c r="BS90" i="33"/>
  <c r="BD93" i="33"/>
  <c r="I62" i="33"/>
  <c r="L65" i="33"/>
  <c r="BH88" i="33"/>
  <c r="AG85" i="33"/>
  <c r="AX76" i="33"/>
  <c r="V70" i="33"/>
  <c r="AC68" i="33"/>
  <c r="W72" i="33"/>
  <c r="BX97" i="33"/>
  <c r="AH85" i="33"/>
  <c r="AJ75" i="33"/>
  <c r="AO62" i="33"/>
  <c r="P67" i="33"/>
  <c r="AG70" i="33"/>
  <c r="AP96" i="33"/>
  <c r="U62" i="33"/>
  <c r="BJ77" i="33"/>
  <c r="AK84" i="33"/>
  <c r="BQ96" i="33"/>
  <c r="AL65" i="33"/>
  <c r="AJ84" i="33"/>
  <c r="AN69" i="33"/>
  <c r="AO90" i="33"/>
  <c r="AH88" i="33"/>
  <c r="BM87" i="33"/>
  <c r="AS71" i="33"/>
  <c r="AO69" i="33"/>
  <c r="BT96" i="33"/>
  <c r="AV81" i="33"/>
  <c r="AP79" i="33"/>
  <c r="BY93" i="33"/>
  <c r="J63" i="33"/>
  <c r="AE66" i="33"/>
  <c r="BF88" i="33"/>
  <c r="AS93" i="33"/>
  <c r="AN93" i="33"/>
  <c r="BS96" i="33"/>
  <c r="BJ94" i="33"/>
  <c r="AW94" i="33"/>
  <c r="AS69" i="33"/>
  <c r="P70" i="33"/>
  <c r="BJ84" i="33"/>
  <c r="AU63" i="33"/>
  <c r="AA77" i="33"/>
  <c r="AF82" i="33"/>
  <c r="BK87" i="33"/>
  <c r="AY88" i="33"/>
  <c r="AM75" i="33"/>
  <c r="AV72" i="33"/>
  <c r="BM91" i="33"/>
  <c r="BO91" i="33"/>
  <c r="AC63" i="33"/>
  <c r="AP94" i="33"/>
  <c r="AV71" i="33"/>
  <c r="W64" i="33"/>
  <c r="AR77" i="33"/>
  <c r="BE91" i="33"/>
  <c r="AC77" i="33"/>
  <c r="AY71" i="33"/>
  <c r="BN93" i="33"/>
  <c r="BL93" i="33"/>
  <c r="AR87" i="33"/>
  <c r="AB64" i="33"/>
  <c r="W75" i="33"/>
  <c r="BC79" i="33"/>
  <c r="BU90" i="33"/>
  <c r="AF63" i="33"/>
  <c r="AO67" i="33"/>
  <c r="AF65" i="33"/>
  <c r="AN63" i="33"/>
  <c r="AJ88" i="33"/>
  <c r="BG78" i="33"/>
  <c r="BD72" i="33"/>
  <c r="AO70" i="33"/>
  <c r="AN87" i="33"/>
  <c r="BB72" i="33"/>
  <c r="AI84" i="33"/>
  <c r="BH96" i="33"/>
  <c r="AR90" i="33"/>
  <c r="AO79" i="33"/>
  <c r="BF96" i="33"/>
  <c r="AY93" i="33"/>
  <c r="Y69" i="33"/>
  <c r="AG66" i="33"/>
  <c r="BI97" i="33"/>
  <c r="Z63" i="33"/>
  <c r="CZ66" i="33" l="1"/>
  <c r="CZ74" i="33"/>
  <c r="CZ67" i="33"/>
  <c r="S98" i="33"/>
  <c r="CZ75" i="33"/>
  <c r="I98" i="33"/>
  <c r="CZ62" i="33"/>
  <c r="H98" i="33"/>
  <c r="CZ73" i="33"/>
  <c r="CZ69" i="33"/>
  <c r="V98" i="33"/>
  <c r="K98" i="33"/>
  <c r="R98" i="33"/>
  <c r="M98" i="33"/>
  <c r="CZ68" i="33"/>
  <c r="CZ64" i="33"/>
  <c r="CZ76" i="33"/>
  <c r="N98" i="33"/>
  <c r="Q98" i="33"/>
  <c r="O98" i="33"/>
  <c r="CZ71" i="33"/>
  <c r="CZ63" i="33"/>
  <c r="P98" i="33"/>
  <c r="T98" i="33"/>
  <c r="J98" i="33"/>
  <c r="L98" i="33"/>
  <c r="CZ65" i="33"/>
  <c r="CZ70" i="33"/>
  <c r="U98" i="33"/>
  <c r="CZ72" i="33"/>
  <c r="CM48" i="18"/>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CZ77"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AO80" i="33"/>
  <c r="AR80" i="33"/>
  <c r="BF80" i="33"/>
  <c r="AS80" i="33"/>
  <c r="AX80" i="33"/>
  <c r="AC80" i="33"/>
  <c r="AT80" i="33"/>
  <c r="BC80" i="33"/>
  <c r="AY80" i="33"/>
  <c r="AD80" i="33"/>
  <c r="AM80" i="33"/>
  <c r="AI80" i="33"/>
  <c r="BI80" i="33"/>
  <c r="BB80" i="33"/>
  <c r="BE80" i="33"/>
  <c r="BL80" i="33"/>
  <c r="AV80" i="33"/>
  <c r="BM80" i="33"/>
  <c r="AH80" i="33"/>
  <c r="AL80" i="33"/>
  <c r="AU80" i="33"/>
  <c r="AP80" i="33"/>
  <c r="BH80" i="33"/>
  <c r="AZ80" i="33"/>
  <c r="AQ80" i="33"/>
  <c r="AN80" i="33"/>
  <c r="AF80" i="33"/>
  <c r="AK80" i="33"/>
  <c r="BA80" i="33"/>
  <c r="AA80" i="33"/>
  <c r="AG80" i="33"/>
  <c r="BJ80" i="33"/>
  <c r="Z80" i="33"/>
  <c r="AE80" i="33"/>
  <c r="BG80" i="33"/>
  <c r="AB80" i="33"/>
  <c r="AW80" i="33"/>
  <c r="BK80" i="33"/>
  <c r="AJ80" i="33"/>
  <c r="BD80" i="33"/>
  <c r="CZ98" i="33" l="1"/>
  <c r="CP27" i="18"/>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BH83" i="33"/>
  <c r="AJ83" i="33"/>
  <c r="BI83" i="33"/>
  <c r="AE83" i="33"/>
  <c r="AS83" i="33"/>
  <c r="AF83" i="33"/>
  <c r="BA83" i="33"/>
  <c r="BD83" i="33"/>
  <c r="AV83" i="33"/>
  <c r="AO83" i="33"/>
  <c r="AQ83" i="33"/>
  <c r="AL83" i="33"/>
  <c r="AT83" i="33"/>
  <c r="BL83" i="33"/>
  <c r="AI83" i="33"/>
  <c r="AX83" i="33"/>
  <c r="BM83" i="33"/>
  <c r="BF83" i="33"/>
  <c r="BG83" i="33"/>
  <c r="AR83" i="33"/>
  <c r="AG83" i="33"/>
  <c r="AM83" i="33"/>
  <c r="BN83" i="33"/>
  <c r="AH83" i="33"/>
  <c r="AD83" i="33"/>
  <c r="AN83" i="33"/>
  <c r="BK83" i="33"/>
  <c r="BP83" i="33"/>
  <c r="BE83" i="33"/>
  <c r="AY83" i="33"/>
  <c r="AU83" i="33"/>
  <c r="AC83" i="33"/>
  <c r="BJ83" i="33"/>
  <c r="AW83" i="33"/>
  <c r="AP83" i="33"/>
  <c r="AK83" i="33"/>
  <c r="BO83" i="33"/>
  <c r="AZ83" i="33"/>
  <c r="BB83" i="33"/>
  <c r="BC83" i="33"/>
  <c r="CP48" i="18" l="1"/>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AW86" i="33"/>
  <c r="BK86" i="33"/>
  <c r="AT86" i="33"/>
  <c r="BE86" i="33"/>
  <c r="AX86" i="33"/>
  <c r="BQ86" i="33"/>
  <c r="AP86" i="33"/>
  <c r="AZ86" i="33"/>
  <c r="AJ86" i="33"/>
  <c r="BS86" i="33"/>
  <c r="AI86" i="33"/>
  <c r="AK86" i="33"/>
  <c r="BI86" i="33"/>
  <c r="BO86" i="33"/>
  <c r="BR86" i="33"/>
  <c r="BC86" i="33"/>
  <c r="AU86" i="33"/>
  <c r="BJ86" i="33"/>
  <c r="AF86" i="33"/>
  <c r="BN86" i="33"/>
  <c r="BP86" i="33"/>
  <c r="BG86" i="33"/>
  <c r="BL86" i="33"/>
  <c r="AQ86" i="33"/>
  <c r="AM86" i="33"/>
  <c r="BF86" i="33"/>
  <c r="AH86" i="33"/>
  <c r="AO86" i="33"/>
  <c r="AL86" i="33"/>
  <c r="AS86" i="33"/>
  <c r="AV86" i="33"/>
  <c r="BA86" i="33"/>
  <c r="AN86" i="33"/>
  <c r="BH86" i="33"/>
  <c r="BM86" i="33"/>
  <c r="AY86" i="33"/>
  <c r="BD86" i="33"/>
  <c r="AG86" i="33"/>
  <c r="AR86" i="33"/>
  <c r="BB86" i="33"/>
  <c r="CQ48" i="18" l="1"/>
  <c r="CQ49" i="18" s="1"/>
  <c r="B51"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BC89" i="33"/>
  <c r="BA89" i="33"/>
  <c r="AU89" i="33"/>
  <c r="AS89" i="33"/>
  <c r="BF89" i="33"/>
  <c r="BT89" i="33"/>
  <c r="AO89" i="33"/>
  <c r="AW89" i="33"/>
  <c r="AQ89" i="33"/>
  <c r="BG89" i="33"/>
  <c r="AT89" i="33"/>
  <c r="AJ89" i="33"/>
  <c r="BQ89" i="33"/>
  <c r="BE89" i="33"/>
  <c r="AL89" i="33"/>
  <c r="AK89" i="33"/>
  <c r="BL89" i="33"/>
  <c r="BB89" i="33"/>
  <c r="BV89" i="33"/>
  <c r="AP89" i="33"/>
  <c r="BM89" i="33"/>
  <c r="BI89" i="33"/>
  <c r="AM89" i="33"/>
  <c r="AX89" i="33"/>
  <c r="AV89" i="33"/>
  <c r="AZ89" i="33"/>
  <c r="AY89" i="33"/>
  <c r="AN89" i="33"/>
  <c r="BD89" i="33"/>
  <c r="BR89" i="33"/>
  <c r="BK89" i="33"/>
  <c r="AI89" i="33"/>
  <c r="BJ89" i="33"/>
  <c r="BO89" i="33"/>
  <c r="BU89" i="33"/>
  <c r="BP89" i="33"/>
  <c r="BH89" i="33"/>
  <c r="AR89" i="33"/>
  <c r="BS89" i="33"/>
  <c r="BN89" i="33"/>
  <c r="E17" i="32" l="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AY92" i="33"/>
  <c r="BH92" i="33"/>
  <c r="BJ92" i="33"/>
  <c r="BV92" i="33"/>
  <c r="BX92" i="33"/>
  <c r="BS92" i="33"/>
  <c r="AP92" i="33"/>
  <c r="AW92" i="33"/>
  <c r="AU92" i="33"/>
  <c r="BO92" i="33"/>
  <c r="BU92" i="33"/>
  <c r="AX92" i="33"/>
  <c r="BA92" i="33"/>
  <c r="BN92" i="33"/>
  <c r="BW92" i="33"/>
  <c r="BI92" i="33"/>
  <c r="AR92" i="33"/>
  <c r="BE92" i="33"/>
  <c r="AS92" i="33"/>
  <c r="BR92" i="33"/>
  <c r="AL92" i="33"/>
  <c r="BB92" i="33"/>
  <c r="BT92" i="33"/>
  <c r="BL92" i="33"/>
  <c r="BM92" i="33"/>
  <c r="BG92" i="33"/>
  <c r="AO92" i="33"/>
  <c r="BD92" i="33"/>
  <c r="BC92" i="33"/>
  <c r="BF92" i="33"/>
  <c r="AT92" i="33"/>
  <c r="BK92" i="33"/>
  <c r="AQ92" i="33"/>
  <c r="AZ92" i="33"/>
  <c r="BP92" i="33"/>
  <c r="BY92" i="33"/>
  <c r="AV92" i="33"/>
  <c r="BQ92" i="33"/>
  <c r="AM92" i="33"/>
  <c r="AN92" i="33"/>
  <c r="AM98" i="33" l="1"/>
  <c r="AL98" i="33"/>
  <c r="AN98" i="33"/>
  <c r="BZ95" i="33"/>
  <c r="BP95" i="33"/>
  <c r="AR95" i="33"/>
  <c r="AP95" i="33"/>
  <c r="BI95" i="33"/>
  <c r="BK95" i="33"/>
  <c r="BR95" i="33"/>
  <c r="AV95" i="33"/>
  <c r="BD95" i="33"/>
  <c r="BX95" i="33"/>
  <c r="BY95" i="33"/>
  <c r="BQ95" i="33"/>
  <c r="AY95" i="33"/>
  <c r="BS95" i="33"/>
  <c r="AQ95" i="33"/>
  <c r="BJ95" i="33"/>
  <c r="BL95" i="33"/>
  <c r="AW95" i="33"/>
  <c r="AZ95" i="33"/>
  <c r="BA95" i="33"/>
  <c r="BF95" i="33"/>
  <c r="BO95" i="33"/>
  <c r="AT95" i="33"/>
  <c r="BB95" i="33"/>
  <c r="BE95" i="33"/>
  <c r="BG95" i="33"/>
  <c r="AU95" i="33"/>
  <c r="BM95" i="33"/>
  <c r="BH95" i="33"/>
  <c r="BU95" i="33"/>
  <c r="AX95" i="33"/>
  <c r="BT95" i="33"/>
  <c r="BC95" i="33"/>
  <c r="BN95" i="33"/>
  <c r="BV95" i="33"/>
  <c r="CB95" i="33"/>
  <c r="BW95" i="33"/>
  <c r="AS95" i="33"/>
  <c r="CA95" i="33"/>
  <c r="AO95" i="33"/>
  <c r="BB98" i="33" l="1"/>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41"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comments2.xml><?xml version="1.0" encoding="utf-8"?>
<comments xmlns="http://schemas.openxmlformats.org/spreadsheetml/2006/main">
  <authors>
    <author>Rohrer, Kathi</author>
  </authors>
  <commentList>
    <comment ref="A30" authorId="0" shapeId="0">
      <text>
        <r>
          <rPr>
            <b/>
            <sz val="9"/>
            <color indexed="81"/>
            <rFont val="Tahoma"/>
            <family val="2"/>
          </rPr>
          <t>Rohrer, Kathi:</t>
        </r>
        <r>
          <rPr>
            <sz val="9"/>
            <color indexed="81"/>
            <rFont val="Tahoma"/>
            <family val="2"/>
          </rPr>
          <t xml:space="preserve">
This is only used in tracker projects.  Assumes end of period rate base recovery.
</t>
        </r>
      </text>
    </comment>
  </commentList>
</comments>
</file>

<file path=xl/sharedStrings.xml><?xml version="1.0" encoding="utf-8"?>
<sst xmlns="http://schemas.openxmlformats.org/spreadsheetml/2006/main" count="1495" uniqueCount="379">
  <si>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</si>
  <si>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</si>
  <si>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</si>
  <si>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</si>
  <si>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</si>
  <si>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</si>
  <si>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</si>
  <si>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</si>
  <si>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</si>
  <si>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</si>
  <si>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</si>
  <si>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</si>
  <si>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</si>
  <si>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</si>
  <si>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</si>
  <si>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</si>
  <si>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</si>
  <si>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</si>
  <si>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</si>
  <si>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</si>
  <si>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</si>
  <si>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</si>
  <si>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</si>
  <si>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</si>
  <si>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</si>
  <si>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</si>
  <si>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</si>
  <si>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</si>
  <si>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</si>
  <si>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</si>
  <si>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</si>
  <si>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</si>
  <si>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</si>
  <si>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</si>
  <si>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</si>
  <si>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</si>
  <si>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</si>
  <si>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</si>
  <si>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</si>
  <si>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</si>
  <si>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</si>
  <si>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</si>
  <si>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</si>
  <si>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</si>
  <si>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</si>
  <si>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</si>
  <si>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</si>
  <si>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</si>
  <si>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</si>
  <si>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</si>
  <si>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</si>
  <si>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</si>
  <si>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</si>
  <si>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</si>
  <si>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</si>
  <si>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</si>
  <si>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</si>
  <si>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</si>
  <si>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</si>
  <si>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</si>
  <si>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</si>
  <si>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</si>
  <si>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</si>
  <si>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</si>
  <si>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</si>
  <si>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</si>
  <si>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</si>
  <si>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</si>
  <si>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</si>
  <si>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</si>
  <si>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</si>
  <si>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</si>
  <si>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</si>
  <si>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</si>
  <si>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</si>
  <si>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</si>
  <si>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</si>
  <si>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</si>
  <si>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</si>
  <si>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</si>
  <si>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</si>
  <si>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</si>
  <si>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</si>
  <si>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</si>
  <si>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</si>
  <si>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</si>
  <si>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</si>
  <si>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</si>
  <si>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</si>
  <si>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</si>
  <si>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</si>
  <si>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</si>
  <si>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</si>
  <si>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</si>
  <si>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</si>
  <si>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</si>
  <si>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</si>
  <si>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</si>
  <si>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</si>
  <si>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</si>
  <si>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</si>
  <si>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</si>
  <si>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</si>
  <si>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</si>
  <si>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</si>
  <si>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</si>
  <si>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</si>
  <si>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</si>
  <si>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</si>
  <si>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</si>
  <si>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</si>
  <si>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</si>
  <si>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</si>
  <si>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</si>
  <si>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</si>
  <si>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</si>
  <si>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</si>
  <si>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</si>
  <si>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</si>
  <si>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</si>
  <si>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</si>
  <si>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Recovery Period - Bonus 50%</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</si>
  <si>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</si>
  <si>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</si>
  <si>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</si>
  <si>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</si>
  <si>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</si>
  <si>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</si>
  <si>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</si>
  <si>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</si>
  <si>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</si>
  <si>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</si>
  <si>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</si>
  <si>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</si>
  <si>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</si>
  <si>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</si>
  <si>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</si>
  <si>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</si>
  <si>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</si>
  <si>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</si>
  <si>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</si>
  <si>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</si>
  <si>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</si>
  <si>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</si>
  <si>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</si>
  <si>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</si>
  <si>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</si>
  <si>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</si>
  <si>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</si>
  <si>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</si>
  <si>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</si>
  <si>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</si>
  <si>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</si>
  <si>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</si>
  <si>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</si>
  <si>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</si>
  <si>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</si>
  <si>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</si>
  <si>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</si>
  <si>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</si>
  <si>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</si>
  <si>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</si>
  <si>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</si>
  <si>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</si>
  <si>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</si>
  <si>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</si>
  <si>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</si>
  <si>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</si>
  <si>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</si>
  <si>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</si>
  <si>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</si>
  <si>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</si>
  <si>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</si>
  <si>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</si>
  <si>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</si>
  <si>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</si>
  <si>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</si>
  <si>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</si>
  <si>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</si>
  <si>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</si>
  <si>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</si>
  <si>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</si>
  <si>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</si>
  <si>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</si>
  <si>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</si>
  <si>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</si>
  <si>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</si>
  <si>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</si>
  <si>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</si>
  <si>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</si>
  <si>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</si>
  <si>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</si>
  <si>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</si>
  <si>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</si>
  <si>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</si>
  <si>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</si>
  <si>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</si>
  <si>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</si>
  <si>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</si>
  <si>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</si>
  <si>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</si>
  <si>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</si>
  <si>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</si>
  <si>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</si>
  <si>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</si>
  <si>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</si>
  <si>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</si>
  <si>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</si>
  <si>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</si>
  <si>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</si>
  <si>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</si>
  <si>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</si>
  <si>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</si>
  <si>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</si>
  <si>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</si>
  <si>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</si>
  <si>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</si>
  <si>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</si>
  <si>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</si>
  <si>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</si>
  <si>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</si>
  <si>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</si>
  <si>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</si>
  <si>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</si>
  <si>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</si>
  <si>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</si>
  <si>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</si>
  <si>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</si>
  <si>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</si>
  <si>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MACRS Tax Depreciation Tables - 2016 In Service Additions</t>
  </si>
  <si>
    <t>MACRS Tax Depreciation Tables - 2017 In Service Additions</t>
  </si>
  <si>
    <r>
      <t xml:space="preserve">MACRS Tax Depreciation Tables - 2018 In Service Additions </t>
    </r>
    <r>
      <rPr>
        <b/>
        <u/>
        <sz val="10"/>
        <color rgb="FFFF0000"/>
        <rFont val="Arial"/>
        <family val="2"/>
      </rPr>
      <t>Only Use For Spend thru 12/31/17</t>
    </r>
  </si>
  <si>
    <r>
      <t xml:space="preserve">MACRS Tax Depreciation Tables - 2018 In Service Additions </t>
    </r>
    <r>
      <rPr>
        <b/>
        <u/>
        <sz val="10"/>
        <color rgb="FFFF0000"/>
        <rFont val="Arial"/>
        <family val="2"/>
      </rPr>
      <t>Only Use For Spend from 1/1/18 - 12/31/18</t>
    </r>
  </si>
  <si>
    <t>Recovery Period - Bonus 40%</t>
  </si>
  <si>
    <r>
      <t xml:space="preserve">MACRS Tax Depreciation Tables - 2019 In Service Additions </t>
    </r>
    <r>
      <rPr>
        <b/>
        <u/>
        <sz val="10"/>
        <color rgb="FFFF0000"/>
        <rFont val="Arial"/>
        <family val="2"/>
      </rPr>
      <t>Only Use For Spend thru 12/31/18</t>
    </r>
  </si>
  <si>
    <r>
      <t xml:space="preserve">MACRS Tax Depreciation Tables - 2019 In Service Additions </t>
    </r>
    <r>
      <rPr>
        <b/>
        <u/>
        <sz val="10"/>
        <color rgb="FFFF0000"/>
        <rFont val="Arial"/>
        <family val="2"/>
      </rPr>
      <t>Only Use For Spend from 1/1/19 - 12/31/19</t>
    </r>
  </si>
  <si>
    <t>Recovery Period - Bonus 30%</t>
  </si>
  <si>
    <r>
      <t xml:space="preserve">MACRS Tax Depreciation Tables - 2020 In Service Additions </t>
    </r>
    <r>
      <rPr>
        <b/>
        <u/>
        <sz val="10"/>
        <color rgb="FFFF0000"/>
        <rFont val="Arial"/>
        <family val="2"/>
      </rPr>
      <t>Only Use For Spend thru 12/31/19</t>
    </r>
  </si>
  <si>
    <r>
      <t xml:space="preserve">MACRS Tax Depreciation Tables - 2020 In Service Additions </t>
    </r>
    <r>
      <rPr>
        <b/>
        <u/>
        <sz val="10"/>
        <color rgb="FFFF0000"/>
        <rFont val="Arial"/>
        <family val="2"/>
      </rPr>
      <t>Only Use For Spend from 1/1/20 - 12/31/20</t>
    </r>
  </si>
  <si>
    <t>Recovery Period - Bonus 0%</t>
  </si>
  <si>
    <t>Project Close</t>
  </si>
  <si>
    <t>First Yr Spend</t>
  </si>
  <si>
    <t>Land/Repairs/Structures project</t>
  </si>
  <si>
    <t>spend through 2017</t>
  </si>
  <si>
    <t>spend in 2018</t>
  </si>
  <si>
    <t>spend through 2018</t>
  </si>
  <si>
    <t>spend in 2019</t>
  </si>
  <si>
    <t>spend through 2019</t>
  </si>
  <si>
    <t>spend in 2020</t>
  </si>
  <si>
    <t>Rec</t>
  </si>
  <si>
    <t>Alt 1</t>
  </si>
  <si>
    <t>C</t>
  </si>
  <si>
    <t>D</t>
  </si>
  <si>
    <t>Q</t>
  </si>
  <si>
    <t>R</t>
  </si>
  <si>
    <t>S</t>
  </si>
  <si>
    <t>T</t>
  </si>
  <si>
    <t>U</t>
  </si>
  <si>
    <t>V</t>
  </si>
  <si>
    <t>W</t>
  </si>
  <si>
    <t>X</t>
  </si>
  <si>
    <t>Y</t>
  </si>
  <si>
    <t>Z</t>
  </si>
  <si>
    <t>AA</t>
  </si>
  <si>
    <t>AB</t>
  </si>
  <si>
    <t>AC</t>
  </si>
  <si>
    <t>AD</t>
  </si>
  <si>
    <t>AE</t>
  </si>
  <si>
    <t>AF</t>
  </si>
  <si>
    <t>AG</t>
  </si>
  <si>
    <t>AH</t>
  </si>
  <si>
    <t>AI</t>
  </si>
  <si>
    <t>AJ</t>
  </si>
  <si>
    <t>AK</t>
  </si>
  <si>
    <t>AL</t>
  </si>
  <si>
    <t>AM</t>
  </si>
  <si>
    <t>AN</t>
  </si>
  <si>
    <t>Bonus Calc</t>
  </si>
  <si>
    <t>Alt 2</t>
  </si>
  <si>
    <t>Alt 3</t>
  </si>
  <si>
    <t>Land/Building project…………………………</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</si>
  <si>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</si>
  <si>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</si>
  <si>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</si>
  <si>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</si>
  <si>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</si>
  <si>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</si>
  <si>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</si>
  <si>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</si>
  <si>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</si>
  <si>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</si>
  <si>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</si>
  <si>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</si>
  <si>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</si>
  <si>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</si>
  <si>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</si>
  <si>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</si>
  <si>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</si>
  <si>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</si>
  <si>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</si>
  <si>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</si>
  <si>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</si>
  <si>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</si>
  <si>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</si>
  <si>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</si>
  <si>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</si>
  <si>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</si>
  <si>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</si>
  <si>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</si>
  <si>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</si>
  <si>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</si>
  <si>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</si>
  <si>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</si>
  <si>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</si>
  <si>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</si>
  <si>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</si>
  <si>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</si>
  <si>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</si>
  <si>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</si>
  <si>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</si>
  <si>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</si>
  <si>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</si>
  <si>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Blanket</t>
  </si>
  <si>
    <t>Tax - Sharon Bloat (1/10/2017 - no change) / Property Tax - Sharon Bloat (1/10/2017)</t>
  </si>
  <si>
    <t>Values received from Adam McKinney 1/3/2017</t>
  </si>
  <si>
    <t>Advanced Metering System</t>
  </si>
  <si>
    <t>Book Income Taxes - Federal</t>
  </si>
  <si>
    <t>Book Income Taxes - State</t>
  </si>
  <si>
    <t>C. Clements</t>
  </si>
  <si>
    <t>Federal Book Depreciation</t>
  </si>
  <si>
    <t>Federal Tax Depreciation</t>
  </si>
  <si>
    <t>State Book Depreciation</t>
  </si>
  <si>
    <t>State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</si>
  <si>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</si>
  <si>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</si>
  <si>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</si>
  <si>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</si>
  <si>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</si>
  <si>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</si>
  <si>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</si>
  <si>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</si>
  <si>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</si>
  <si>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</si>
  <si>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</si>
  <si>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</si>
  <si>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</si>
  <si>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</si>
  <si>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</si>
  <si>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</si>
  <si>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</si>
  <si>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</si>
  <si>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</si>
  <si>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</si>
  <si>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</si>
  <si>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Note: Federal corporate tax rate is equal to 35%, but it is reduced to the extent state tax is paid (100% - 6%) x 35% = 32.9%</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</si>
  <si>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</si>
  <si>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</si>
  <si>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</si>
  <si>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</si>
  <si>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</si>
  <si>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</si>
  <si>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</si>
  <si>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</si>
  <si>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</si>
  <si>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</si>
  <si>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</si>
  <si>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</si>
  <si>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</si>
  <si>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</si>
  <si>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</si>
  <si>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</si>
  <si>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</si>
  <si>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</si>
  <si>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</si>
  <si>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</si>
  <si>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</si>
  <si>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</si>
  <si>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Samantha Stickler</t>
  </si>
  <si>
    <t>AMS Full Deployment - IT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</si>
</sst>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9"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u/>
      <sz val="10"/>
      <color rgb="FFFF0000"/>
      <name val="Arial"/>
      <family val="2"/>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22">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14" xfId="0" applyNumberFormat="1" applyFont="1" applyBorder="1" applyProtection="1"/>
    <xf numFmtId="171" fontId="11" fillId="0" borderId="8" xfId="0" applyNumberFormat="1" applyFont="1" applyBorder="1" applyProtection="1"/>
    <xf numFmtId="171" fontId="11" fillId="0" borderId="7" xfId="0" applyNumberFormat="1" applyFont="1" applyBorder="1" applyProtection="1"/>
    <xf numFmtId="171" fontId="11" fillId="0" borderId="0" xfId="0" applyNumberFormat="1" applyFont="1" applyBorder="1" applyProtection="1"/>
    <xf numFmtId="171" fontId="11" fillId="0" borderId="11" xfId="0" applyNumberFormat="1" applyFont="1" applyBorder="1" applyProtection="1"/>
    <xf numFmtId="171" fontId="11" fillId="0" borderId="5"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1" fillId="0" borderId="2" xfId="0" applyFont="1" applyBorder="1" applyProtection="1"/>
    <xf numFmtId="0" fontId="11" fillId="0" borderId="4" xfId="0" applyFont="1" applyBorder="1" applyProtection="1"/>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21" fillId="6" borderId="4" xfId="0" applyFont="1" applyFill="1" applyBorder="1" applyAlignment="1" applyProtection="1">
      <alignment horizontal="center"/>
    </xf>
    <xf numFmtId="0" fontId="11" fillId="6" borderId="18" xfId="0" applyFont="1" applyFill="1" applyBorder="1" applyProtection="1"/>
    <xf numFmtId="0" fontId="11" fillId="6" borderId="12" xfId="0" applyFont="1" applyFill="1" applyBorder="1" applyProtection="1"/>
    <xf numFmtId="0" fontId="11" fillId="0" borderId="3" xfId="0" applyFont="1" applyBorder="1" applyProtection="1"/>
    <xf numFmtId="0" fontId="21" fillId="6" borderId="4" xfId="0" quotePrefix="1" applyFont="1" applyFill="1" applyBorder="1" applyAlignment="1" applyProtection="1">
      <alignment horizontal="center"/>
    </xf>
    <xf numFmtId="0" fontId="11" fillId="0" borderId="12" xfId="0" applyFont="1" applyFill="1" applyBorder="1" applyProtection="1"/>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37" fontId="25" fillId="0" borderId="0" xfId="0" quotePrefix="1" applyNumberFormat="1" applyFont="1" applyAlignment="1" applyProtection="1">
      <alignment horizontal="left"/>
    </xf>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1" fillId="6" borderId="1" xfId="0" applyFont="1" applyFill="1" applyBorder="1" applyAlignment="1" applyProtection="1">
      <alignment horizontal="center" wrapText="1"/>
    </xf>
    <xf numFmtId="0" fontId="0" fillId="0" borderId="18" xfId="0" applyBorder="1"/>
    <xf numFmtId="0" fontId="0" fillId="0" borderId="12" xfId="0" applyBorder="1"/>
    <xf numFmtId="0" fontId="0" fillId="0" borderId="0" xfId="0" applyAlignment="1">
      <alignment horizontal="right"/>
    </xf>
    <xf numFmtId="5" fontId="0" fillId="0" borderId="0" xfId="0" applyNumberFormat="1"/>
    <xf numFmtId="1" fontId="0" fillId="0" borderId="0" xfId="0" applyNumberFormat="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37" fontId="25" fillId="0" borderId="0" xfId="0" quotePrefix="1" applyNumberFormat="1" applyFont="1" applyAlignment="1" applyProtection="1">
      <alignment horizontal="lef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0" fillId="0" borderId="0" xfId="0" applyAlignment="1">
      <alignment horizontal="center"/>
    </xf>
    <xf numFmtId="0" fontId="55" fillId="0" borderId="88" xfId="68" applyFont="1" applyBorder="1" applyAlignment="1">
      <alignment horizontal="center" vertical="center" wrapText="1"/>
    </xf>
    <xf numFmtId="0" fontId="55" fillId="0" borderId="89" xfId="68" applyFont="1" applyBorder="1" applyAlignment="1">
      <alignment horizontal="center" vertical="center" wrapText="1"/>
    </xf>
    <xf numFmtId="0" fontId="55" fillId="0" borderId="90" xfId="68" applyFont="1" applyBorder="1" applyAlignment="1">
      <alignment horizontal="center" vertical="center" wrapText="1"/>
    </xf>
    <xf numFmtId="0" fontId="55" fillId="0" borderId="91" xfId="68" applyFont="1" applyBorder="1" applyAlignment="1">
      <alignment horizontal="center" vertical="center" wrapText="1"/>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49" fontId="57" fillId="0" borderId="92" xfId="68" applyNumberFormat="1" applyFont="1" applyBorder="1" applyAlignment="1" applyProtection="1">
      <alignment horizontal="center" vertical="center" wrapText="1"/>
      <protection locked="0"/>
    </xf>
    <xf numFmtId="177"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73" fontId="0" fillId="0" borderId="0" xfId="3" applyNumberFormat="1" applyFont="1"/>
    <xf numFmtId="5" fontId="0" fillId="23" borderId="0" xfId="0" applyNumberFormat="1" applyFill="1"/>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2556">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1"/>
  <sheetViews>
    <sheetView zoomScale="85" zoomScaleNormal="85" workbookViewId="0"/>
  </sheetViews>
  <sheetFormatPr defaultColWidth="9" defaultRowHeight="15.75" x14ac:dyDescent="0.25"/>
  <cols>
    <col min="1" max="1" width="1.25" style="212" customWidth="1"/>
    <col min="2" max="2" width="3.5" style="214" customWidth="1"/>
    <col min="3" max="3" width="3.875" style="214" customWidth="1"/>
    <col min="4" max="4" width="58.5" style="214" customWidth="1"/>
    <col min="5" max="17" width="10.625" style="214" customWidth="1"/>
    <col min="18" max="44" width="10.625" style="369" customWidth="1"/>
    <col min="45" max="47" width="9" style="214"/>
    <col min="48" max="51" width="9" style="356"/>
    <col min="52" max="16384" width="9" style="214"/>
  </cols>
  <sheetData>
    <row r="1" spans="1:51" s="212" customFormat="1" ht="16.5" thickBot="1" x14ac:dyDescent="0.3">
      <c r="A1" s="218"/>
      <c r="B1" s="218"/>
      <c r="C1" s="218"/>
      <c r="D1" s="218"/>
      <c r="E1" s="218"/>
      <c r="F1" s="218"/>
      <c r="G1" s="218"/>
      <c r="H1" s="218"/>
      <c r="I1" s="218"/>
      <c r="J1" s="218"/>
      <c r="K1" s="218"/>
      <c r="L1" s="218"/>
      <c r="M1" s="218"/>
      <c r="N1" s="218"/>
      <c r="O1" s="218"/>
      <c r="P1" s="218"/>
      <c r="Q1" s="218"/>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218"/>
      <c r="AT1" s="218"/>
      <c r="AU1" s="218"/>
      <c r="AV1" s="355"/>
      <c r="AW1" s="355"/>
      <c r="AX1" s="355"/>
      <c r="AY1" s="355"/>
    </row>
    <row r="2" spans="1:51" ht="33" x14ac:dyDescent="0.45">
      <c r="A2" s="218"/>
      <c r="B2" s="395"/>
      <c r="C2" s="432"/>
      <c r="D2" s="432" t="s">
        <v>173</v>
      </c>
      <c r="E2" s="433"/>
      <c r="F2" s="218"/>
      <c r="G2" s="405"/>
      <c r="H2" s="406"/>
      <c r="I2" s="406"/>
      <c r="J2" s="406"/>
      <c r="K2" s="406"/>
      <c r="L2" s="406"/>
      <c r="M2" s="406"/>
      <c r="N2" s="406"/>
      <c r="O2" s="406"/>
      <c r="P2" s="429"/>
      <c r="Q2" s="429"/>
      <c r="R2" s="410"/>
      <c r="S2" s="371"/>
      <c r="T2" s="371"/>
      <c r="U2" s="371"/>
      <c r="V2" s="371"/>
      <c r="W2" s="371"/>
      <c r="X2" s="399"/>
      <c r="Y2" s="399"/>
      <c r="Z2" s="399"/>
      <c r="AA2" s="399"/>
      <c r="AB2" s="399"/>
      <c r="AC2" s="399"/>
      <c r="AD2" s="399"/>
      <c r="AE2" s="399"/>
      <c r="AF2" s="399"/>
      <c r="AG2" s="399"/>
      <c r="AH2" s="399"/>
      <c r="AI2" s="399"/>
      <c r="AJ2" s="399"/>
      <c r="AK2" s="399"/>
      <c r="AL2" s="399"/>
      <c r="AM2" s="399"/>
      <c r="AN2" s="399"/>
      <c r="AO2" s="399"/>
      <c r="AP2" s="399"/>
      <c r="AQ2" s="399"/>
      <c r="AR2" s="371"/>
      <c r="AS2" s="218"/>
      <c r="AT2" s="218"/>
      <c r="AU2" s="218"/>
    </row>
    <row r="3" spans="1:51" x14ac:dyDescent="0.25">
      <c r="A3" s="218"/>
      <c r="B3" s="418"/>
      <c r="C3" s="431"/>
      <c r="D3" s="431"/>
      <c r="E3" s="419"/>
      <c r="F3" s="218"/>
      <c r="G3" s="407"/>
      <c r="H3" s="353"/>
      <c r="I3" s="425"/>
      <c r="J3" s="425"/>
      <c r="K3" s="425"/>
      <c r="L3" s="425"/>
      <c r="M3" s="425"/>
      <c r="N3" s="425"/>
      <c r="O3" s="425"/>
      <c r="P3" s="425"/>
      <c r="Q3" s="456"/>
      <c r="R3" s="411"/>
      <c r="S3" s="371"/>
      <c r="T3" s="371"/>
      <c r="U3" s="371"/>
      <c r="V3" s="371"/>
      <c r="W3" s="371"/>
      <c r="X3" s="399"/>
      <c r="Y3" s="399"/>
      <c r="Z3" s="399"/>
      <c r="AA3" s="399"/>
      <c r="AB3" s="399"/>
      <c r="AC3" s="399"/>
      <c r="AD3" s="399"/>
      <c r="AE3" s="399"/>
      <c r="AF3" s="399"/>
      <c r="AG3" s="399"/>
      <c r="AH3" s="399"/>
      <c r="AI3" s="399"/>
      <c r="AJ3" s="399"/>
      <c r="AK3" s="399"/>
      <c r="AL3" s="399"/>
      <c r="AM3" s="399"/>
      <c r="AN3" s="399"/>
      <c r="AO3" s="399"/>
      <c r="AP3" s="399"/>
      <c r="AQ3" s="399"/>
      <c r="AR3" s="371"/>
      <c r="AS3" s="218"/>
      <c r="AT3" s="218"/>
      <c r="AU3" s="218"/>
    </row>
    <row r="4" spans="1:51" s="212" customFormat="1" ht="15" customHeight="1" thickBot="1" x14ac:dyDescent="0.3">
      <c r="A4" s="218"/>
      <c r="B4" s="418"/>
      <c r="C4" s="431"/>
      <c r="D4" s="431"/>
      <c r="E4" s="419"/>
      <c r="F4" s="218"/>
      <c r="G4" s="407"/>
      <c r="H4" s="462"/>
      <c r="I4" s="423" t="s">
        <v>175</v>
      </c>
      <c r="J4" s="401"/>
      <c r="K4" s="401"/>
      <c r="L4" s="401"/>
      <c r="M4" s="403"/>
      <c r="N4" s="403"/>
      <c r="O4" s="403"/>
      <c r="P4" s="403"/>
      <c r="Q4" s="457"/>
      <c r="R4" s="411"/>
      <c r="S4" s="371"/>
      <c r="T4" s="371"/>
      <c r="U4" s="371"/>
      <c r="V4" s="371"/>
      <c r="W4" s="371"/>
      <c r="X4" s="399"/>
      <c r="Y4" s="399"/>
      <c r="Z4" s="399"/>
      <c r="AA4" s="399"/>
      <c r="AB4" s="399"/>
      <c r="AC4" s="399"/>
      <c r="AD4" s="399"/>
      <c r="AE4" s="399"/>
      <c r="AF4" s="399"/>
      <c r="AG4" s="399"/>
      <c r="AH4" s="399"/>
      <c r="AI4" s="399"/>
      <c r="AJ4" s="399"/>
      <c r="AK4" s="399"/>
      <c r="AL4" s="399"/>
      <c r="AM4" s="399"/>
      <c r="AN4" s="399"/>
      <c r="AO4" s="399"/>
      <c r="AP4" s="399"/>
      <c r="AQ4" s="399"/>
      <c r="AR4" s="371"/>
      <c r="AS4" s="218"/>
      <c r="AT4" s="218"/>
      <c r="AU4" s="218"/>
      <c r="AV4" s="355"/>
      <c r="AW4" s="355"/>
      <c r="AX4" s="355"/>
      <c r="AY4" s="355"/>
    </row>
    <row r="5" spans="1:51" s="212" customFormat="1" ht="15" customHeight="1" thickBot="1" x14ac:dyDescent="0.3">
      <c r="A5" s="218"/>
      <c r="B5" s="418"/>
      <c r="C5" s="398"/>
      <c r="D5" s="398" t="s">
        <v>174</v>
      </c>
      <c r="E5" s="419"/>
      <c r="F5" s="218"/>
      <c r="G5" s="407"/>
      <c r="H5" s="462"/>
      <c r="I5" s="402" t="s">
        <v>203</v>
      </c>
      <c r="J5" s="399"/>
      <c r="K5" s="400"/>
      <c r="L5" s="399"/>
      <c r="M5" s="509" t="s">
        <v>378</v>
      </c>
      <c r="N5" s="510"/>
      <c r="O5" s="510"/>
      <c r="P5" s="511"/>
      <c r="Q5" s="458"/>
      <c r="R5" s="412"/>
      <c r="S5" s="372"/>
      <c r="T5" s="372"/>
      <c r="U5" s="372"/>
      <c r="V5" s="372"/>
      <c r="W5" s="372"/>
      <c r="X5" s="400"/>
      <c r="Y5" s="400"/>
      <c r="Z5" s="400"/>
      <c r="AA5" s="400"/>
      <c r="AB5" s="400"/>
      <c r="AC5" s="400"/>
      <c r="AD5" s="400"/>
      <c r="AE5" s="400"/>
      <c r="AF5" s="400"/>
      <c r="AG5" s="400"/>
      <c r="AH5" s="400"/>
      <c r="AI5" s="400"/>
      <c r="AJ5" s="400"/>
      <c r="AK5" s="400"/>
      <c r="AL5" s="400"/>
      <c r="AM5" s="400"/>
      <c r="AN5" s="400"/>
      <c r="AO5" s="400"/>
      <c r="AP5" s="400"/>
      <c r="AQ5" s="400"/>
      <c r="AR5" s="372"/>
      <c r="AS5" s="218"/>
      <c r="AT5" s="218"/>
      <c r="AU5" s="218"/>
      <c r="AV5" s="355"/>
      <c r="AW5" s="355"/>
      <c r="AX5" s="355"/>
      <c r="AY5" s="355"/>
    </row>
    <row r="6" spans="1:51" s="212" customFormat="1" ht="15" customHeight="1" thickBot="1" x14ac:dyDescent="0.3">
      <c r="A6" s="218"/>
      <c r="B6" s="418"/>
      <c r="C6" s="398"/>
      <c r="D6" s="398" t="s">
        <v>368</v>
      </c>
      <c r="E6" s="419"/>
      <c r="F6" s="218"/>
      <c r="G6" s="407"/>
      <c r="H6" s="462"/>
      <c r="I6" s="402" t="s">
        <v>204</v>
      </c>
      <c r="J6" s="399"/>
      <c r="K6" s="400"/>
      <c r="L6" s="399"/>
      <c r="M6" s="512">
        <v>155483</v>
      </c>
      <c r="N6" s="513"/>
      <c r="O6" s="513"/>
      <c r="P6" s="514"/>
      <c r="Q6" s="458"/>
      <c r="R6" s="412"/>
      <c r="S6" s="372"/>
      <c r="T6" s="372"/>
      <c r="U6" s="372"/>
      <c r="V6" s="372"/>
      <c r="W6" s="372"/>
      <c r="X6" s="400"/>
      <c r="Y6" s="400"/>
      <c r="Z6" s="400"/>
      <c r="AA6" s="400"/>
      <c r="AB6" s="400"/>
      <c r="AC6" s="400"/>
      <c r="AD6" s="400"/>
      <c r="AE6" s="400"/>
      <c r="AF6" s="400"/>
      <c r="AG6" s="400"/>
      <c r="AH6" s="400"/>
      <c r="AI6" s="400"/>
      <c r="AJ6" s="400"/>
      <c r="AK6" s="400"/>
      <c r="AL6" s="400"/>
      <c r="AM6" s="400"/>
      <c r="AN6" s="400"/>
      <c r="AO6" s="400"/>
      <c r="AP6" s="400"/>
      <c r="AQ6" s="400"/>
      <c r="AR6" s="372"/>
      <c r="AS6" s="218"/>
      <c r="AT6" s="218"/>
      <c r="AU6" s="218"/>
      <c r="AV6" s="355"/>
      <c r="AW6" s="355"/>
      <c r="AX6" s="355"/>
      <c r="AY6" s="355"/>
    </row>
    <row r="7" spans="1:51" s="212" customFormat="1" ht="15" customHeight="1" thickBot="1" x14ac:dyDescent="0.3">
      <c r="A7" s="218"/>
      <c r="B7" s="418"/>
      <c r="C7" s="398"/>
      <c r="D7" s="398" t="s">
        <v>195</v>
      </c>
      <c r="E7" s="419"/>
      <c r="F7" s="218"/>
      <c r="G7" s="407"/>
      <c r="H7" s="462"/>
      <c r="I7" s="402" t="s">
        <v>205</v>
      </c>
      <c r="J7" s="399"/>
      <c r="K7" s="400"/>
      <c r="L7" s="399"/>
      <c r="M7" s="509" t="s">
        <v>377</v>
      </c>
      <c r="N7" s="510"/>
      <c r="O7" s="510"/>
      <c r="P7" s="511"/>
      <c r="Q7" s="458"/>
      <c r="R7" s="412"/>
      <c r="S7" s="372"/>
      <c r="T7" s="372"/>
      <c r="U7" s="372"/>
      <c r="V7" s="372"/>
      <c r="W7" s="372"/>
      <c r="X7" s="400"/>
      <c r="Y7" s="400"/>
      <c r="Z7" s="400"/>
      <c r="AA7" s="400"/>
      <c r="AB7" s="400"/>
      <c r="AC7" s="400"/>
      <c r="AD7" s="400"/>
      <c r="AE7" s="400"/>
      <c r="AF7" s="400"/>
      <c r="AG7" s="400"/>
      <c r="AH7" s="400"/>
      <c r="AI7" s="400"/>
      <c r="AJ7" s="400"/>
      <c r="AK7" s="400"/>
      <c r="AL7" s="400"/>
      <c r="AM7" s="400"/>
      <c r="AN7" s="400"/>
      <c r="AO7" s="400"/>
      <c r="AP7" s="400"/>
      <c r="AQ7" s="400"/>
      <c r="AR7" s="372"/>
      <c r="AS7" s="218"/>
      <c r="AT7" s="218"/>
      <c r="AU7" s="218"/>
      <c r="AV7" s="355"/>
      <c r="AW7" s="355"/>
      <c r="AX7" s="355"/>
      <c r="AY7" s="355"/>
    </row>
    <row r="8" spans="1:51" s="212" customFormat="1" ht="15" customHeight="1" x14ac:dyDescent="0.25">
      <c r="A8" s="218"/>
      <c r="B8" s="418"/>
      <c r="C8" s="397"/>
      <c r="D8" s="397" t="s">
        <v>197</v>
      </c>
      <c r="E8" s="419"/>
      <c r="F8" s="218"/>
      <c r="G8" s="407"/>
      <c r="H8" s="462"/>
      <c r="I8" s="399"/>
      <c r="J8" s="399"/>
      <c r="K8" s="399"/>
      <c r="L8" s="399"/>
      <c r="M8" s="399"/>
      <c r="N8" s="399"/>
      <c r="O8" s="399"/>
      <c r="P8" s="399"/>
      <c r="Q8" s="458"/>
      <c r="R8" s="412"/>
      <c r="S8" s="372"/>
      <c r="T8" s="372"/>
      <c r="U8" s="372"/>
      <c r="V8" s="372"/>
      <c r="W8" s="372"/>
      <c r="X8" s="400"/>
      <c r="Y8" s="400"/>
      <c r="Z8" s="400"/>
      <c r="AA8" s="400"/>
      <c r="AB8" s="400"/>
      <c r="AC8" s="400"/>
      <c r="AD8" s="400"/>
      <c r="AE8" s="400"/>
      <c r="AF8" s="400"/>
      <c r="AG8" s="400"/>
      <c r="AH8" s="400"/>
      <c r="AI8" s="400"/>
      <c r="AJ8" s="400"/>
      <c r="AK8" s="400"/>
      <c r="AL8" s="400"/>
      <c r="AM8" s="400"/>
      <c r="AN8" s="400"/>
      <c r="AO8" s="400"/>
      <c r="AP8" s="400"/>
      <c r="AQ8" s="400"/>
      <c r="AR8" s="372"/>
      <c r="AS8" s="218"/>
      <c r="AT8" s="218"/>
      <c r="AU8" s="218"/>
      <c r="AV8" s="355"/>
      <c r="AW8" s="355"/>
      <c r="AX8" s="355"/>
      <c r="AY8" s="355"/>
    </row>
    <row r="9" spans="1:51" s="368" customFormat="1" ht="15" customHeight="1" thickBot="1" x14ac:dyDescent="0.3">
      <c r="A9" s="370"/>
      <c r="B9" s="418"/>
      <c r="C9" s="397"/>
      <c r="D9" s="397" t="s">
        <v>196</v>
      </c>
      <c r="E9" s="419"/>
      <c r="F9" s="370"/>
      <c r="G9" s="407"/>
      <c r="H9" s="462"/>
      <c r="I9" s="400"/>
      <c r="J9" s="400"/>
      <c r="K9" s="400"/>
      <c r="L9" s="399"/>
      <c r="M9" s="455" t="s">
        <v>340</v>
      </c>
      <c r="N9" s="455" t="s">
        <v>339</v>
      </c>
      <c r="O9" s="455" t="s">
        <v>338</v>
      </c>
      <c r="P9" s="455" t="s">
        <v>337</v>
      </c>
      <c r="Q9" s="458"/>
      <c r="R9" s="412"/>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370"/>
      <c r="AT9" s="370"/>
      <c r="AU9" s="370"/>
      <c r="AV9" s="355"/>
      <c r="AW9" s="355"/>
      <c r="AX9" s="355"/>
      <c r="AY9" s="355"/>
    </row>
    <row r="10" spans="1:51" s="368" customFormat="1" ht="15" customHeight="1" thickBot="1" x14ac:dyDescent="0.3">
      <c r="A10" s="370"/>
      <c r="B10" s="418"/>
      <c r="C10" s="397"/>
      <c r="D10" s="396"/>
      <c r="E10" s="419"/>
      <c r="F10" s="370"/>
      <c r="G10" s="407"/>
      <c r="H10" s="462"/>
      <c r="I10" s="402" t="s">
        <v>357</v>
      </c>
      <c r="J10" s="400"/>
      <c r="K10" s="400"/>
      <c r="L10" s="399"/>
      <c r="M10" s="489">
        <v>2018</v>
      </c>
      <c r="N10" s="490"/>
      <c r="O10" s="491"/>
      <c r="P10" s="492"/>
      <c r="Q10" s="458"/>
      <c r="R10" s="412"/>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370"/>
      <c r="AT10" s="370"/>
      <c r="AU10" s="370"/>
      <c r="AV10" s="355"/>
      <c r="AW10" s="355"/>
      <c r="AX10" s="355"/>
      <c r="AY10" s="355"/>
    </row>
    <row r="11" spans="1:51" s="212" customFormat="1" ht="15" customHeight="1" thickBot="1" x14ac:dyDescent="0.3">
      <c r="A11" s="218"/>
      <c r="B11" s="418"/>
      <c r="C11" s="397"/>
      <c r="D11" s="397" t="s">
        <v>198</v>
      </c>
      <c r="E11" s="419"/>
      <c r="F11" s="218"/>
      <c r="G11" s="407"/>
      <c r="H11" s="462"/>
      <c r="I11" s="402" t="s">
        <v>356</v>
      </c>
      <c r="J11" s="399"/>
      <c r="K11" s="400"/>
      <c r="L11" s="399"/>
      <c r="M11" s="489">
        <v>2021</v>
      </c>
      <c r="N11" s="490"/>
      <c r="O11" s="491"/>
      <c r="P11" s="492"/>
      <c r="Q11" s="458"/>
      <c r="R11" s="412"/>
      <c r="S11" s="372"/>
      <c r="T11" s="372"/>
      <c r="U11" s="372"/>
      <c r="V11" s="372"/>
      <c r="W11" s="372"/>
      <c r="X11" s="400"/>
      <c r="Y11" s="400"/>
      <c r="Z11" s="400"/>
      <c r="AA11" s="400"/>
      <c r="AB11" s="400"/>
      <c r="AC11" s="400"/>
      <c r="AD11" s="400"/>
      <c r="AE11" s="400"/>
      <c r="AF11" s="400"/>
      <c r="AG11" s="400"/>
      <c r="AH11" s="400"/>
      <c r="AI11" s="400"/>
      <c r="AJ11" s="400"/>
      <c r="AK11" s="400"/>
      <c r="AL11" s="400"/>
      <c r="AM11" s="400"/>
      <c r="AN11" s="400"/>
      <c r="AO11" s="400"/>
      <c r="AP11" s="400"/>
      <c r="AQ11" s="400"/>
      <c r="AR11" s="372"/>
      <c r="AS11" s="218"/>
      <c r="AT11" s="218"/>
      <c r="AU11" s="218"/>
      <c r="AV11" s="355"/>
      <c r="AW11" s="355"/>
      <c r="AX11" s="355"/>
      <c r="AY11" s="355"/>
    </row>
    <row r="12" spans="1:51" s="212" customFormat="1" ht="15" customHeight="1" thickBot="1" x14ac:dyDescent="0.3">
      <c r="A12" s="218"/>
      <c r="B12" s="418"/>
      <c r="C12" s="397"/>
      <c r="D12" s="397" t="s">
        <v>199</v>
      </c>
      <c r="E12" s="419"/>
      <c r="F12" s="218"/>
      <c r="G12" s="407"/>
      <c r="H12" s="462"/>
      <c r="I12" s="402" t="s">
        <v>206</v>
      </c>
      <c r="J12" s="399"/>
      <c r="K12" s="426"/>
      <c r="L12" s="399"/>
      <c r="M12" s="493"/>
      <c r="N12" s="494"/>
      <c r="O12" s="495"/>
      <c r="P12" s="496"/>
      <c r="Q12" s="458"/>
      <c r="R12" s="412"/>
      <c r="S12" s="372"/>
      <c r="T12" s="372"/>
      <c r="U12" s="372"/>
      <c r="V12" s="372"/>
      <c r="W12" s="372"/>
      <c r="X12" s="400"/>
      <c r="Y12" s="400"/>
      <c r="Z12" s="400"/>
      <c r="AA12" s="400"/>
      <c r="AB12" s="400"/>
      <c r="AC12" s="400"/>
      <c r="AD12" s="400"/>
      <c r="AE12" s="400"/>
      <c r="AF12" s="400"/>
      <c r="AG12" s="400"/>
      <c r="AH12" s="400"/>
      <c r="AI12" s="400"/>
      <c r="AJ12" s="400"/>
      <c r="AK12" s="400"/>
      <c r="AL12" s="400"/>
      <c r="AM12" s="400"/>
      <c r="AN12" s="400"/>
      <c r="AO12" s="400"/>
      <c r="AP12" s="400"/>
      <c r="AQ12" s="400"/>
      <c r="AR12" s="372"/>
      <c r="AS12" s="218"/>
      <c r="AT12" s="218"/>
      <c r="AU12" s="218"/>
      <c r="AV12" s="355"/>
      <c r="AW12" s="355"/>
      <c r="AX12" s="355"/>
      <c r="AY12" s="355"/>
    </row>
    <row r="13" spans="1:51" s="212" customFormat="1" ht="15" customHeight="1" x14ac:dyDescent="0.25">
      <c r="A13" s="218"/>
      <c r="B13" s="418"/>
      <c r="C13" s="397"/>
      <c r="D13" s="397"/>
      <c r="E13" s="419"/>
      <c r="F13" s="218"/>
      <c r="G13" s="407"/>
      <c r="H13" s="500"/>
      <c r="I13" s="501"/>
      <c r="J13" s="416"/>
      <c r="K13" s="417"/>
      <c r="L13" s="404"/>
      <c r="M13" s="404"/>
      <c r="N13" s="404"/>
      <c r="O13" s="404"/>
      <c r="P13" s="417"/>
      <c r="Q13" s="467"/>
      <c r="R13" s="412"/>
      <c r="S13" s="372"/>
      <c r="T13" s="372"/>
      <c r="U13" s="372"/>
      <c r="V13" s="372"/>
      <c r="W13" s="372"/>
      <c r="X13" s="400"/>
      <c r="Y13" s="400"/>
      <c r="Z13" s="400"/>
      <c r="AA13" s="400"/>
      <c r="AB13" s="400"/>
      <c r="AC13" s="400"/>
      <c r="AD13" s="400"/>
      <c r="AE13" s="400"/>
      <c r="AF13" s="400"/>
      <c r="AG13" s="400"/>
      <c r="AH13" s="400"/>
      <c r="AI13" s="400"/>
      <c r="AJ13" s="400"/>
      <c r="AK13" s="400"/>
      <c r="AL13" s="400"/>
      <c r="AM13" s="400"/>
      <c r="AN13" s="400"/>
      <c r="AO13" s="400"/>
      <c r="AP13" s="400"/>
      <c r="AQ13" s="400"/>
      <c r="AR13" s="372"/>
      <c r="AS13" s="218"/>
      <c r="AT13" s="218"/>
      <c r="AU13" s="218"/>
      <c r="AV13" s="355"/>
      <c r="AW13" s="355"/>
      <c r="AX13" s="355"/>
      <c r="AY13" s="355"/>
    </row>
    <row r="14" spans="1:51" s="212" customFormat="1" ht="15" customHeight="1" x14ac:dyDescent="0.25">
      <c r="A14" s="218"/>
      <c r="B14" s="418"/>
      <c r="C14" s="397"/>
      <c r="D14" s="397" t="s">
        <v>201</v>
      </c>
      <c r="E14" s="419"/>
      <c r="F14" s="218"/>
      <c r="G14" s="408"/>
      <c r="H14" s="404"/>
      <c r="I14" s="415"/>
      <c r="J14" s="416"/>
      <c r="K14" s="417"/>
      <c r="L14" s="404"/>
      <c r="M14" s="404"/>
      <c r="N14" s="404"/>
      <c r="O14" s="404"/>
      <c r="P14" s="417"/>
      <c r="Q14" s="417"/>
      <c r="R14" s="412"/>
      <c r="S14" s="372"/>
      <c r="T14" s="372"/>
      <c r="U14" s="372"/>
      <c r="V14" s="372"/>
      <c r="W14" s="372"/>
      <c r="X14" s="400"/>
      <c r="Y14" s="400"/>
      <c r="Z14" s="400"/>
      <c r="AA14" s="400"/>
      <c r="AB14" s="400"/>
      <c r="AC14" s="400"/>
      <c r="AD14" s="400"/>
      <c r="AE14" s="400"/>
      <c r="AF14" s="400"/>
      <c r="AG14" s="400"/>
      <c r="AH14" s="400"/>
      <c r="AI14" s="400"/>
      <c r="AJ14" s="400"/>
      <c r="AK14" s="400"/>
      <c r="AL14" s="400"/>
      <c r="AM14" s="400"/>
      <c r="AN14" s="400"/>
      <c r="AO14" s="400"/>
      <c r="AP14" s="400"/>
      <c r="AQ14" s="400"/>
      <c r="AR14" s="372"/>
      <c r="AS14" s="218"/>
      <c r="AT14" s="218"/>
      <c r="AU14" s="218"/>
      <c r="AV14" s="355"/>
      <c r="AW14" s="355"/>
      <c r="AX14" s="355"/>
      <c r="AY14" s="355"/>
    </row>
    <row r="15" spans="1:51" s="213" customFormat="1" ht="15" customHeight="1" x14ac:dyDescent="0.25">
      <c r="A15" s="219"/>
      <c r="B15" s="418"/>
      <c r="C15" s="397"/>
      <c r="D15" s="397" t="s">
        <v>200</v>
      </c>
      <c r="E15" s="419"/>
      <c r="F15" s="219"/>
      <c r="G15" s="407"/>
      <c r="H15" s="353"/>
      <c r="I15" s="459"/>
      <c r="J15" s="460"/>
      <c r="K15" s="427"/>
      <c r="L15" s="425"/>
      <c r="M15" s="425"/>
      <c r="N15" s="425"/>
      <c r="O15" s="425"/>
      <c r="P15" s="427"/>
      <c r="Q15" s="461"/>
      <c r="R15" s="412"/>
      <c r="S15" s="372"/>
      <c r="T15" s="372"/>
      <c r="U15" s="372"/>
      <c r="V15" s="372"/>
      <c r="W15" s="372"/>
      <c r="X15" s="400"/>
      <c r="Y15" s="400"/>
      <c r="Z15" s="400"/>
      <c r="AA15" s="400"/>
      <c r="AB15" s="400"/>
      <c r="AC15" s="400"/>
      <c r="AD15" s="400"/>
      <c r="AE15" s="400"/>
      <c r="AF15" s="400"/>
      <c r="AG15" s="400"/>
      <c r="AH15" s="400"/>
      <c r="AI15" s="400"/>
      <c r="AJ15" s="400"/>
      <c r="AK15" s="400"/>
      <c r="AL15" s="400"/>
      <c r="AM15" s="400"/>
      <c r="AN15" s="400"/>
      <c r="AO15" s="400"/>
      <c r="AP15" s="400"/>
      <c r="AQ15" s="400"/>
      <c r="AR15" s="372"/>
      <c r="AS15" s="219"/>
      <c r="AT15" s="219"/>
      <c r="AU15" s="219"/>
      <c r="AV15" s="357"/>
      <c r="AW15" s="357"/>
      <c r="AX15" s="357"/>
      <c r="AY15" s="357"/>
    </row>
    <row r="16" spans="1:51" s="213" customFormat="1" ht="15" customHeight="1" thickBot="1" x14ac:dyDescent="0.3">
      <c r="A16" s="219"/>
      <c r="B16" s="418"/>
      <c r="C16" s="397"/>
      <c r="D16" s="397" t="s">
        <v>133</v>
      </c>
      <c r="E16" s="419"/>
      <c r="F16" s="219"/>
      <c r="G16" s="407"/>
      <c r="H16" s="462"/>
      <c r="I16" s="424" t="s">
        <v>211</v>
      </c>
      <c r="J16" s="430"/>
      <c r="K16" s="401"/>
      <c r="L16" s="401"/>
      <c r="M16" s="403"/>
      <c r="N16" s="403"/>
      <c r="O16" s="403"/>
      <c r="P16" s="403"/>
      <c r="Q16" s="457"/>
      <c r="R16" s="411"/>
      <c r="S16" s="371"/>
      <c r="T16" s="371"/>
      <c r="U16" s="371"/>
      <c r="V16" s="371"/>
      <c r="W16" s="371"/>
      <c r="X16" s="399"/>
      <c r="Y16" s="399"/>
      <c r="Z16" s="399"/>
      <c r="AA16" s="399"/>
      <c r="AB16" s="399"/>
      <c r="AC16" s="399"/>
      <c r="AD16" s="399"/>
      <c r="AE16" s="399"/>
      <c r="AF16" s="399"/>
      <c r="AG16" s="399"/>
      <c r="AH16" s="399"/>
      <c r="AI16" s="399"/>
      <c r="AJ16" s="399"/>
      <c r="AK16" s="399"/>
      <c r="AL16" s="399"/>
      <c r="AM16" s="399"/>
      <c r="AN16" s="399"/>
      <c r="AO16" s="399"/>
      <c r="AP16" s="399"/>
      <c r="AQ16" s="399"/>
      <c r="AR16" s="371"/>
      <c r="AS16" s="219"/>
      <c r="AT16" s="219"/>
      <c r="AU16" s="219"/>
      <c r="AV16" s="357"/>
      <c r="AW16" s="357"/>
      <c r="AX16" s="357"/>
      <c r="AY16" s="357"/>
    </row>
    <row r="17" spans="1:51" s="212" customFormat="1" ht="15" customHeight="1" thickBot="1" x14ac:dyDescent="0.3">
      <c r="A17" s="218"/>
      <c r="B17" s="418"/>
      <c r="C17" s="397"/>
      <c r="D17" s="397" t="s">
        <v>336</v>
      </c>
      <c r="E17" s="419"/>
      <c r="F17" s="218"/>
      <c r="G17" s="407"/>
      <c r="H17" s="462"/>
      <c r="I17" s="434" t="s">
        <v>207</v>
      </c>
      <c r="J17" s="399"/>
      <c r="K17" s="428"/>
      <c r="L17" s="399"/>
      <c r="M17" s="506" t="s">
        <v>89</v>
      </c>
      <c r="N17" s="507"/>
      <c r="O17" s="507"/>
      <c r="P17" s="508"/>
      <c r="Q17" s="458"/>
      <c r="R17" s="412"/>
      <c r="S17" s="372"/>
      <c r="T17" s="372"/>
      <c r="U17" s="372"/>
      <c r="V17" s="372"/>
      <c r="W17" s="372"/>
      <c r="X17" s="400"/>
      <c r="Y17" s="400"/>
      <c r="Z17" s="400"/>
      <c r="AA17" s="400"/>
      <c r="AB17" s="400"/>
      <c r="AC17" s="400"/>
      <c r="AD17" s="400"/>
      <c r="AE17" s="400"/>
      <c r="AF17" s="400"/>
      <c r="AG17" s="400"/>
      <c r="AH17" s="400"/>
      <c r="AI17" s="400"/>
      <c r="AJ17" s="400"/>
      <c r="AK17" s="400"/>
      <c r="AL17" s="400"/>
      <c r="AM17" s="400"/>
      <c r="AN17" s="400"/>
      <c r="AO17" s="400"/>
      <c r="AP17" s="400"/>
      <c r="AQ17" s="400"/>
      <c r="AR17" s="372"/>
      <c r="AS17" s="218"/>
      <c r="AT17" s="218"/>
      <c r="AU17" s="218"/>
      <c r="AV17" s="355"/>
      <c r="AW17" s="355"/>
      <c r="AX17" s="355"/>
      <c r="AY17" s="355"/>
    </row>
    <row r="18" spans="1:51" s="212" customFormat="1" ht="15" customHeight="1" thickBot="1" x14ac:dyDescent="0.3">
      <c r="A18" s="218"/>
      <c r="B18" s="418"/>
      <c r="C18" s="397"/>
      <c r="D18" s="396"/>
      <c r="E18" s="419"/>
      <c r="F18" s="218"/>
      <c r="G18" s="407"/>
      <c r="H18" s="462"/>
      <c r="I18" s="434" t="s">
        <v>208</v>
      </c>
      <c r="J18" s="399"/>
      <c r="K18" s="428"/>
      <c r="L18" s="399"/>
      <c r="M18" s="506" t="s">
        <v>23</v>
      </c>
      <c r="N18" s="507"/>
      <c r="O18" s="507"/>
      <c r="P18" s="508"/>
      <c r="Q18" s="458"/>
      <c r="R18" s="412"/>
      <c r="S18" s="372"/>
      <c r="T18" s="372"/>
      <c r="U18" s="372"/>
      <c r="V18" s="372"/>
      <c r="W18" s="372"/>
      <c r="X18" s="400"/>
      <c r="Y18" s="400"/>
      <c r="Z18" s="400"/>
      <c r="AA18" s="400"/>
      <c r="AB18" s="400"/>
      <c r="AC18" s="400"/>
      <c r="AD18" s="400"/>
      <c r="AE18" s="400"/>
      <c r="AF18" s="400"/>
      <c r="AG18" s="400"/>
      <c r="AH18" s="400"/>
      <c r="AI18" s="400"/>
      <c r="AJ18" s="400"/>
      <c r="AK18" s="400"/>
      <c r="AL18" s="400"/>
      <c r="AM18" s="400"/>
      <c r="AN18" s="400"/>
      <c r="AO18" s="400"/>
      <c r="AP18" s="400"/>
      <c r="AQ18" s="400"/>
      <c r="AR18" s="372"/>
      <c r="AS18" s="218"/>
      <c r="AT18" s="218"/>
      <c r="AU18" s="218"/>
      <c r="AV18" s="355"/>
      <c r="AW18" s="355"/>
      <c r="AX18" s="355"/>
      <c r="AY18" s="355"/>
    </row>
    <row r="19" spans="1:51" s="212" customFormat="1" ht="15" customHeight="1" thickBot="1" x14ac:dyDescent="0.3">
      <c r="A19" s="218"/>
      <c r="B19" s="418"/>
      <c r="C19" s="397"/>
      <c r="D19" s="396"/>
      <c r="E19" s="419"/>
      <c r="F19" s="218"/>
      <c r="G19" s="407"/>
      <c r="H19" s="462"/>
      <c r="I19" s="434" t="s">
        <v>209</v>
      </c>
      <c r="J19" s="399"/>
      <c r="K19" s="428"/>
      <c r="L19" s="399"/>
      <c r="M19" s="506" t="s">
        <v>325</v>
      </c>
      <c r="N19" s="507"/>
      <c r="O19" s="507"/>
      <c r="P19" s="508"/>
      <c r="Q19" s="458"/>
      <c r="R19" s="412"/>
      <c r="S19" s="372"/>
      <c r="T19" s="372"/>
      <c r="U19" s="372"/>
      <c r="V19" s="372"/>
      <c r="W19" s="372"/>
      <c r="X19" s="400"/>
      <c r="Y19" s="400"/>
      <c r="Z19" s="400"/>
      <c r="AA19" s="400"/>
      <c r="AB19" s="400"/>
      <c r="AC19" s="400"/>
      <c r="AD19" s="400"/>
      <c r="AE19" s="400"/>
      <c r="AF19" s="400"/>
      <c r="AG19" s="400"/>
      <c r="AH19" s="400"/>
      <c r="AI19" s="400"/>
      <c r="AJ19" s="400"/>
      <c r="AK19" s="400"/>
      <c r="AL19" s="400"/>
      <c r="AM19" s="400"/>
      <c r="AN19" s="400"/>
      <c r="AO19" s="400"/>
      <c r="AP19" s="400"/>
      <c r="AQ19" s="400"/>
      <c r="AR19" s="372"/>
      <c r="AS19" s="218"/>
      <c r="AT19" s="218"/>
      <c r="AU19" s="218"/>
      <c r="AV19" s="355"/>
      <c r="AW19" s="355"/>
      <c r="AX19" s="355"/>
      <c r="AY19" s="355"/>
    </row>
    <row r="20" spans="1:51" s="212" customFormat="1" ht="15" customHeight="1" thickBot="1" x14ac:dyDescent="0.3">
      <c r="A20" s="218"/>
      <c r="B20" s="418"/>
      <c r="C20" s="396"/>
      <c r="D20" s="396"/>
      <c r="E20" s="419"/>
      <c r="F20" s="218"/>
      <c r="G20" s="407"/>
      <c r="H20" s="462"/>
      <c r="I20" s="434" t="s">
        <v>210</v>
      </c>
      <c r="J20" s="399"/>
      <c r="K20" s="428"/>
      <c r="L20" s="399"/>
      <c r="M20" s="506" t="s">
        <v>92</v>
      </c>
      <c r="N20" s="507"/>
      <c r="O20" s="507"/>
      <c r="P20" s="508"/>
      <c r="Q20" s="458"/>
      <c r="R20" s="412"/>
      <c r="S20" s="372"/>
      <c r="T20" s="372"/>
      <c r="U20" s="372"/>
      <c r="V20" s="372"/>
      <c r="W20" s="372"/>
      <c r="X20" s="400"/>
      <c r="Y20" s="400"/>
      <c r="Z20" s="400"/>
      <c r="AA20" s="400"/>
      <c r="AB20" s="400"/>
      <c r="AC20" s="400"/>
      <c r="AD20" s="400"/>
      <c r="AE20" s="400"/>
      <c r="AF20" s="400"/>
      <c r="AG20" s="400"/>
      <c r="AH20" s="400"/>
      <c r="AI20" s="400"/>
      <c r="AJ20" s="400"/>
      <c r="AK20" s="400"/>
      <c r="AL20" s="400"/>
      <c r="AM20" s="400"/>
      <c r="AN20" s="400"/>
      <c r="AO20" s="400"/>
      <c r="AP20" s="400"/>
      <c r="AQ20" s="400"/>
      <c r="AR20" s="372"/>
      <c r="AS20" s="218"/>
      <c r="AT20" s="218"/>
      <c r="AU20" s="218"/>
      <c r="AV20" s="355"/>
      <c r="AW20" s="355"/>
      <c r="AX20" s="355"/>
      <c r="AY20" s="355"/>
    </row>
    <row r="21" spans="1:51" s="212" customFormat="1" ht="15" customHeight="1" thickBot="1" x14ac:dyDescent="0.3">
      <c r="A21" s="218"/>
      <c r="B21" s="418"/>
      <c r="C21" s="396"/>
      <c r="D21" s="396"/>
      <c r="E21" s="419"/>
      <c r="F21" s="218"/>
      <c r="G21" s="407"/>
      <c r="H21" s="462"/>
      <c r="I21" s="434" t="s">
        <v>362</v>
      </c>
      <c r="J21" s="399"/>
      <c r="K21" s="428"/>
      <c r="L21" s="399"/>
      <c r="M21" s="506" t="s">
        <v>0</v>
      </c>
      <c r="N21" s="507"/>
      <c r="O21" s="507"/>
      <c r="P21" s="508"/>
      <c r="Q21" s="458"/>
      <c r="R21" s="412"/>
      <c r="S21" s="372"/>
      <c r="T21" s="372"/>
      <c r="U21" s="372"/>
      <c r="V21" s="372"/>
      <c r="W21" s="372"/>
      <c r="X21" s="400"/>
      <c r="Y21" s="400"/>
      <c r="Z21" s="400"/>
      <c r="AA21" s="400"/>
      <c r="AB21" s="400"/>
      <c r="AC21" s="400"/>
      <c r="AD21" s="400"/>
      <c r="AE21" s="400"/>
      <c r="AF21" s="400"/>
      <c r="AG21" s="400"/>
      <c r="AH21" s="400"/>
      <c r="AI21" s="400"/>
      <c r="AJ21" s="400"/>
      <c r="AK21" s="400"/>
      <c r="AL21" s="400"/>
      <c r="AM21" s="400"/>
      <c r="AN21" s="400"/>
      <c r="AO21" s="400"/>
      <c r="AP21" s="400"/>
      <c r="AQ21" s="400"/>
      <c r="AR21" s="372"/>
      <c r="AS21" s="218"/>
      <c r="AT21" s="218"/>
      <c r="AU21" s="218"/>
      <c r="AV21" s="355"/>
      <c r="AW21" s="355"/>
      <c r="AX21" s="355"/>
      <c r="AY21" s="355"/>
    </row>
    <row r="22" spans="1:51" s="368" customFormat="1" ht="15" customHeight="1" thickBot="1" x14ac:dyDescent="0.3">
      <c r="A22" s="370"/>
      <c r="B22" s="418"/>
      <c r="C22" s="396"/>
      <c r="D22" s="396"/>
      <c r="E22" s="419"/>
      <c r="F22" s="370"/>
      <c r="G22" s="407"/>
      <c r="H22" s="462"/>
      <c r="I22" s="434" t="s">
        <v>280</v>
      </c>
      <c r="J22" s="399"/>
      <c r="K22" s="428"/>
      <c r="L22" s="399"/>
      <c r="M22" s="506" t="s">
        <v>74</v>
      </c>
      <c r="N22" s="507"/>
      <c r="O22" s="507"/>
      <c r="P22" s="508"/>
      <c r="Q22" s="458"/>
      <c r="R22" s="412"/>
      <c r="S22" s="372"/>
      <c r="T22" s="372"/>
      <c r="U22" s="372"/>
      <c r="V22" s="372"/>
      <c r="W22" s="372"/>
      <c r="X22" s="400"/>
      <c r="Y22" s="400"/>
      <c r="Z22" s="400"/>
      <c r="AA22" s="400"/>
      <c r="AB22" s="400"/>
      <c r="AC22" s="400"/>
      <c r="AD22" s="400"/>
      <c r="AE22" s="400"/>
      <c r="AF22" s="400"/>
      <c r="AG22" s="400"/>
      <c r="AH22" s="400"/>
      <c r="AI22" s="400"/>
      <c r="AJ22" s="400"/>
      <c r="AK22" s="400"/>
      <c r="AL22" s="400"/>
      <c r="AM22" s="400"/>
      <c r="AN22" s="400"/>
      <c r="AO22" s="400"/>
      <c r="AP22" s="400"/>
      <c r="AQ22" s="400"/>
      <c r="AR22" s="372"/>
      <c r="AS22" s="370"/>
      <c r="AT22" s="370"/>
      <c r="AU22" s="370"/>
      <c r="AV22" s="355"/>
      <c r="AW22" s="355"/>
      <c r="AX22" s="355"/>
      <c r="AY22" s="355"/>
    </row>
    <row r="23" spans="1:51" s="212" customFormat="1" ht="15" customHeight="1" x14ac:dyDescent="0.25">
      <c r="A23" s="218"/>
      <c r="B23" s="418"/>
      <c r="C23" s="396"/>
      <c r="D23" s="396"/>
      <c r="E23" s="419"/>
      <c r="F23" s="218"/>
      <c r="G23" s="407"/>
      <c r="H23" s="463"/>
      <c r="I23" s="464"/>
      <c r="J23" s="465"/>
      <c r="K23" s="466"/>
      <c r="L23" s="404"/>
      <c r="M23" s="404"/>
      <c r="N23" s="404"/>
      <c r="O23" s="404"/>
      <c r="P23" s="466"/>
      <c r="Q23" s="467"/>
      <c r="R23" s="412"/>
      <c r="S23" s="372"/>
      <c r="T23" s="372"/>
      <c r="U23" s="372"/>
      <c r="V23" s="372"/>
      <c r="W23" s="372"/>
      <c r="X23" s="400"/>
      <c r="Y23" s="400"/>
      <c r="Z23" s="400"/>
      <c r="AA23" s="400"/>
      <c r="AB23" s="400"/>
      <c r="AC23" s="400"/>
      <c r="AD23" s="400"/>
      <c r="AE23" s="400"/>
      <c r="AF23" s="400"/>
      <c r="AG23" s="400"/>
      <c r="AH23" s="400"/>
      <c r="AI23" s="400"/>
      <c r="AJ23" s="400"/>
      <c r="AK23" s="400"/>
      <c r="AL23" s="400"/>
      <c r="AM23" s="400"/>
      <c r="AN23" s="400"/>
      <c r="AO23" s="400"/>
      <c r="AP23" s="400"/>
      <c r="AQ23" s="400"/>
      <c r="AR23" s="372"/>
      <c r="AS23" s="218"/>
      <c r="AT23" s="218"/>
      <c r="AU23" s="218"/>
      <c r="AV23" s="355"/>
      <c r="AW23" s="355"/>
      <c r="AX23" s="355"/>
      <c r="AY23" s="355"/>
    </row>
    <row r="24" spans="1:51" s="212" customFormat="1" ht="27" customHeight="1" thickBot="1" x14ac:dyDescent="0.3">
      <c r="A24" s="218"/>
      <c r="B24" s="420"/>
      <c r="C24" s="421"/>
      <c r="D24" s="421"/>
      <c r="E24" s="422"/>
      <c r="F24" s="218"/>
      <c r="G24" s="409"/>
      <c r="H24" s="502" t="s">
        <v>358</v>
      </c>
      <c r="I24" s="413"/>
      <c r="J24" s="413"/>
      <c r="K24" s="413"/>
      <c r="L24" s="413"/>
      <c r="M24" s="413"/>
      <c r="N24" s="413"/>
      <c r="O24" s="413"/>
      <c r="P24" s="413"/>
      <c r="Q24" s="413"/>
      <c r="R24" s="414"/>
      <c r="S24" s="372"/>
      <c r="T24" s="372"/>
      <c r="U24" s="372"/>
      <c r="V24" s="372"/>
      <c r="W24" s="372"/>
      <c r="X24" s="400"/>
      <c r="Y24" s="400"/>
      <c r="Z24" s="400"/>
      <c r="AA24" s="400"/>
      <c r="AB24" s="400"/>
      <c r="AC24" s="400"/>
      <c r="AD24" s="400"/>
      <c r="AE24" s="400"/>
      <c r="AF24" s="400"/>
      <c r="AG24" s="400"/>
      <c r="AH24" s="400"/>
      <c r="AI24" s="400"/>
      <c r="AJ24" s="400"/>
      <c r="AK24" s="400"/>
      <c r="AL24" s="400"/>
      <c r="AM24" s="400"/>
      <c r="AN24" s="400"/>
      <c r="AO24" s="400"/>
      <c r="AP24" s="400"/>
      <c r="AQ24" s="400"/>
      <c r="AR24" s="372"/>
      <c r="AS24" s="218"/>
      <c r="AT24" s="218"/>
      <c r="AU24" s="218"/>
      <c r="AV24" s="355"/>
      <c r="AW24" s="355"/>
      <c r="AX24" s="355"/>
      <c r="AY24" s="355"/>
    </row>
    <row r="25" spans="1:51" s="212" customFormat="1" ht="15" customHeight="1" thickBot="1" x14ac:dyDescent="0.3">
      <c r="A25" s="218"/>
      <c r="B25" s="219"/>
      <c r="C25" s="219"/>
      <c r="D25" s="251"/>
      <c r="E25" s="252"/>
      <c r="F25" s="250"/>
      <c r="G25" s="219"/>
      <c r="H25" s="218"/>
      <c r="I25" s="249"/>
      <c r="J25" s="218"/>
      <c r="K25" s="218"/>
      <c r="L25" s="219"/>
      <c r="M25" s="218"/>
      <c r="N25" s="218"/>
      <c r="O25" s="218"/>
      <c r="P25" s="218"/>
      <c r="Q25" s="218"/>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218"/>
      <c r="AT25" s="218"/>
      <c r="AU25" s="218"/>
      <c r="AV25" s="355"/>
      <c r="AW25" s="355"/>
      <c r="AX25" s="355"/>
      <c r="AY25" s="355"/>
    </row>
    <row r="26" spans="1:51" s="212" customFormat="1" ht="15" customHeight="1" x14ac:dyDescent="0.25">
      <c r="A26" s="218"/>
      <c r="B26" s="230"/>
      <c r="C26" s="231"/>
      <c r="D26" s="232"/>
      <c r="E26" s="233"/>
      <c r="F26" s="234"/>
      <c r="G26" s="235"/>
      <c r="H26" s="235"/>
      <c r="I26" s="234"/>
      <c r="J26" s="235"/>
      <c r="K26" s="235"/>
      <c r="L26" s="235"/>
      <c r="M26" s="235"/>
      <c r="N26" s="235"/>
      <c r="O26" s="235"/>
      <c r="P26" s="235"/>
      <c r="Q26" s="23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231"/>
      <c r="AT26" s="244"/>
      <c r="AU26" s="218"/>
      <c r="AV26" s="355"/>
      <c r="AW26" s="355"/>
      <c r="AX26" s="355"/>
      <c r="AY26" s="355"/>
    </row>
    <row r="27" spans="1:51" x14ac:dyDescent="0.25">
      <c r="A27" s="218"/>
      <c r="B27" s="236"/>
      <c r="C27" s="220"/>
      <c r="D27" s="221"/>
      <c r="E27" s="221"/>
      <c r="F27" s="221"/>
      <c r="G27" s="221"/>
      <c r="H27" s="221"/>
      <c r="I27" s="221"/>
      <c r="J27" s="221"/>
      <c r="K27" s="221"/>
      <c r="L27" s="221"/>
      <c r="M27" s="221"/>
      <c r="N27" s="221"/>
      <c r="O27" s="221"/>
      <c r="P27" s="221"/>
      <c r="Q27" s="221"/>
      <c r="R27" s="372"/>
      <c r="S27" s="372"/>
      <c r="T27" s="372"/>
      <c r="U27" s="372"/>
      <c r="V27" s="372"/>
      <c r="W27" s="372"/>
      <c r="X27" s="400"/>
      <c r="Y27" s="400"/>
      <c r="Z27" s="400"/>
      <c r="AA27" s="400"/>
      <c r="AB27" s="400"/>
      <c r="AC27" s="400"/>
      <c r="AD27" s="400"/>
      <c r="AE27" s="400"/>
      <c r="AF27" s="400"/>
      <c r="AG27" s="400"/>
      <c r="AH27" s="400"/>
      <c r="AI27" s="400"/>
      <c r="AJ27" s="400"/>
      <c r="AK27" s="400"/>
      <c r="AL27" s="400"/>
      <c r="AM27" s="400"/>
      <c r="AN27" s="400"/>
      <c r="AO27" s="400"/>
      <c r="AP27" s="400"/>
      <c r="AQ27" s="400"/>
      <c r="AR27" s="372"/>
      <c r="AS27" s="265"/>
      <c r="AT27" s="245"/>
      <c r="AU27" s="218"/>
    </row>
    <row r="28" spans="1:51" ht="15" customHeight="1" x14ac:dyDescent="0.25">
      <c r="A28" s="218"/>
      <c r="B28" s="236"/>
      <c r="C28" s="220"/>
      <c r="D28" s="272" t="s">
        <v>178</v>
      </c>
      <c r="E28" s="223"/>
      <c r="F28" s="223"/>
      <c r="G28" s="223"/>
      <c r="H28" s="223"/>
      <c r="I28" s="226"/>
      <c r="J28" s="223"/>
      <c r="K28" s="223"/>
      <c r="L28" s="223"/>
      <c r="M28" s="223"/>
      <c r="N28" s="223"/>
      <c r="O28" s="223"/>
      <c r="P28" s="223"/>
      <c r="Q28" s="223"/>
      <c r="R28" s="374"/>
      <c r="S28" s="374"/>
      <c r="T28" s="374"/>
      <c r="U28" s="374"/>
      <c r="V28" s="374"/>
      <c r="W28" s="374"/>
      <c r="X28" s="401"/>
      <c r="Y28" s="401"/>
      <c r="Z28" s="401"/>
      <c r="AA28" s="401"/>
      <c r="AB28" s="401"/>
      <c r="AC28" s="401"/>
      <c r="AD28" s="401"/>
      <c r="AE28" s="401"/>
      <c r="AF28" s="401"/>
      <c r="AG28" s="401"/>
      <c r="AH28" s="401"/>
      <c r="AI28" s="401"/>
      <c r="AJ28" s="401"/>
      <c r="AK28" s="401"/>
      <c r="AL28" s="401"/>
      <c r="AM28" s="401"/>
      <c r="AN28" s="401"/>
      <c r="AO28" s="401"/>
      <c r="AP28" s="401"/>
      <c r="AQ28" s="401"/>
      <c r="AR28" s="374"/>
      <c r="AS28" s="266"/>
      <c r="AT28" s="245"/>
      <c r="AU28" s="218"/>
    </row>
    <row r="29" spans="1:51" ht="16.5" thickBot="1" x14ac:dyDescent="0.3">
      <c r="A29" s="218"/>
      <c r="B29" s="236"/>
      <c r="C29" s="256"/>
      <c r="D29" s="273" t="s">
        <v>127</v>
      </c>
      <c r="E29" s="274">
        <f>FirstYear</f>
        <v>2018</v>
      </c>
      <c r="F29" s="274">
        <f t="shared" ref="F29:N29" si="0">E29+1</f>
        <v>2019</v>
      </c>
      <c r="G29" s="274">
        <f t="shared" si="0"/>
        <v>2020</v>
      </c>
      <c r="H29" s="274">
        <f t="shared" si="0"/>
        <v>2021</v>
      </c>
      <c r="I29" s="274">
        <f>H29+1</f>
        <v>2022</v>
      </c>
      <c r="J29" s="274">
        <f t="shared" si="0"/>
        <v>2023</v>
      </c>
      <c r="K29" s="274">
        <f t="shared" si="0"/>
        <v>2024</v>
      </c>
      <c r="L29" s="274">
        <f t="shared" si="0"/>
        <v>2025</v>
      </c>
      <c r="M29" s="274">
        <f t="shared" si="0"/>
        <v>2026</v>
      </c>
      <c r="N29" s="383">
        <f t="shared" si="0"/>
        <v>2027</v>
      </c>
      <c r="O29" s="383">
        <f t="shared" ref="O29" si="1">N29+1</f>
        <v>2028</v>
      </c>
      <c r="P29" s="383">
        <f>O29+1</f>
        <v>2029</v>
      </c>
      <c r="Q29" s="383">
        <f t="shared" ref="Q29" si="2">P29+1</f>
        <v>2030</v>
      </c>
      <c r="R29" s="383">
        <f t="shared" ref="R29" si="3">Q29+1</f>
        <v>2031</v>
      </c>
      <c r="S29" s="383">
        <f t="shared" ref="S29" si="4">R29+1</f>
        <v>2032</v>
      </c>
      <c r="T29" s="383">
        <f t="shared" ref="T29" si="5">S29+1</f>
        <v>2033</v>
      </c>
      <c r="U29" s="383">
        <f t="shared" ref="U29" si="6">T29+1</f>
        <v>2034</v>
      </c>
      <c r="V29" s="383">
        <f t="shared" ref="V29" si="7">U29+1</f>
        <v>2035</v>
      </c>
      <c r="W29" s="383">
        <f t="shared" ref="W29" si="8">V29+1</f>
        <v>2036</v>
      </c>
      <c r="X29" s="383">
        <f t="shared" ref="X29" si="9">W29+1</f>
        <v>2037</v>
      </c>
      <c r="Y29" s="383">
        <f t="shared" ref="Y29" si="10">X29+1</f>
        <v>2038</v>
      </c>
      <c r="Z29" s="383">
        <f t="shared" ref="Z29" si="11">Y29+1</f>
        <v>2039</v>
      </c>
      <c r="AA29" s="383">
        <f t="shared" ref="AA29" si="12">Z29+1</f>
        <v>2040</v>
      </c>
      <c r="AB29" s="383">
        <f t="shared" ref="AB29" si="13">AA29+1</f>
        <v>2041</v>
      </c>
      <c r="AC29" s="383">
        <f t="shared" ref="AC29" si="14">AB29+1</f>
        <v>2042</v>
      </c>
      <c r="AD29" s="383">
        <f t="shared" ref="AD29" si="15">AC29+1</f>
        <v>2043</v>
      </c>
      <c r="AE29" s="383">
        <f t="shared" ref="AE29" si="16">AD29+1</f>
        <v>2044</v>
      </c>
      <c r="AF29" s="383">
        <f t="shared" ref="AF29" si="17">AE29+1</f>
        <v>2045</v>
      </c>
      <c r="AG29" s="383">
        <f t="shared" ref="AG29" si="18">AF29+1</f>
        <v>2046</v>
      </c>
      <c r="AH29" s="383">
        <f t="shared" ref="AH29" si="19">AG29+1</f>
        <v>2047</v>
      </c>
      <c r="AI29" s="383">
        <f t="shared" ref="AI29" si="20">AH29+1</f>
        <v>2048</v>
      </c>
      <c r="AJ29" s="383">
        <f t="shared" ref="AJ29" si="21">AI29+1</f>
        <v>2049</v>
      </c>
      <c r="AK29" s="383">
        <f t="shared" ref="AK29" si="22">AJ29+1</f>
        <v>2050</v>
      </c>
      <c r="AL29" s="383">
        <f t="shared" ref="AL29" si="23">AK29+1</f>
        <v>2051</v>
      </c>
      <c r="AM29" s="383">
        <f t="shared" ref="AM29" si="24">AL29+1</f>
        <v>2052</v>
      </c>
      <c r="AN29" s="383">
        <f t="shared" ref="AN29" si="25">AM29+1</f>
        <v>2053</v>
      </c>
      <c r="AO29" s="383">
        <f t="shared" ref="AO29" si="26">AN29+1</f>
        <v>2054</v>
      </c>
      <c r="AP29" s="383">
        <f t="shared" ref="AP29" si="27">AO29+1</f>
        <v>2055</v>
      </c>
      <c r="AQ29" s="383">
        <f t="shared" ref="AQ29" si="28">AP29+1</f>
        <v>2056</v>
      </c>
      <c r="AR29" s="383">
        <f t="shared" ref="AR29" si="29">AQ29+1</f>
        <v>2057</v>
      </c>
      <c r="AS29" s="266"/>
      <c r="AT29" s="245"/>
      <c r="AU29" s="218"/>
    </row>
    <row r="30" spans="1:51" s="215" customFormat="1" ht="16.5" thickBot="1" x14ac:dyDescent="0.3">
      <c r="A30" s="224"/>
      <c r="B30" s="237"/>
      <c r="C30" s="227"/>
      <c r="D30" s="257" t="s">
        <v>176</v>
      </c>
      <c r="E30" s="259">
        <v>23515.359609837269</v>
      </c>
      <c r="F30" s="259">
        <v>55535.345923120549</v>
      </c>
      <c r="G30" s="259">
        <v>32080.903041984002</v>
      </c>
      <c r="H30" s="259">
        <v>2260.694221303937</v>
      </c>
      <c r="I30" s="259">
        <v>0</v>
      </c>
      <c r="J30" s="259">
        <v>0</v>
      </c>
      <c r="K30" s="259">
        <v>0</v>
      </c>
      <c r="L30" s="259">
        <v>0</v>
      </c>
      <c r="M30" s="259">
        <v>0</v>
      </c>
      <c r="N30" s="259">
        <v>0</v>
      </c>
      <c r="O30" s="259">
        <v>0</v>
      </c>
      <c r="P30" s="259">
        <v>0</v>
      </c>
      <c r="Q30" s="259">
        <v>0</v>
      </c>
      <c r="R30" s="259">
        <v>0</v>
      </c>
      <c r="S30" s="259">
        <v>0</v>
      </c>
      <c r="T30" s="259">
        <v>0</v>
      </c>
      <c r="U30" s="259">
        <v>0</v>
      </c>
      <c r="V30" s="259">
        <v>0</v>
      </c>
      <c r="W30" s="259">
        <v>0</v>
      </c>
      <c r="X30" s="259">
        <v>0</v>
      </c>
      <c r="Y30" s="259">
        <v>0</v>
      </c>
      <c r="Z30" s="259">
        <v>0</v>
      </c>
      <c r="AA30" s="259">
        <v>0</v>
      </c>
      <c r="AB30" s="259">
        <v>0</v>
      </c>
      <c r="AC30" s="259">
        <v>0</v>
      </c>
      <c r="AD30" s="259">
        <v>0</v>
      </c>
      <c r="AE30" s="259">
        <v>0</v>
      </c>
      <c r="AF30" s="259">
        <v>0</v>
      </c>
      <c r="AG30" s="259">
        <v>0</v>
      </c>
      <c r="AH30" s="259">
        <v>0</v>
      </c>
      <c r="AI30" s="259">
        <v>0</v>
      </c>
      <c r="AJ30" s="259">
        <v>0</v>
      </c>
      <c r="AK30" s="259">
        <v>0</v>
      </c>
      <c r="AL30" s="259">
        <v>0</v>
      </c>
      <c r="AM30" s="259">
        <v>0</v>
      </c>
      <c r="AN30" s="259">
        <v>0</v>
      </c>
      <c r="AO30" s="259">
        <v>0</v>
      </c>
      <c r="AP30" s="259">
        <v>0</v>
      </c>
      <c r="AQ30" s="259">
        <v>0</v>
      </c>
      <c r="AR30" s="259">
        <v>0</v>
      </c>
      <c r="AS30" s="268"/>
      <c r="AT30" s="246"/>
      <c r="AU30" s="224"/>
      <c r="AV30" s="356"/>
      <c r="AW30" s="356"/>
      <c r="AX30" s="356"/>
      <c r="AY30" s="356"/>
    </row>
    <row r="31" spans="1:51" s="215" customFormat="1" ht="16.5" thickBot="1" x14ac:dyDescent="0.3">
      <c r="A31" s="224"/>
      <c r="B31" s="237"/>
      <c r="C31" s="227"/>
      <c r="D31" s="257" t="s">
        <v>177</v>
      </c>
      <c r="E31" s="259">
        <v>0</v>
      </c>
      <c r="F31" s="260">
        <v>0</v>
      </c>
      <c r="G31" s="260">
        <v>0</v>
      </c>
      <c r="H31" s="260">
        <v>0</v>
      </c>
      <c r="I31" s="260">
        <v>0</v>
      </c>
      <c r="J31" s="260">
        <v>0</v>
      </c>
      <c r="K31" s="260">
        <v>0</v>
      </c>
      <c r="L31" s="260">
        <v>0</v>
      </c>
      <c r="M31" s="260">
        <v>0</v>
      </c>
      <c r="N31" s="378">
        <v>0</v>
      </c>
      <c r="O31" s="378">
        <v>0</v>
      </c>
      <c r="P31" s="378">
        <v>0</v>
      </c>
      <c r="Q31" s="378">
        <v>0</v>
      </c>
      <c r="R31" s="378">
        <v>0</v>
      </c>
      <c r="S31" s="378">
        <v>0</v>
      </c>
      <c r="T31" s="378">
        <v>0</v>
      </c>
      <c r="U31" s="378">
        <v>0</v>
      </c>
      <c r="V31" s="378">
        <v>0</v>
      </c>
      <c r="W31" s="378">
        <v>0</v>
      </c>
      <c r="X31" s="447">
        <v>0</v>
      </c>
      <c r="Y31" s="447">
        <v>0</v>
      </c>
      <c r="Z31" s="447">
        <v>0</v>
      </c>
      <c r="AA31" s="447">
        <v>0</v>
      </c>
      <c r="AB31" s="447">
        <v>0</v>
      </c>
      <c r="AC31" s="447">
        <v>0</v>
      </c>
      <c r="AD31" s="447">
        <v>0</v>
      </c>
      <c r="AE31" s="447">
        <v>0</v>
      </c>
      <c r="AF31" s="447">
        <v>0</v>
      </c>
      <c r="AG31" s="447">
        <v>0</v>
      </c>
      <c r="AH31" s="447">
        <v>0</v>
      </c>
      <c r="AI31" s="447">
        <v>0</v>
      </c>
      <c r="AJ31" s="447">
        <v>0</v>
      </c>
      <c r="AK31" s="447">
        <v>0</v>
      </c>
      <c r="AL31" s="447">
        <v>0</v>
      </c>
      <c r="AM31" s="447">
        <v>0</v>
      </c>
      <c r="AN31" s="447">
        <v>0</v>
      </c>
      <c r="AO31" s="447">
        <v>0</v>
      </c>
      <c r="AP31" s="447">
        <v>0</v>
      </c>
      <c r="AQ31" s="447">
        <v>0</v>
      </c>
      <c r="AR31" s="447">
        <v>0</v>
      </c>
      <c r="AS31" s="268"/>
      <c r="AT31" s="246"/>
      <c r="AU31" s="224"/>
      <c r="AV31" s="356"/>
      <c r="AW31" s="356"/>
      <c r="AX31" s="356"/>
      <c r="AY31" s="356"/>
    </row>
    <row r="32" spans="1:51" s="215" customFormat="1" x14ac:dyDescent="0.25">
      <c r="A32" s="224"/>
      <c r="B32" s="237"/>
      <c r="C32" s="227"/>
      <c r="D32" s="283" t="s">
        <v>138</v>
      </c>
      <c r="E32" s="275">
        <f t="shared" ref="E32:N32" si="30">E30+E31</f>
        <v>23515.359609837269</v>
      </c>
      <c r="F32" s="275">
        <f t="shared" si="30"/>
        <v>55535.345923120549</v>
      </c>
      <c r="G32" s="275">
        <f t="shared" si="30"/>
        <v>32080.903041984002</v>
      </c>
      <c r="H32" s="275">
        <f t="shared" si="30"/>
        <v>2260.694221303937</v>
      </c>
      <c r="I32" s="275">
        <f t="shared" si="30"/>
        <v>0</v>
      </c>
      <c r="J32" s="275">
        <f t="shared" si="30"/>
        <v>0</v>
      </c>
      <c r="K32" s="275">
        <f t="shared" si="30"/>
        <v>0</v>
      </c>
      <c r="L32" s="275">
        <f t="shared" si="30"/>
        <v>0</v>
      </c>
      <c r="M32" s="275">
        <f t="shared" si="30"/>
        <v>0</v>
      </c>
      <c r="N32" s="384">
        <f t="shared" si="30"/>
        <v>0</v>
      </c>
      <c r="O32" s="384">
        <f t="shared" ref="O32:W32" si="31">O30+O31</f>
        <v>0</v>
      </c>
      <c r="P32" s="384">
        <f t="shared" si="31"/>
        <v>0</v>
      </c>
      <c r="Q32" s="384">
        <f t="shared" si="31"/>
        <v>0</v>
      </c>
      <c r="R32" s="384">
        <f t="shared" si="31"/>
        <v>0</v>
      </c>
      <c r="S32" s="384">
        <f t="shared" si="31"/>
        <v>0</v>
      </c>
      <c r="T32" s="384">
        <f t="shared" si="31"/>
        <v>0</v>
      </c>
      <c r="U32" s="384">
        <f t="shared" si="31"/>
        <v>0</v>
      </c>
      <c r="V32" s="384">
        <f t="shared" si="31"/>
        <v>0</v>
      </c>
      <c r="W32" s="384">
        <f t="shared" si="31"/>
        <v>0</v>
      </c>
      <c r="X32" s="384">
        <f t="shared" ref="X32:AR32" si="32">X30+X31</f>
        <v>0</v>
      </c>
      <c r="Y32" s="384">
        <f t="shared" si="32"/>
        <v>0</v>
      </c>
      <c r="Z32" s="384">
        <f t="shared" si="32"/>
        <v>0</v>
      </c>
      <c r="AA32" s="384">
        <f t="shared" si="32"/>
        <v>0</v>
      </c>
      <c r="AB32" s="384">
        <f t="shared" si="32"/>
        <v>0</v>
      </c>
      <c r="AC32" s="384">
        <f t="shared" si="32"/>
        <v>0</v>
      </c>
      <c r="AD32" s="384">
        <f t="shared" si="32"/>
        <v>0</v>
      </c>
      <c r="AE32" s="384">
        <f t="shared" si="32"/>
        <v>0</v>
      </c>
      <c r="AF32" s="384">
        <f t="shared" si="32"/>
        <v>0</v>
      </c>
      <c r="AG32" s="384">
        <f t="shared" si="32"/>
        <v>0</v>
      </c>
      <c r="AH32" s="384">
        <f t="shared" si="32"/>
        <v>0</v>
      </c>
      <c r="AI32" s="384">
        <f t="shared" si="32"/>
        <v>0</v>
      </c>
      <c r="AJ32" s="384">
        <f t="shared" si="32"/>
        <v>0</v>
      </c>
      <c r="AK32" s="384">
        <f t="shared" si="32"/>
        <v>0</v>
      </c>
      <c r="AL32" s="384">
        <f t="shared" si="32"/>
        <v>0</v>
      </c>
      <c r="AM32" s="384">
        <f t="shared" si="32"/>
        <v>0</v>
      </c>
      <c r="AN32" s="384">
        <f t="shared" si="32"/>
        <v>0</v>
      </c>
      <c r="AO32" s="384">
        <f t="shared" si="32"/>
        <v>0</v>
      </c>
      <c r="AP32" s="384">
        <f t="shared" si="32"/>
        <v>0</v>
      </c>
      <c r="AQ32" s="384">
        <f t="shared" si="32"/>
        <v>0</v>
      </c>
      <c r="AR32" s="384">
        <f t="shared" si="32"/>
        <v>0</v>
      </c>
      <c r="AS32" s="268"/>
      <c r="AT32" s="246"/>
      <c r="AU32" s="224"/>
      <c r="AV32" s="356"/>
      <c r="AW32" s="356"/>
      <c r="AX32" s="356"/>
      <c r="AY32" s="356"/>
    </row>
    <row r="33" spans="1:51" s="215" customFormat="1" x14ac:dyDescent="0.25">
      <c r="A33" s="224"/>
      <c r="B33" s="237"/>
      <c r="C33" s="227"/>
      <c r="D33" s="255"/>
      <c r="E33" s="258"/>
      <c r="F33" s="258"/>
      <c r="G33" s="258"/>
      <c r="H33" s="258"/>
      <c r="I33" s="258"/>
      <c r="J33" s="258"/>
      <c r="K33" s="258"/>
      <c r="L33" s="258"/>
      <c r="M33" s="258"/>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268"/>
      <c r="AT33" s="246"/>
      <c r="AU33" s="224"/>
      <c r="AV33" s="356"/>
      <c r="AW33" s="356"/>
      <c r="AX33" s="356"/>
      <c r="AY33" s="356"/>
    </row>
    <row r="34" spans="1:51" ht="16.5" thickBot="1" x14ac:dyDescent="0.3">
      <c r="A34" s="218"/>
      <c r="B34" s="236"/>
      <c r="C34" s="220"/>
      <c r="D34" s="257" t="s">
        <v>185</v>
      </c>
      <c r="E34" s="261">
        <v>0</v>
      </c>
      <c r="F34" s="261">
        <v>0</v>
      </c>
      <c r="G34" s="261">
        <v>0</v>
      </c>
      <c r="H34" s="261">
        <v>0</v>
      </c>
      <c r="I34" s="261">
        <v>0</v>
      </c>
      <c r="J34" s="261">
        <v>0</v>
      </c>
      <c r="K34" s="261">
        <v>0</v>
      </c>
      <c r="L34" s="261">
        <v>0</v>
      </c>
      <c r="M34" s="261">
        <v>0</v>
      </c>
      <c r="N34" s="379">
        <v>0</v>
      </c>
      <c r="O34" s="379">
        <v>0</v>
      </c>
      <c r="P34" s="379">
        <v>0</v>
      </c>
      <c r="Q34" s="379">
        <v>0</v>
      </c>
      <c r="R34" s="379">
        <v>0</v>
      </c>
      <c r="S34" s="379">
        <v>0</v>
      </c>
      <c r="T34" s="379">
        <v>0</v>
      </c>
      <c r="U34" s="379">
        <v>0</v>
      </c>
      <c r="V34" s="379">
        <v>0</v>
      </c>
      <c r="W34" s="379">
        <v>0</v>
      </c>
      <c r="X34" s="446">
        <v>0</v>
      </c>
      <c r="Y34" s="446">
        <v>0</v>
      </c>
      <c r="Z34" s="446">
        <v>0</v>
      </c>
      <c r="AA34" s="446">
        <v>0</v>
      </c>
      <c r="AB34" s="446">
        <v>0</v>
      </c>
      <c r="AC34" s="446">
        <v>0</v>
      </c>
      <c r="AD34" s="446">
        <v>0</v>
      </c>
      <c r="AE34" s="446">
        <v>0</v>
      </c>
      <c r="AF34" s="446">
        <v>0</v>
      </c>
      <c r="AG34" s="446">
        <v>0</v>
      </c>
      <c r="AH34" s="446">
        <v>0</v>
      </c>
      <c r="AI34" s="446">
        <v>0</v>
      </c>
      <c r="AJ34" s="446">
        <v>0</v>
      </c>
      <c r="AK34" s="446">
        <v>0</v>
      </c>
      <c r="AL34" s="446">
        <v>0</v>
      </c>
      <c r="AM34" s="446">
        <v>0</v>
      </c>
      <c r="AN34" s="446">
        <v>0</v>
      </c>
      <c r="AO34" s="446">
        <v>0</v>
      </c>
      <c r="AP34" s="446">
        <v>0</v>
      </c>
      <c r="AQ34" s="446">
        <v>0</v>
      </c>
      <c r="AR34" s="446">
        <v>0</v>
      </c>
      <c r="AS34" s="266"/>
      <c r="AT34" s="245"/>
      <c r="AU34" s="218"/>
    </row>
    <row r="35" spans="1:51" ht="16.5" thickBot="1" x14ac:dyDescent="0.3">
      <c r="A35" s="218"/>
      <c r="B35" s="236"/>
      <c r="C35" s="220"/>
      <c r="D35" s="257" t="s">
        <v>82</v>
      </c>
      <c r="E35" s="276">
        <f>IF(ISERROR(VLOOKUP(Inputs!$M$18,'LookUp Ranges'!$A$75:$C$119,3,FALSE)),0,VLOOKUP(Inputs!$M$18,'LookUp Ranges'!$A$75:$C$119,3,FALSE))</f>
        <v>0</v>
      </c>
      <c r="F35" s="276">
        <f>IF(ISERROR(VLOOKUP(Inputs!$M$18,'LookUp Ranges'!$A$75:$C$119,3,FALSE)),0,VLOOKUP(Inputs!$M$18,'LookUp Ranges'!$A$75:$C$119,3,FALSE))</f>
        <v>0</v>
      </c>
      <c r="G35" s="276">
        <f>IF(ISERROR(VLOOKUP(Inputs!$M$18,'LookUp Ranges'!$A$75:$C$119,3,FALSE)),0,VLOOKUP(Inputs!$M$18,'LookUp Ranges'!$A$75:$C$119,3,FALSE))</f>
        <v>0</v>
      </c>
      <c r="H35" s="276">
        <f>IF(ISERROR(VLOOKUP(Inputs!$M$18,'LookUp Ranges'!$A$75:$C$119,3,FALSE)),0,VLOOKUP(Inputs!$M$18,'LookUp Ranges'!$A$75:$C$119,3,FALSE))</f>
        <v>0</v>
      </c>
      <c r="I35" s="276">
        <f>IF(ISERROR(VLOOKUP(Inputs!$M$18,'LookUp Ranges'!$A$75:$C$119,3,FALSE)),0,VLOOKUP(Inputs!$M$18,'LookUp Ranges'!$A$75:$C$119,3,FALSE))</f>
        <v>0</v>
      </c>
      <c r="J35" s="276">
        <f>IF(ISERROR(VLOOKUP(Inputs!$M$18,'LookUp Ranges'!$A$75:$C$119,3,FALSE)),0,VLOOKUP(Inputs!$M$18,'LookUp Ranges'!$A$75:$C$119,3,FALSE))</f>
        <v>0</v>
      </c>
      <c r="K35" s="276">
        <f>IF(ISERROR(VLOOKUP(Inputs!$M$18,'LookUp Ranges'!$A$75:$C$119,3,FALSE)),0,VLOOKUP(Inputs!$M$18,'LookUp Ranges'!$A$75:$C$119,3,FALSE))</f>
        <v>0</v>
      </c>
      <c r="L35" s="276">
        <f>IF(ISERROR(VLOOKUP(Inputs!$M$18,'LookUp Ranges'!$A$75:$C$119,3,FALSE)),0,VLOOKUP(Inputs!$M$18,'LookUp Ranges'!$A$75:$C$119,3,FALSE))</f>
        <v>0</v>
      </c>
      <c r="M35" s="276">
        <f>IF(ISERROR(VLOOKUP(Inputs!$M$18,'LookUp Ranges'!$A$75:$C$119,3,FALSE)),0,VLOOKUP(Inputs!$M$18,'LookUp Ranges'!$A$75:$C$119,3,FALSE))</f>
        <v>0</v>
      </c>
      <c r="N35" s="385">
        <f>IF(ISERROR(VLOOKUP(Inputs!$M$18,'LookUp Ranges'!$A$75:$C$119,3,FALSE)),0,VLOOKUP(Inputs!$M$18,'LookUp Ranges'!$A$75:$C$119,3,FALSE))</f>
        <v>0</v>
      </c>
      <c r="O35" s="385">
        <f>IF(ISERROR(VLOOKUP(Inputs!$M$18,'LookUp Ranges'!$A$75:$C$119,3,FALSE)),0,VLOOKUP(Inputs!$M$18,'LookUp Ranges'!$A$75:$C$119,3,FALSE))</f>
        <v>0</v>
      </c>
      <c r="P35" s="385">
        <f>IF(ISERROR(VLOOKUP(Inputs!$M$18,'LookUp Ranges'!$A$75:$C$119,3,FALSE)),0,VLOOKUP(Inputs!$M$18,'LookUp Ranges'!$A$75:$C$119,3,FALSE))</f>
        <v>0</v>
      </c>
      <c r="Q35" s="385">
        <f>IF(ISERROR(VLOOKUP(Inputs!$M$18,'LookUp Ranges'!$A$75:$C$119,3,FALSE)),0,VLOOKUP(Inputs!$M$18,'LookUp Ranges'!$A$75:$C$119,3,FALSE))</f>
        <v>0</v>
      </c>
      <c r="R35" s="385">
        <f>IF(ISERROR(VLOOKUP(Inputs!$M$18,'LookUp Ranges'!$A$75:$C$119,3,FALSE)),0,VLOOKUP(Inputs!$M$18,'LookUp Ranges'!$A$75:$C$119,3,FALSE))</f>
        <v>0</v>
      </c>
      <c r="S35" s="385">
        <f>IF(ISERROR(VLOOKUP(Inputs!$M$18,'LookUp Ranges'!$A$75:$C$119,3,FALSE)),0,VLOOKUP(Inputs!$M$18,'LookUp Ranges'!$A$75:$C$119,3,FALSE))</f>
        <v>0</v>
      </c>
      <c r="T35" s="385">
        <f>IF(ISERROR(VLOOKUP(Inputs!$M$18,'LookUp Ranges'!$A$75:$C$119,3,FALSE)),0,VLOOKUP(Inputs!$M$18,'LookUp Ranges'!$A$75:$C$119,3,FALSE))</f>
        <v>0</v>
      </c>
      <c r="U35" s="385">
        <f>IF(ISERROR(VLOOKUP(Inputs!$M$18,'LookUp Ranges'!$A$75:$C$119,3,FALSE)),0,VLOOKUP(Inputs!$M$18,'LookUp Ranges'!$A$75:$C$119,3,FALSE))</f>
        <v>0</v>
      </c>
      <c r="V35" s="385">
        <f>IF(ISERROR(VLOOKUP(Inputs!$M$18,'LookUp Ranges'!$A$75:$C$119,3,FALSE)),0,VLOOKUP(Inputs!$M$18,'LookUp Ranges'!$A$75:$C$119,3,FALSE))</f>
        <v>0</v>
      </c>
      <c r="W35" s="385">
        <f>IF(ISERROR(VLOOKUP(Inputs!$M$18,'LookUp Ranges'!$A$75:$C$119,3,FALSE)),0,VLOOKUP(Inputs!$M$18,'LookUp Ranges'!$A$75:$C$119,3,FALSE))</f>
        <v>0</v>
      </c>
      <c r="X35" s="385">
        <f>IF(ISERROR(VLOOKUP(Inputs!$M$18,'LookUp Ranges'!$A$75:$C$119,3,FALSE)),0,VLOOKUP(Inputs!$M$18,'LookUp Ranges'!$A$75:$C$119,3,FALSE))</f>
        <v>0</v>
      </c>
      <c r="Y35" s="385">
        <f>IF(ISERROR(VLOOKUP(Inputs!$M$18,'LookUp Ranges'!$A$75:$C$119,3,FALSE)),0,VLOOKUP(Inputs!$M$18,'LookUp Ranges'!$A$75:$C$119,3,FALSE))</f>
        <v>0</v>
      </c>
      <c r="Z35" s="385">
        <f>IF(ISERROR(VLOOKUP(Inputs!$M$18,'LookUp Ranges'!$A$75:$C$119,3,FALSE)),0,VLOOKUP(Inputs!$M$18,'LookUp Ranges'!$A$75:$C$119,3,FALSE))</f>
        <v>0</v>
      </c>
      <c r="AA35" s="385">
        <f>IF(ISERROR(VLOOKUP(Inputs!$M$18,'LookUp Ranges'!$A$75:$C$119,3,FALSE)),0,VLOOKUP(Inputs!$M$18,'LookUp Ranges'!$A$75:$C$119,3,FALSE))</f>
        <v>0</v>
      </c>
      <c r="AB35" s="385">
        <f>IF(ISERROR(VLOOKUP(Inputs!$M$18,'LookUp Ranges'!$A$75:$C$119,3,FALSE)),0,VLOOKUP(Inputs!$M$18,'LookUp Ranges'!$A$75:$C$119,3,FALSE))</f>
        <v>0</v>
      </c>
      <c r="AC35" s="385">
        <f>IF(ISERROR(VLOOKUP(Inputs!$M$18,'LookUp Ranges'!$A$75:$C$119,3,FALSE)),0,VLOOKUP(Inputs!$M$18,'LookUp Ranges'!$A$75:$C$119,3,FALSE))</f>
        <v>0</v>
      </c>
      <c r="AD35" s="385">
        <f>IF(ISERROR(VLOOKUP(Inputs!$M$18,'LookUp Ranges'!$A$75:$C$119,3,FALSE)),0,VLOOKUP(Inputs!$M$18,'LookUp Ranges'!$A$75:$C$119,3,FALSE))</f>
        <v>0</v>
      </c>
      <c r="AE35" s="385">
        <f>IF(ISERROR(VLOOKUP(Inputs!$M$18,'LookUp Ranges'!$A$75:$C$119,3,FALSE)),0,VLOOKUP(Inputs!$M$18,'LookUp Ranges'!$A$75:$C$119,3,FALSE))</f>
        <v>0</v>
      </c>
      <c r="AF35" s="385">
        <f>IF(ISERROR(VLOOKUP(Inputs!$M$18,'LookUp Ranges'!$A$75:$C$119,3,FALSE)),0,VLOOKUP(Inputs!$M$18,'LookUp Ranges'!$A$75:$C$119,3,FALSE))</f>
        <v>0</v>
      </c>
      <c r="AG35" s="385">
        <f>IF(ISERROR(VLOOKUP(Inputs!$M$18,'LookUp Ranges'!$A$75:$C$119,3,FALSE)),0,VLOOKUP(Inputs!$M$18,'LookUp Ranges'!$A$75:$C$119,3,FALSE))</f>
        <v>0</v>
      </c>
      <c r="AH35" s="385">
        <f>IF(ISERROR(VLOOKUP(Inputs!$M$18,'LookUp Ranges'!$A$75:$C$119,3,FALSE)),0,VLOOKUP(Inputs!$M$18,'LookUp Ranges'!$A$75:$C$119,3,FALSE))</f>
        <v>0</v>
      </c>
      <c r="AI35" s="385">
        <f>IF(ISERROR(VLOOKUP(Inputs!$M$18,'LookUp Ranges'!$A$75:$C$119,3,FALSE)),0,VLOOKUP(Inputs!$M$18,'LookUp Ranges'!$A$75:$C$119,3,FALSE))</f>
        <v>0</v>
      </c>
      <c r="AJ35" s="385">
        <f>IF(ISERROR(VLOOKUP(Inputs!$M$18,'LookUp Ranges'!$A$75:$C$119,3,FALSE)),0,VLOOKUP(Inputs!$M$18,'LookUp Ranges'!$A$75:$C$119,3,FALSE))</f>
        <v>0</v>
      </c>
      <c r="AK35" s="385">
        <f>IF(ISERROR(VLOOKUP(Inputs!$M$18,'LookUp Ranges'!$A$75:$C$119,3,FALSE)),0,VLOOKUP(Inputs!$M$18,'LookUp Ranges'!$A$75:$C$119,3,FALSE))</f>
        <v>0</v>
      </c>
      <c r="AL35" s="385">
        <f>IF(ISERROR(VLOOKUP(Inputs!$M$18,'LookUp Ranges'!$A$75:$C$119,3,FALSE)),0,VLOOKUP(Inputs!$M$18,'LookUp Ranges'!$A$75:$C$119,3,FALSE))</f>
        <v>0</v>
      </c>
      <c r="AM35" s="385">
        <f>IF(ISERROR(VLOOKUP(Inputs!$M$18,'LookUp Ranges'!$A$75:$C$119,3,FALSE)),0,VLOOKUP(Inputs!$M$18,'LookUp Ranges'!$A$75:$C$119,3,FALSE))</f>
        <v>0</v>
      </c>
      <c r="AN35" s="385">
        <f>IF(ISERROR(VLOOKUP(Inputs!$M$18,'LookUp Ranges'!$A$75:$C$119,3,FALSE)),0,VLOOKUP(Inputs!$M$18,'LookUp Ranges'!$A$75:$C$119,3,FALSE))</f>
        <v>0</v>
      </c>
      <c r="AO35" s="385">
        <f>IF(ISERROR(VLOOKUP(Inputs!$M$18,'LookUp Ranges'!$A$75:$C$119,3,FALSE)),0,VLOOKUP(Inputs!$M$18,'LookUp Ranges'!$A$75:$C$119,3,FALSE))</f>
        <v>0</v>
      </c>
      <c r="AP35" s="385">
        <f>IF(ISERROR(VLOOKUP(Inputs!$M$18,'LookUp Ranges'!$A$75:$C$119,3,FALSE)),0,VLOOKUP(Inputs!$M$18,'LookUp Ranges'!$A$75:$C$119,3,FALSE))</f>
        <v>0</v>
      </c>
      <c r="AQ35" s="385">
        <f>IF(ISERROR(VLOOKUP(Inputs!$M$18,'LookUp Ranges'!$A$75:$C$119,3,FALSE)),0,VLOOKUP(Inputs!$M$18,'LookUp Ranges'!$A$75:$C$119,3,FALSE))</f>
        <v>0</v>
      </c>
      <c r="AR35" s="385">
        <f>IF(ISERROR(VLOOKUP(Inputs!$M$18,'LookUp Ranges'!$A$75:$C$119,3,FALSE)),0,VLOOKUP(Inputs!$M$18,'LookUp Ranges'!$A$75:$C$119,3,FALSE))</f>
        <v>0</v>
      </c>
      <c r="AS35" s="266"/>
      <c r="AT35" s="245"/>
      <c r="AU35" s="218"/>
    </row>
    <row r="36" spans="1:51" ht="16.5" thickBot="1" x14ac:dyDescent="0.3">
      <c r="A36" s="218"/>
      <c r="B36" s="236"/>
      <c r="C36" s="220"/>
      <c r="D36" s="282" t="s">
        <v>141</v>
      </c>
      <c r="E36" s="263">
        <f t="shared" ref="E36:N36" si="33">IF(ISERROR(E34*E35),0,E34*E35)</f>
        <v>0</v>
      </c>
      <c r="F36" s="262">
        <f t="shared" si="33"/>
        <v>0</v>
      </c>
      <c r="G36" s="262">
        <f t="shared" si="33"/>
        <v>0</v>
      </c>
      <c r="H36" s="262">
        <f t="shared" si="33"/>
        <v>0</v>
      </c>
      <c r="I36" s="262">
        <f t="shared" si="33"/>
        <v>0</v>
      </c>
      <c r="J36" s="262">
        <f t="shared" si="33"/>
        <v>0</v>
      </c>
      <c r="K36" s="262">
        <f t="shared" si="33"/>
        <v>0</v>
      </c>
      <c r="L36" s="262">
        <f t="shared" si="33"/>
        <v>0</v>
      </c>
      <c r="M36" s="262">
        <f t="shared" si="33"/>
        <v>0</v>
      </c>
      <c r="N36" s="380">
        <f t="shared" si="33"/>
        <v>0</v>
      </c>
      <c r="O36" s="380">
        <f t="shared" ref="O36:W36" si="34">IF(ISERROR(O34*O35),0,O34*O35)</f>
        <v>0</v>
      </c>
      <c r="P36" s="380">
        <f t="shared" si="34"/>
        <v>0</v>
      </c>
      <c r="Q36" s="380">
        <f t="shared" si="34"/>
        <v>0</v>
      </c>
      <c r="R36" s="380">
        <f t="shared" si="34"/>
        <v>0</v>
      </c>
      <c r="S36" s="380">
        <f t="shared" si="34"/>
        <v>0</v>
      </c>
      <c r="T36" s="380">
        <f t="shared" si="34"/>
        <v>0</v>
      </c>
      <c r="U36" s="380">
        <f t="shared" si="34"/>
        <v>0</v>
      </c>
      <c r="V36" s="380">
        <f t="shared" si="34"/>
        <v>0</v>
      </c>
      <c r="W36" s="380">
        <f t="shared" si="34"/>
        <v>0</v>
      </c>
      <c r="X36" s="380">
        <f t="shared" ref="X36:AR36" si="35">IF(ISERROR(X34*X35),0,X34*X35)</f>
        <v>0</v>
      </c>
      <c r="Y36" s="380">
        <f t="shared" si="35"/>
        <v>0</v>
      </c>
      <c r="Z36" s="380">
        <f t="shared" si="35"/>
        <v>0</v>
      </c>
      <c r="AA36" s="380">
        <f t="shared" si="35"/>
        <v>0</v>
      </c>
      <c r="AB36" s="380">
        <f t="shared" si="35"/>
        <v>0</v>
      </c>
      <c r="AC36" s="380">
        <f t="shared" si="35"/>
        <v>0</v>
      </c>
      <c r="AD36" s="380">
        <f t="shared" si="35"/>
        <v>0</v>
      </c>
      <c r="AE36" s="380">
        <f t="shared" si="35"/>
        <v>0</v>
      </c>
      <c r="AF36" s="380">
        <f t="shared" si="35"/>
        <v>0</v>
      </c>
      <c r="AG36" s="380">
        <f t="shared" si="35"/>
        <v>0</v>
      </c>
      <c r="AH36" s="380">
        <f t="shared" si="35"/>
        <v>0</v>
      </c>
      <c r="AI36" s="380">
        <f t="shared" si="35"/>
        <v>0</v>
      </c>
      <c r="AJ36" s="380">
        <f t="shared" si="35"/>
        <v>0</v>
      </c>
      <c r="AK36" s="380">
        <f t="shared" si="35"/>
        <v>0</v>
      </c>
      <c r="AL36" s="380">
        <f t="shared" si="35"/>
        <v>0</v>
      </c>
      <c r="AM36" s="380">
        <f t="shared" si="35"/>
        <v>0</v>
      </c>
      <c r="AN36" s="380">
        <f t="shared" si="35"/>
        <v>0</v>
      </c>
      <c r="AO36" s="380">
        <f t="shared" si="35"/>
        <v>0</v>
      </c>
      <c r="AP36" s="380">
        <f t="shared" si="35"/>
        <v>0</v>
      </c>
      <c r="AQ36" s="380">
        <f t="shared" si="35"/>
        <v>0</v>
      </c>
      <c r="AR36" s="380">
        <f t="shared" si="35"/>
        <v>0</v>
      </c>
      <c r="AS36" s="266"/>
      <c r="AT36" s="245"/>
      <c r="AU36" s="218"/>
    </row>
    <row r="37" spans="1:51" x14ac:dyDescent="0.25">
      <c r="A37" s="218"/>
      <c r="B37" s="236"/>
      <c r="C37" s="220"/>
      <c r="D37" s="254"/>
      <c r="E37" s="264"/>
      <c r="F37" s="264"/>
      <c r="G37" s="264"/>
      <c r="H37" s="264"/>
      <c r="I37" s="264"/>
      <c r="J37" s="264"/>
      <c r="K37" s="264"/>
      <c r="L37" s="264"/>
      <c r="M37" s="264"/>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266"/>
      <c r="AT37" s="245"/>
      <c r="AU37" s="218"/>
    </row>
    <row r="38" spans="1:51" ht="16.5" thickBot="1" x14ac:dyDescent="0.3">
      <c r="A38" s="218"/>
      <c r="B38" s="236"/>
      <c r="C38" s="220"/>
      <c r="D38" s="257" t="s">
        <v>184</v>
      </c>
      <c r="E38" s="436">
        <v>0</v>
      </c>
      <c r="F38" s="436">
        <v>0</v>
      </c>
      <c r="G38" s="436">
        <v>0</v>
      </c>
      <c r="H38" s="436">
        <v>0</v>
      </c>
      <c r="I38" s="436">
        <v>0</v>
      </c>
      <c r="J38" s="436">
        <v>0</v>
      </c>
      <c r="K38" s="436">
        <v>0</v>
      </c>
      <c r="L38" s="436">
        <v>0</v>
      </c>
      <c r="M38" s="436">
        <v>0</v>
      </c>
      <c r="N38" s="436">
        <v>0</v>
      </c>
      <c r="O38" s="436">
        <v>0</v>
      </c>
      <c r="P38" s="436">
        <v>0</v>
      </c>
      <c r="Q38" s="436">
        <v>0</v>
      </c>
      <c r="R38" s="436">
        <v>0</v>
      </c>
      <c r="S38" s="436">
        <v>0</v>
      </c>
      <c r="T38" s="436">
        <v>0</v>
      </c>
      <c r="U38" s="436">
        <v>0</v>
      </c>
      <c r="V38" s="436">
        <v>0</v>
      </c>
      <c r="W38" s="436">
        <v>0</v>
      </c>
      <c r="X38" s="436">
        <v>0</v>
      </c>
      <c r="Y38" s="436">
        <v>0</v>
      </c>
      <c r="Z38" s="436">
        <v>0</v>
      </c>
      <c r="AA38" s="436">
        <v>0</v>
      </c>
      <c r="AB38" s="436">
        <v>0</v>
      </c>
      <c r="AC38" s="436">
        <v>0</v>
      </c>
      <c r="AD38" s="436">
        <v>0</v>
      </c>
      <c r="AE38" s="436">
        <v>0</v>
      </c>
      <c r="AF38" s="436">
        <v>0</v>
      </c>
      <c r="AG38" s="436">
        <v>0</v>
      </c>
      <c r="AH38" s="436">
        <v>0</v>
      </c>
      <c r="AI38" s="436">
        <v>0</v>
      </c>
      <c r="AJ38" s="436">
        <v>0</v>
      </c>
      <c r="AK38" s="436">
        <v>0</v>
      </c>
      <c r="AL38" s="436">
        <v>0</v>
      </c>
      <c r="AM38" s="436">
        <v>0</v>
      </c>
      <c r="AN38" s="436">
        <v>0</v>
      </c>
      <c r="AO38" s="436">
        <v>0</v>
      </c>
      <c r="AP38" s="436">
        <v>0</v>
      </c>
      <c r="AQ38" s="436">
        <v>0</v>
      </c>
      <c r="AR38" s="436">
        <v>0</v>
      </c>
      <c r="AS38" s="266"/>
      <c r="AT38" s="245"/>
      <c r="AU38" s="218"/>
    </row>
    <row r="39" spans="1:51" s="216" customFormat="1" ht="16.5" thickBot="1" x14ac:dyDescent="0.3">
      <c r="A39" s="225"/>
      <c r="B39" s="238"/>
      <c r="C39" s="228"/>
      <c r="D39" s="257" t="s">
        <v>179</v>
      </c>
      <c r="E39" s="435">
        <v>0</v>
      </c>
      <c r="F39" s="435">
        <v>0</v>
      </c>
      <c r="G39" s="435">
        <v>0</v>
      </c>
      <c r="H39" s="435">
        <v>0</v>
      </c>
      <c r="I39" s="435">
        <v>0</v>
      </c>
      <c r="J39" s="435">
        <v>0</v>
      </c>
      <c r="K39" s="435">
        <v>0</v>
      </c>
      <c r="L39" s="435">
        <v>0</v>
      </c>
      <c r="M39" s="435">
        <v>0</v>
      </c>
      <c r="N39" s="435">
        <v>0</v>
      </c>
      <c r="O39" s="435">
        <v>0</v>
      </c>
      <c r="P39" s="435">
        <v>0</v>
      </c>
      <c r="Q39" s="435">
        <v>0</v>
      </c>
      <c r="R39" s="435">
        <v>0</v>
      </c>
      <c r="S39" s="435">
        <v>0</v>
      </c>
      <c r="T39" s="435">
        <v>0</v>
      </c>
      <c r="U39" s="435">
        <v>0</v>
      </c>
      <c r="V39" s="435">
        <v>0</v>
      </c>
      <c r="W39" s="435">
        <v>0</v>
      </c>
      <c r="X39" s="435">
        <v>0</v>
      </c>
      <c r="Y39" s="435">
        <v>0</v>
      </c>
      <c r="Z39" s="435">
        <v>0</v>
      </c>
      <c r="AA39" s="435">
        <v>0</v>
      </c>
      <c r="AB39" s="435">
        <v>0</v>
      </c>
      <c r="AC39" s="435">
        <v>0</v>
      </c>
      <c r="AD39" s="435">
        <v>0</v>
      </c>
      <c r="AE39" s="435">
        <v>0</v>
      </c>
      <c r="AF39" s="435">
        <v>0</v>
      </c>
      <c r="AG39" s="435">
        <v>0</v>
      </c>
      <c r="AH39" s="435">
        <v>0</v>
      </c>
      <c r="AI39" s="435">
        <v>0</v>
      </c>
      <c r="AJ39" s="435">
        <v>0</v>
      </c>
      <c r="AK39" s="435">
        <v>0</v>
      </c>
      <c r="AL39" s="435">
        <v>0</v>
      </c>
      <c r="AM39" s="435">
        <v>0</v>
      </c>
      <c r="AN39" s="435">
        <v>0</v>
      </c>
      <c r="AO39" s="435">
        <v>0</v>
      </c>
      <c r="AP39" s="435">
        <v>0</v>
      </c>
      <c r="AQ39" s="435">
        <v>0</v>
      </c>
      <c r="AR39" s="435">
        <v>0</v>
      </c>
      <c r="AS39" s="269"/>
      <c r="AT39" s="247"/>
      <c r="AU39" s="225"/>
      <c r="AV39" s="358"/>
      <c r="AW39" s="358"/>
      <c r="AX39" s="358"/>
      <c r="AY39" s="358"/>
    </row>
    <row r="40" spans="1:51" ht="16.5" thickBot="1" x14ac:dyDescent="0.3">
      <c r="A40" s="218"/>
      <c r="B40" s="236"/>
      <c r="C40" s="220"/>
      <c r="D40" s="257" t="s">
        <v>137</v>
      </c>
      <c r="E40" s="277">
        <f>IF(ISERROR(VLOOKUP(Inputs!$M$18,'LookUp Ranges'!$A$75:$B$119,2,FALSE)),0,VLOOKUP(Inputs!$M$18,'LookUp Ranges'!$A$75:$B$119,2,FALSE))</f>
        <v>0</v>
      </c>
      <c r="F40" s="277">
        <f>IF(ISERROR(VLOOKUP(Inputs!$M$18,'LookUp Ranges'!$A$75:$B$119,2,FALSE)),0,VLOOKUP(Inputs!$M$18,'LookUp Ranges'!$A$75:$B$119,2,FALSE))</f>
        <v>0</v>
      </c>
      <c r="G40" s="277">
        <f>IF(ISERROR(VLOOKUP(Inputs!$M$18,'LookUp Ranges'!$A$75:$B$119,2,FALSE)),0,VLOOKUP(Inputs!$M$18,'LookUp Ranges'!$A$75:$B$119,2,FALSE))</f>
        <v>0</v>
      </c>
      <c r="H40" s="277">
        <f>IF(ISERROR(VLOOKUP(Inputs!$M$18,'LookUp Ranges'!$A$75:$B$119,2,FALSE)),0,VLOOKUP(Inputs!$M$18,'LookUp Ranges'!$A$75:$B$119,2,FALSE))</f>
        <v>0</v>
      </c>
      <c r="I40" s="277">
        <f>IF(ISERROR(VLOOKUP(Inputs!$M$18,'LookUp Ranges'!$A$75:$B$119,2,FALSE)),0,VLOOKUP(Inputs!$M$18,'LookUp Ranges'!$A$75:$B$119,2,FALSE))</f>
        <v>0</v>
      </c>
      <c r="J40" s="277">
        <f>IF(ISERROR(VLOOKUP(Inputs!$M$18,'LookUp Ranges'!$A$75:$B$119,2,FALSE)),0,VLOOKUP(Inputs!$M$18,'LookUp Ranges'!$A$75:$B$119,2,FALSE))</f>
        <v>0</v>
      </c>
      <c r="K40" s="277">
        <f>IF(ISERROR(VLOOKUP(Inputs!$M$18,'LookUp Ranges'!$A$75:$B$119,2,FALSE)),0,VLOOKUP(Inputs!$M$18,'LookUp Ranges'!$A$75:$B$119,2,FALSE))</f>
        <v>0</v>
      </c>
      <c r="L40" s="277">
        <f>IF(ISERROR(VLOOKUP(Inputs!$M$18,'LookUp Ranges'!$A$75:$B$119,2,FALSE)),0,VLOOKUP(Inputs!$M$18,'LookUp Ranges'!$A$75:$B$119,2,FALSE))</f>
        <v>0</v>
      </c>
      <c r="M40" s="277">
        <f>IF(ISERROR(VLOOKUP(Inputs!$M$18,'LookUp Ranges'!$A$75:$B$119,2,FALSE)),0,VLOOKUP(Inputs!$M$18,'LookUp Ranges'!$A$75:$B$119,2,FALSE))</f>
        <v>0</v>
      </c>
      <c r="N40" s="386">
        <f>IF(ISERROR(VLOOKUP(Inputs!$M$18,'LookUp Ranges'!$A$75:$B$119,2,FALSE)),0,VLOOKUP(Inputs!$M$18,'LookUp Ranges'!$A$75:$B$119,2,FALSE))</f>
        <v>0</v>
      </c>
      <c r="O40" s="386">
        <f>IF(ISERROR(VLOOKUP(Inputs!$M$18,'LookUp Ranges'!$A$75:$B$119,2,FALSE)),0,VLOOKUP(Inputs!$M$18,'LookUp Ranges'!$A$75:$B$119,2,FALSE))</f>
        <v>0</v>
      </c>
      <c r="P40" s="386">
        <f>IF(ISERROR(VLOOKUP(Inputs!$M$18,'LookUp Ranges'!$A$75:$B$119,2,FALSE)),0,VLOOKUP(Inputs!$M$18,'LookUp Ranges'!$A$75:$B$119,2,FALSE))</f>
        <v>0</v>
      </c>
      <c r="Q40" s="386">
        <f>IF(ISERROR(VLOOKUP(Inputs!$M$18,'LookUp Ranges'!$A$75:$B$119,2,FALSE)),0,VLOOKUP(Inputs!$M$18,'LookUp Ranges'!$A$75:$B$119,2,FALSE))</f>
        <v>0</v>
      </c>
      <c r="R40" s="386">
        <f>IF(ISERROR(VLOOKUP(Inputs!$M$18,'LookUp Ranges'!$A$75:$B$119,2,FALSE)),0,VLOOKUP(Inputs!$M$18,'LookUp Ranges'!$A$75:$B$119,2,FALSE))</f>
        <v>0</v>
      </c>
      <c r="S40" s="386">
        <f>IF(ISERROR(VLOOKUP(Inputs!$M$18,'LookUp Ranges'!$A$75:$B$119,2,FALSE)),0,VLOOKUP(Inputs!$M$18,'LookUp Ranges'!$A$75:$B$119,2,FALSE))</f>
        <v>0</v>
      </c>
      <c r="T40" s="386">
        <f>IF(ISERROR(VLOOKUP(Inputs!$M$18,'LookUp Ranges'!$A$75:$B$119,2,FALSE)),0,VLOOKUP(Inputs!$M$18,'LookUp Ranges'!$A$75:$B$119,2,FALSE))</f>
        <v>0</v>
      </c>
      <c r="U40" s="386">
        <f>IF(ISERROR(VLOOKUP(Inputs!$M$18,'LookUp Ranges'!$A$75:$B$119,2,FALSE)),0,VLOOKUP(Inputs!$M$18,'LookUp Ranges'!$A$75:$B$119,2,FALSE))</f>
        <v>0</v>
      </c>
      <c r="V40" s="386">
        <f>IF(ISERROR(VLOOKUP(Inputs!$M$18,'LookUp Ranges'!$A$75:$B$119,2,FALSE)),0,VLOOKUP(Inputs!$M$18,'LookUp Ranges'!$A$75:$B$119,2,FALSE))</f>
        <v>0</v>
      </c>
      <c r="W40" s="386">
        <f>IF(ISERROR(VLOOKUP(Inputs!$M$18,'LookUp Ranges'!$A$75:$B$119,2,FALSE)),0,VLOOKUP(Inputs!$M$18,'LookUp Ranges'!$A$75:$B$119,2,FALSE))</f>
        <v>0</v>
      </c>
      <c r="X40" s="386">
        <f>IF(ISERROR(VLOOKUP(Inputs!$M$18,'LookUp Ranges'!$A$75:$B$119,2,FALSE)),0,VLOOKUP(Inputs!$M$18,'LookUp Ranges'!$A$75:$B$119,2,FALSE))</f>
        <v>0</v>
      </c>
      <c r="Y40" s="386">
        <f>IF(ISERROR(VLOOKUP(Inputs!$M$18,'LookUp Ranges'!$A$75:$B$119,2,FALSE)),0,VLOOKUP(Inputs!$M$18,'LookUp Ranges'!$A$75:$B$119,2,FALSE))</f>
        <v>0</v>
      </c>
      <c r="Z40" s="386">
        <f>IF(ISERROR(VLOOKUP(Inputs!$M$18,'LookUp Ranges'!$A$75:$B$119,2,FALSE)),0,VLOOKUP(Inputs!$M$18,'LookUp Ranges'!$A$75:$B$119,2,FALSE))</f>
        <v>0</v>
      </c>
      <c r="AA40" s="386">
        <f>IF(ISERROR(VLOOKUP(Inputs!$M$18,'LookUp Ranges'!$A$75:$B$119,2,FALSE)),0,VLOOKUP(Inputs!$M$18,'LookUp Ranges'!$A$75:$B$119,2,FALSE))</f>
        <v>0</v>
      </c>
      <c r="AB40" s="386">
        <f>IF(ISERROR(VLOOKUP(Inputs!$M$18,'LookUp Ranges'!$A$75:$B$119,2,FALSE)),0,VLOOKUP(Inputs!$M$18,'LookUp Ranges'!$A$75:$B$119,2,FALSE))</f>
        <v>0</v>
      </c>
      <c r="AC40" s="386">
        <f>IF(ISERROR(VLOOKUP(Inputs!$M$18,'LookUp Ranges'!$A$75:$B$119,2,FALSE)),0,VLOOKUP(Inputs!$M$18,'LookUp Ranges'!$A$75:$B$119,2,FALSE))</f>
        <v>0</v>
      </c>
      <c r="AD40" s="386">
        <f>IF(ISERROR(VLOOKUP(Inputs!$M$18,'LookUp Ranges'!$A$75:$B$119,2,FALSE)),0,VLOOKUP(Inputs!$M$18,'LookUp Ranges'!$A$75:$B$119,2,FALSE))</f>
        <v>0</v>
      </c>
      <c r="AE40" s="386">
        <f>IF(ISERROR(VLOOKUP(Inputs!$M$18,'LookUp Ranges'!$A$75:$B$119,2,FALSE)),0,VLOOKUP(Inputs!$M$18,'LookUp Ranges'!$A$75:$B$119,2,FALSE))</f>
        <v>0</v>
      </c>
      <c r="AF40" s="386">
        <f>IF(ISERROR(VLOOKUP(Inputs!$M$18,'LookUp Ranges'!$A$75:$B$119,2,FALSE)),0,VLOOKUP(Inputs!$M$18,'LookUp Ranges'!$A$75:$B$119,2,FALSE))</f>
        <v>0</v>
      </c>
      <c r="AG40" s="386">
        <f>IF(ISERROR(VLOOKUP(Inputs!$M$18,'LookUp Ranges'!$A$75:$B$119,2,FALSE)),0,VLOOKUP(Inputs!$M$18,'LookUp Ranges'!$A$75:$B$119,2,FALSE))</f>
        <v>0</v>
      </c>
      <c r="AH40" s="386">
        <f>IF(ISERROR(VLOOKUP(Inputs!$M$18,'LookUp Ranges'!$A$75:$B$119,2,FALSE)),0,VLOOKUP(Inputs!$M$18,'LookUp Ranges'!$A$75:$B$119,2,FALSE))</f>
        <v>0</v>
      </c>
      <c r="AI40" s="386">
        <f>IF(ISERROR(VLOOKUP(Inputs!$M$18,'LookUp Ranges'!$A$75:$B$119,2,FALSE)),0,VLOOKUP(Inputs!$M$18,'LookUp Ranges'!$A$75:$B$119,2,FALSE))</f>
        <v>0</v>
      </c>
      <c r="AJ40" s="386">
        <f>IF(ISERROR(VLOOKUP(Inputs!$M$18,'LookUp Ranges'!$A$75:$B$119,2,FALSE)),0,VLOOKUP(Inputs!$M$18,'LookUp Ranges'!$A$75:$B$119,2,FALSE))</f>
        <v>0</v>
      </c>
      <c r="AK40" s="386">
        <f>IF(ISERROR(VLOOKUP(Inputs!$M$18,'LookUp Ranges'!$A$75:$B$119,2,FALSE)),0,VLOOKUP(Inputs!$M$18,'LookUp Ranges'!$A$75:$B$119,2,FALSE))</f>
        <v>0</v>
      </c>
      <c r="AL40" s="386">
        <f>IF(ISERROR(VLOOKUP(Inputs!$M$18,'LookUp Ranges'!$A$75:$B$119,2,FALSE)),0,VLOOKUP(Inputs!$M$18,'LookUp Ranges'!$A$75:$B$119,2,FALSE))</f>
        <v>0</v>
      </c>
      <c r="AM40" s="386">
        <f>IF(ISERROR(VLOOKUP(Inputs!$M$18,'LookUp Ranges'!$A$75:$B$119,2,FALSE)),0,VLOOKUP(Inputs!$M$18,'LookUp Ranges'!$A$75:$B$119,2,FALSE))</f>
        <v>0</v>
      </c>
      <c r="AN40" s="386">
        <f>IF(ISERROR(VLOOKUP(Inputs!$M$18,'LookUp Ranges'!$A$75:$B$119,2,FALSE)),0,VLOOKUP(Inputs!$M$18,'LookUp Ranges'!$A$75:$B$119,2,FALSE))</f>
        <v>0</v>
      </c>
      <c r="AO40" s="386">
        <f>IF(ISERROR(VLOOKUP(Inputs!$M$18,'LookUp Ranges'!$A$75:$B$119,2,FALSE)),0,VLOOKUP(Inputs!$M$18,'LookUp Ranges'!$A$75:$B$119,2,FALSE))</f>
        <v>0</v>
      </c>
      <c r="AP40" s="386">
        <f>IF(ISERROR(VLOOKUP(Inputs!$M$18,'LookUp Ranges'!$A$75:$B$119,2,FALSE)),0,VLOOKUP(Inputs!$M$18,'LookUp Ranges'!$A$75:$B$119,2,FALSE))</f>
        <v>0</v>
      </c>
      <c r="AQ40" s="386">
        <f>IF(ISERROR(VLOOKUP(Inputs!$M$18,'LookUp Ranges'!$A$75:$B$119,2,FALSE)),0,VLOOKUP(Inputs!$M$18,'LookUp Ranges'!$A$75:$B$119,2,FALSE))</f>
        <v>0</v>
      </c>
      <c r="AR40" s="386">
        <f>IF(ISERROR(VLOOKUP(Inputs!$M$18,'LookUp Ranges'!$A$75:$B$119,2,FALSE)),0,VLOOKUP(Inputs!$M$18,'LookUp Ranges'!$A$75:$B$119,2,FALSE))</f>
        <v>0</v>
      </c>
      <c r="AS40" s="266"/>
      <c r="AT40" s="245"/>
      <c r="AU40" s="218"/>
    </row>
    <row r="41" spans="1:51" ht="16.5" thickBot="1" x14ac:dyDescent="0.3">
      <c r="A41" s="218"/>
      <c r="B41" s="236"/>
      <c r="C41" s="220"/>
      <c r="D41" s="282" t="s">
        <v>140</v>
      </c>
      <c r="E41" s="276">
        <f t="shared" ref="E41:N41" si="36">IF(ISERROR(E38*E39*E40),0,E38*E39*E40)</f>
        <v>0</v>
      </c>
      <c r="F41" s="276">
        <f t="shared" si="36"/>
        <v>0</v>
      </c>
      <c r="G41" s="276">
        <f t="shared" si="36"/>
        <v>0</v>
      </c>
      <c r="H41" s="276">
        <f t="shared" si="36"/>
        <v>0</v>
      </c>
      <c r="I41" s="276">
        <f t="shared" si="36"/>
        <v>0</v>
      </c>
      <c r="J41" s="276">
        <f t="shared" si="36"/>
        <v>0</v>
      </c>
      <c r="K41" s="276">
        <f t="shared" si="36"/>
        <v>0</v>
      </c>
      <c r="L41" s="276">
        <f t="shared" si="36"/>
        <v>0</v>
      </c>
      <c r="M41" s="276">
        <f t="shared" si="36"/>
        <v>0</v>
      </c>
      <c r="N41" s="385">
        <f t="shared" si="36"/>
        <v>0</v>
      </c>
      <c r="O41" s="385">
        <f t="shared" ref="O41:W41" si="37">IF(ISERROR(O38*O39*O40),0,O38*O39*O40)</f>
        <v>0</v>
      </c>
      <c r="P41" s="385">
        <f t="shared" si="37"/>
        <v>0</v>
      </c>
      <c r="Q41" s="385">
        <f t="shared" si="37"/>
        <v>0</v>
      </c>
      <c r="R41" s="385">
        <f t="shared" si="37"/>
        <v>0</v>
      </c>
      <c r="S41" s="385">
        <f t="shared" si="37"/>
        <v>0</v>
      </c>
      <c r="T41" s="385">
        <f t="shared" si="37"/>
        <v>0</v>
      </c>
      <c r="U41" s="385">
        <f t="shared" si="37"/>
        <v>0</v>
      </c>
      <c r="V41" s="385">
        <f t="shared" si="37"/>
        <v>0</v>
      </c>
      <c r="W41" s="385">
        <f t="shared" si="37"/>
        <v>0</v>
      </c>
      <c r="X41" s="385">
        <f t="shared" ref="X41:AR41" si="38">IF(ISERROR(X38*X39*X40),0,X38*X39*X40)</f>
        <v>0</v>
      </c>
      <c r="Y41" s="385">
        <f t="shared" si="38"/>
        <v>0</v>
      </c>
      <c r="Z41" s="385">
        <f t="shared" si="38"/>
        <v>0</v>
      </c>
      <c r="AA41" s="385">
        <f t="shared" si="38"/>
        <v>0</v>
      </c>
      <c r="AB41" s="385">
        <f t="shared" si="38"/>
        <v>0</v>
      </c>
      <c r="AC41" s="385">
        <f t="shared" si="38"/>
        <v>0</v>
      </c>
      <c r="AD41" s="385">
        <f t="shared" si="38"/>
        <v>0</v>
      </c>
      <c r="AE41" s="385">
        <f t="shared" si="38"/>
        <v>0</v>
      </c>
      <c r="AF41" s="385">
        <f t="shared" si="38"/>
        <v>0</v>
      </c>
      <c r="AG41" s="385">
        <f t="shared" si="38"/>
        <v>0</v>
      </c>
      <c r="AH41" s="385">
        <f t="shared" si="38"/>
        <v>0</v>
      </c>
      <c r="AI41" s="385">
        <f t="shared" si="38"/>
        <v>0</v>
      </c>
      <c r="AJ41" s="385">
        <f t="shared" si="38"/>
        <v>0</v>
      </c>
      <c r="AK41" s="385">
        <f t="shared" si="38"/>
        <v>0</v>
      </c>
      <c r="AL41" s="385">
        <f t="shared" si="38"/>
        <v>0</v>
      </c>
      <c r="AM41" s="385">
        <f t="shared" si="38"/>
        <v>0</v>
      </c>
      <c r="AN41" s="385">
        <f t="shared" si="38"/>
        <v>0</v>
      </c>
      <c r="AO41" s="385">
        <f t="shared" si="38"/>
        <v>0</v>
      </c>
      <c r="AP41" s="385">
        <f t="shared" si="38"/>
        <v>0</v>
      </c>
      <c r="AQ41" s="385">
        <f t="shared" si="38"/>
        <v>0</v>
      </c>
      <c r="AR41" s="385">
        <f t="shared" si="38"/>
        <v>0</v>
      </c>
      <c r="AS41" s="266"/>
      <c r="AT41" s="245"/>
      <c r="AU41" s="218"/>
    </row>
    <row r="42" spans="1:51" x14ac:dyDescent="0.25">
      <c r="A42" s="218"/>
      <c r="B42" s="236"/>
      <c r="C42" s="220"/>
      <c r="D42" s="254"/>
      <c r="E42" s="222"/>
      <c r="F42" s="222"/>
      <c r="G42" s="222"/>
      <c r="H42" s="222"/>
      <c r="I42" s="222"/>
      <c r="J42" s="222"/>
      <c r="K42" s="222"/>
      <c r="L42" s="222"/>
      <c r="M42" s="222"/>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266"/>
      <c r="AT42" s="245"/>
      <c r="AU42" s="218"/>
    </row>
    <row r="43" spans="1:51" x14ac:dyDescent="0.25">
      <c r="A43" s="218"/>
      <c r="B43" s="236"/>
      <c r="C43" s="220"/>
      <c r="D43" s="284" t="s">
        <v>214</v>
      </c>
      <c r="E43" s="222"/>
      <c r="F43" s="222"/>
      <c r="G43" s="222"/>
      <c r="H43" s="222"/>
      <c r="I43" s="222"/>
      <c r="J43" s="222"/>
      <c r="K43" s="222"/>
      <c r="L43" s="222"/>
      <c r="M43" s="222"/>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266"/>
      <c r="AT43" s="245"/>
      <c r="AU43" s="218"/>
    </row>
    <row r="44" spans="1:51" ht="16.5" thickBot="1" x14ac:dyDescent="0.3">
      <c r="A44" s="218"/>
      <c r="B44" s="236"/>
      <c r="C44" s="279"/>
      <c r="D44" s="286" t="s">
        <v>215</v>
      </c>
      <c r="E44" s="446">
        <v>0</v>
      </c>
      <c r="F44" s="446">
        <v>0</v>
      </c>
      <c r="G44" s="446">
        <v>0</v>
      </c>
      <c r="H44" s="446">
        <v>0</v>
      </c>
      <c r="I44" s="446">
        <v>0</v>
      </c>
      <c r="J44" s="446">
        <v>0</v>
      </c>
      <c r="K44" s="446">
        <v>0</v>
      </c>
      <c r="L44" s="446">
        <v>0</v>
      </c>
      <c r="M44" s="446">
        <v>0</v>
      </c>
      <c r="N44" s="446">
        <v>0</v>
      </c>
      <c r="O44" s="446">
        <v>0</v>
      </c>
      <c r="P44" s="446">
        <v>0</v>
      </c>
      <c r="Q44" s="446">
        <v>0</v>
      </c>
      <c r="R44" s="446">
        <v>0</v>
      </c>
      <c r="S44" s="446">
        <v>0</v>
      </c>
      <c r="T44" s="446">
        <v>0</v>
      </c>
      <c r="U44" s="446">
        <v>0</v>
      </c>
      <c r="V44" s="446">
        <v>0</v>
      </c>
      <c r="W44" s="446">
        <v>0</v>
      </c>
      <c r="X44" s="446">
        <v>0</v>
      </c>
      <c r="Y44" s="446">
        <v>0</v>
      </c>
      <c r="Z44" s="446">
        <v>0</v>
      </c>
      <c r="AA44" s="446">
        <v>0</v>
      </c>
      <c r="AB44" s="446">
        <v>0</v>
      </c>
      <c r="AC44" s="446">
        <v>0</v>
      </c>
      <c r="AD44" s="446">
        <v>0</v>
      </c>
      <c r="AE44" s="446">
        <v>0</v>
      </c>
      <c r="AF44" s="446">
        <v>0</v>
      </c>
      <c r="AG44" s="446">
        <v>0</v>
      </c>
      <c r="AH44" s="446">
        <v>0</v>
      </c>
      <c r="AI44" s="446">
        <v>0</v>
      </c>
      <c r="AJ44" s="446">
        <v>0</v>
      </c>
      <c r="AK44" s="446">
        <v>0</v>
      </c>
      <c r="AL44" s="446">
        <v>0</v>
      </c>
      <c r="AM44" s="446">
        <v>0</v>
      </c>
      <c r="AN44" s="446">
        <v>0</v>
      </c>
      <c r="AO44" s="446">
        <v>0</v>
      </c>
      <c r="AP44" s="446">
        <v>0</v>
      </c>
      <c r="AQ44" s="446">
        <v>0</v>
      </c>
      <c r="AR44" s="446">
        <v>0</v>
      </c>
      <c r="AS44" s="266"/>
      <c r="AT44" s="245"/>
      <c r="AU44" s="218"/>
    </row>
    <row r="45" spans="1:51" x14ac:dyDescent="0.25">
      <c r="A45" s="218"/>
      <c r="B45" s="236"/>
      <c r="C45" s="279"/>
      <c r="D45" s="285"/>
      <c r="E45" s="287"/>
      <c r="F45" s="287"/>
      <c r="G45" s="287"/>
      <c r="H45" s="287"/>
      <c r="I45" s="287"/>
      <c r="J45" s="287"/>
      <c r="K45" s="287"/>
      <c r="L45" s="287"/>
      <c r="M45" s="2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266"/>
      <c r="AT45" s="245"/>
      <c r="AU45" s="218"/>
    </row>
    <row r="46" spans="1:51" ht="16.5" thickBot="1" x14ac:dyDescent="0.3">
      <c r="A46" s="218"/>
      <c r="B46" s="236"/>
      <c r="C46" s="220"/>
      <c r="D46" s="283" t="s">
        <v>139</v>
      </c>
      <c r="E46" s="277">
        <f t="shared" ref="E46:N46" si="39">E36+E41+E44</f>
        <v>0</v>
      </c>
      <c r="F46" s="277">
        <f t="shared" si="39"/>
        <v>0</v>
      </c>
      <c r="G46" s="277">
        <f t="shared" si="39"/>
        <v>0</v>
      </c>
      <c r="H46" s="277">
        <f t="shared" si="39"/>
        <v>0</v>
      </c>
      <c r="I46" s="277">
        <f t="shared" si="39"/>
        <v>0</v>
      </c>
      <c r="J46" s="277">
        <f t="shared" si="39"/>
        <v>0</v>
      </c>
      <c r="K46" s="277">
        <f t="shared" si="39"/>
        <v>0</v>
      </c>
      <c r="L46" s="277">
        <f t="shared" si="39"/>
        <v>0</v>
      </c>
      <c r="M46" s="277">
        <f t="shared" si="39"/>
        <v>0</v>
      </c>
      <c r="N46" s="386">
        <f t="shared" si="39"/>
        <v>0</v>
      </c>
      <c r="O46" s="386">
        <f t="shared" ref="O46:W46" si="40">O36+O41+O44</f>
        <v>0</v>
      </c>
      <c r="P46" s="386">
        <f t="shared" si="40"/>
        <v>0</v>
      </c>
      <c r="Q46" s="386">
        <f t="shared" si="40"/>
        <v>0</v>
      </c>
      <c r="R46" s="386">
        <f t="shared" si="40"/>
        <v>0</v>
      </c>
      <c r="S46" s="386">
        <f t="shared" si="40"/>
        <v>0</v>
      </c>
      <c r="T46" s="386">
        <f t="shared" si="40"/>
        <v>0</v>
      </c>
      <c r="U46" s="386">
        <f t="shared" si="40"/>
        <v>0</v>
      </c>
      <c r="V46" s="386">
        <f t="shared" si="40"/>
        <v>0</v>
      </c>
      <c r="W46" s="386">
        <f t="shared" si="40"/>
        <v>0</v>
      </c>
      <c r="X46" s="386">
        <f t="shared" ref="X46:AR46" si="41">X36+X41+X44</f>
        <v>0</v>
      </c>
      <c r="Y46" s="386">
        <f t="shared" si="41"/>
        <v>0</v>
      </c>
      <c r="Z46" s="386">
        <f t="shared" si="41"/>
        <v>0</v>
      </c>
      <c r="AA46" s="386">
        <f t="shared" si="41"/>
        <v>0</v>
      </c>
      <c r="AB46" s="386">
        <f t="shared" si="41"/>
        <v>0</v>
      </c>
      <c r="AC46" s="386">
        <f t="shared" si="41"/>
        <v>0</v>
      </c>
      <c r="AD46" s="386">
        <f t="shared" si="41"/>
        <v>0</v>
      </c>
      <c r="AE46" s="386">
        <f t="shared" si="41"/>
        <v>0</v>
      </c>
      <c r="AF46" s="386">
        <f t="shared" si="41"/>
        <v>0</v>
      </c>
      <c r="AG46" s="386">
        <f t="shared" si="41"/>
        <v>0</v>
      </c>
      <c r="AH46" s="386">
        <f t="shared" si="41"/>
        <v>0</v>
      </c>
      <c r="AI46" s="386">
        <f t="shared" si="41"/>
        <v>0</v>
      </c>
      <c r="AJ46" s="386">
        <f t="shared" si="41"/>
        <v>0</v>
      </c>
      <c r="AK46" s="386">
        <f t="shared" si="41"/>
        <v>0</v>
      </c>
      <c r="AL46" s="386">
        <f t="shared" si="41"/>
        <v>0</v>
      </c>
      <c r="AM46" s="386">
        <f t="shared" si="41"/>
        <v>0</v>
      </c>
      <c r="AN46" s="386">
        <f t="shared" si="41"/>
        <v>0</v>
      </c>
      <c r="AO46" s="386">
        <f t="shared" si="41"/>
        <v>0</v>
      </c>
      <c r="AP46" s="386">
        <f t="shared" si="41"/>
        <v>0</v>
      </c>
      <c r="AQ46" s="386">
        <f t="shared" si="41"/>
        <v>0</v>
      </c>
      <c r="AR46" s="386">
        <f t="shared" si="41"/>
        <v>0</v>
      </c>
      <c r="AS46" s="266"/>
      <c r="AT46" s="245"/>
      <c r="AU46" s="218"/>
    </row>
    <row r="47" spans="1:51" ht="16.5" thickBot="1" x14ac:dyDescent="0.3">
      <c r="A47" s="218"/>
      <c r="B47" s="236"/>
      <c r="C47" s="267"/>
      <c r="D47" s="229"/>
      <c r="E47" s="271"/>
      <c r="F47" s="271"/>
      <c r="G47" s="271"/>
      <c r="H47" s="271"/>
      <c r="I47" s="271"/>
      <c r="J47" s="271"/>
      <c r="K47" s="271"/>
      <c r="L47" s="271"/>
      <c r="M47" s="271"/>
      <c r="N47" s="271"/>
      <c r="O47" s="271"/>
      <c r="P47" s="271"/>
      <c r="Q47" s="271"/>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270"/>
      <c r="AT47" s="245"/>
      <c r="AU47" s="218"/>
    </row>
    <row r="48" spans="1:51" x14ac:dyDescent="0.25">
      <c r="A48" s="218"/>
      <c r="B48" s="239"/>
      <c r="C48" s="220"/>
      <c r="D48" s="352"/>
      <c r="E48" s="354"/>
      <c r="F48" s="354"/>
      <c r="G48" s="354"/>
      <c r="H48" s="354"/>
      <c r="I48" s="354"/>
      <c r="J48" s="354"/>
      <c r="K48" s="354"/>
      <c r="L48" s="354"/>
      <c r="M48" s="354"/>
      <c r="N48" s="354"/>
      <c r="O48" s="354"/>
      <c r="P48" s="354"/>
      <c r="Q48" s="354"/>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220"/>
      <c r="AT48" s="245"/>
      <c r="AU48" s="218"/>
    </row>
    <row r="49" spans="1:47" ht="16.5" thickBot="1" x14ac:dyDescent="0.3">
      <c r="A49" s="218"/>
      <c r="B49" s="240"/>
      <c r="C49" s="241"/>
      <c r="D49" s="242"/>
      <c r="E49" s="243"/>
      <c r="F49" s="243"/>
      <c r="G49" s="243"/>
      <c r="H49" s="243"/>
      <c r="I49" s="243"/>
      <c r="J49" s="243"/>
      <c r="K49" s="243"/>
      <c r="L49" s="243"/>
      <c r="M49" s="243"/>
      <c r="N49" s="243"/>
      <c r="O49" s="243"/>
      <c r="P49" s="243"/>
      <c r="Q49" s="243"/>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241"/>
      <c r="AT49" s="248"/>
      <c r="AU49" s="218"/>
    </row>
    <row r="50" spans="1:47" x14ac:dyDescent="0.25">
      <c r="A50" s="218"/>
      <c r="B50" s="218"/>
      <c r="C50" s="218"/>
      <c r="D50" s="218"/>
      <c r="E50" s="218"/>
      <c r="F50" s="218"/>
      <c r="G50" s="218"/>
      <c r="H50" s="218"/>
      <c r="I50" s="218"/>
      <c r="J50" s="218"/>
      <c r="K50" s="218"/>
      <c r="L50" s="218"/>
      <c r="M50" s="218"/>
      <c r="N50" s="218"/>
      <c r="O50" s="218"/>
      <c r="P50" s="218"/>
      <c r="Q50" s="218"/>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218"/>
      <c r="AT50" s="218"/>
      <c r="AU50" s="218"/>
    </row>
    <row r="51" spans="1:47" hidden="1" x14ac:dyDescent="0.25">
      <c r="A51" s="218"/>
      <c r="B51" s="218"/>
      <c r="C51" s="218"/>
      <c r="D51" s="289" t="s">
        <v>143</v>
      </c>
      <c r="E51" s="290">
        <f>FirstYear</f>
        <v>2018</v>
      </c>
      <c r="F51" s="290">
        <f t="shared" ref="F51:Q51" si="42">E51+1</f>
        <v>2019</v>
      </c>
      <c r="G51" s="290">
        <f t="shared" si="42"/>
        <v>2020</v>
      </c>
      <c r="H51" s="290">
        <f t="shared" si="42"/>
        <v>2021</v>
      </c>
      <c r="I51" s="290">
        <f>H51+1</f>
        <v>2022</v>
      </c>
      <c r="J51" s="290">
        <f t="shared" si="42"/>
        <v>2023</v>
      </c>
      <c r="K51" s="290">
        <f t="shared" si="42"/>
        <v>2024</v>
      </c>
      <c r="L51" s="290">
        <f t="shared" si="42"/>
        <v>2025</v>
      </c>
      <c r="M51" s="290">
        <f t="shared" si="42"/>
        <v>2026</v>
      </c>
      <c r="N51" s="290">
        <f t="shared" si="42"/>
        <v>2027</v>
      </c>
      <c r="O51" s="290">
        <f t="shared" si="42"/>
        <v>2028</v>
      </c>
      <c r="P51" s="290">
        <f>O51+1</f>
        <v>2029</v>
      </c>
      <c r="Q51" s="290">
        <f t="shared" si="42"/>
        <v>2030</v>
      </c>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253" t="e">
        <f>IF('LookUp Ranges'!A149=Inputs!#REF!,2,IF('LookUp Ranges'!A149=Inputs!#REF!,3,IF('LookUp Ranges'!A149=Inputs!#REF!,4,1)))</f>
        <v>#REF!</v>
      </c>
      <c r="AT51" s="218"/>
      <c r="AU51" s="218"/>
    </row>
    <row r="52" spans="1:47" hidden="1" x14ac:dyDescent="0.25">
      <c r="A52" s="218"/>
      <c r="B52" s="218"/>
      <c r="C52" s="218"/>
      <c r="D52" s="291" t="s">
        <v>176</v>
      </c>
      <c r="E52" s="205" t="e">
        <f>CHOOSE($AS$51,E30,#REF!,#REF!,#REF!)</f>
        <v>#REF!</v>
      </c>
      <c r="F52" s="205" t="e">
        <f>CHOOSE($AS$51,F30,#REF!,#REF!,#REF!)</f>
        <v>#REF!</v>
      </c>
      <c r="G52" s="205" t="e">
        <f>CHOOSE($AS$51,G30,#REF!,#REF!,#REF!)</f>
        <v>#REF!</v>
      </c>
      <c r="H52" s="205" t="e">
        <f>CHOOSE($AS$51,H30,#REF!,#REF!,#REF!)</f>
        <v>#REF!</v>
      </c>
      <c r="I52" s="205" t="e">
        <f>CHOOSE($AS$51,I30,#REF!,#REF!,#REF!)</f>
        <v>#REF!</v>
      </c>
      <c r="J52" s="205" t="e">
        <f>CHOOSE($AS$51,J30,#REF!,#REF!,#REF!)</f>
        <v>#REF!</v>
      </c>
      <c r="K52" s="205" t="e">
        <f>CHOOSE($AS$51,K30,#REF!,#REF!,#REF!)</f>
        <v>#REF!</v>
      </c>
      <c r="L52" s="205" t="e">
        <f>CHOOSE($AS$51,L30,#REF!,#REF!,#REF!)</f>
        <v>#REF!</v>
      </c>
      <c r="M52" s="205" t="e">
        <f>CHOOSE($AS$51,M30,#REF!,#REF!,#REF!)</f>
        <v>#REF!</v>
      </c>
      <c r="N52" s="205" t="e">
        <f>CHOOSE($AS$51,N30,#REF!,#REF!,#REF!)</f>
        <v>#REF!</v>
      </c>
      <c r="O52" s="205" t="e">
        <f>CHOOSE($AS$51,O30,#REF!,#REF!,#REF!)</f>
        <v>#REF!</v>
      </c>
      <c r="P52" s="205" t="e">
        <f>CHOOSE($AS$51,P30,#REF!,#REF!,#REF!)</f>
        <v>#REF!</v>
      </c>
      <c r="Q52" s="205" t="e">
        <f>CHOOSE($AS$51,Q30,#REF!,#REF!,#REF!)</f>
        <v>#REF!</v>
      </c>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218"/>
      <c r="AT52" s="218"/>
      <c r="AU52" s="218"/>
    </row>
    <row r="53" spans="1:47" hidden="1" x14ac:dyDescent="0.25">
      <c r="A53" s="218"/>
      <c r="B53" s="218"/>
      <c r="C53" s="218"/>
      <c r="D53" s="291" t="s">
        <v>177</v>
      </c>
      <c r="E53" s="206" t="e">
        <f>CHOOSE($AS$51,E31,#REF!,#REF!,#REF!)</f>
        <v>#REF!</v>
      </c>
      <c r="F53" s="206" t="e">
        <f>CHOOSE($AS$51,F31,#REF!,#REF!,#REF!)</f>
        <v>#REF!</v>
      </c>
      <c r="G53" s="206" t="e">
        <f>CHOOSE($AS$51,G31,#REF!,#REF!,#REF!)</f>
        <v>#REF!</v>
      </c>
      <c r="H53" s="206" t="e">
        <f>CHOOSE($AS$51,H31,#REF!,#REF!,#REF!)</f>
        <v>#REF!</v>
      </c>
      <c r="I53" s="206" t="e">
        <f>CHOOSE($AS$51,I31,#REF!,#REF!,#REF!)</f>
        <v>#REF!</v>
      </c>
      <c r="J53" s="206" t="e">
        <f>CHOOSE($AS$51,J31,#REF!,#REF!,#REF!)</f>
        <v>#REF!</v>
      </c>
      <c r="K53" s="206" t="e">
        <f>CHOOSE($AS$51,K31,#REF!,#REF!,#REF!)</f>
        <v>#REF!</v>
      </c>
      <c r="L53" s="206" t="e">
        <f>CHOOSE($AS$51,L31,#REF!,#REF!,#REF!)</f>
        <v>#REF!</v>
      </c>
      <c r="M53" s="206" t="e">
        <f>CHOOSE($AS$51,M31,#REF!,#REF!,#REF!)</f>
        <v>#REF!</v>
      </c>
      <c r="N53" s="206" t="e">
        <f>CHOOSE($AS$51,N31,#REF!,#REF!,#REF!)</f>
        <v>#REF!</v>
      </c>
      <c r="O53" s="206" t="e">
        <f>CHOOSE($AS$51,O31,#REF!,#REF!,#REF!)</f>
        <v>#REF!</v>
      </c>
      <c r="P53" s="206" t="e">
        <f>CHOOSE($AS$51,P31,#REF!,#REF!,#REF!)</f>
        <v>#REF!</v>
      </c>
      <c r="Q53" s="206" t="e">
        <f>CHOOSE($AS$51,Q31,#REF!,#REF!,#REF!)</f>
        <v>#REF!</v>
      </c>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218"/>
      <c r="AT53" s="218"/>
      <c r="AU53" s="218"/>
    </row>
    <row r="54" spans="1:47" hidden="1" x14ac:dyDescent="0.25">
      <c r="A54" s="218"/>
      <c r="B54" s="218"/>
      <c r="C54" s="218"/>
      <c r="D54" s="292" t="s">
        <v>138</v>
      </c>
      <c r="E54" s="207" t="e">
        <f>CHOOSE($AS$51,E32,#REF!,#REF!,#REF!)</f>
        <v>#REF!</v>
      </c>
      <c r="F54" s="207" t="e">
        <f>CHOOSE($AS$51,F32,#REF!,#REF!,#REF!)</f>
        <v>#REF!</v>
      </c>
      <c r="G54" s="207" t="e">
        <f>CHOOSE($AS$51,G32,#REF!,#REF!,#REF!)</f>
        <v>#REF!</v>
      </c>
      <c r="H54" s="207" t="e">
        <f>CHOOSE($AS$51,H32,#REF!,#REF!,#REF!)</f>
        <v>#REF!</v>
      </c>
      <c r="I54" s="207" t="e">
        <f>CHOOSE($AS$51,I32,#REF!,#REF!,#REF!)</f>
        <v>#REF!</v>
      </c>
      <c r="J54" s="207" t="e">
        <f>CHOOSE($AS$51,J32,#REF!,#REF!,#REF!)</f>
        <v>#REF!</v>
      </c>
      <c r="K54" s="207" t="e">
        <f>CHOOSE($AS$51,K32,#REF!,#REF!,#REF!)</f>
        <v>#REF!</v>
      </c>
      <c r="L54" s="207" t="e">
        <f>CHOOSE($AS$51,L32,#REF!,#REF!,#REF!)</f>
        <v>#REF!</v>
      </c>
      <c r="M54" s="207" t="e">
        <f>CHOOSE($AS$51,M32,#REF!,#REF!,#REF!)</f>
        <v>#REF!</v>
      </c>
      <c r="N54" s="207" t="e">
        <f>CHOOSE($AS$51,N32,#REF!,#REF!,#REF!)</f>
        <v>#REF!</v>
      </c>
      <c r="O54" s="207" t="e">
        <f>CHOOSE($AS$51,O32,#REF!,#REF!,#REF!)</f>
        <v>#REF!</v>
      </c>
      <c r="P54" s="207" t="e">
        <f>CHOOSE($AS$51,P32,#REF!,#REF!,#REF!)</f>
        <v>#REF!</v>
      </c>
      <c r="Q54" s="207" t="e">
        <f>CHOOSE($AS$51,Q32,#REF!,#REF!,#REF!)</f>
        <v>#REF!</v>
      </c>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218"/>
      <c r="AT54" s="218"/>
      <c r="AU54" s="218"/>
    </row>
    <row r="55" spans="1:47" hidden="1" x14ac:dyDescent="0.25">
      <c r="A55" s="218"/>
      <c r="B55" s="218"/>
      <c r="C55" s="218"/>
      <c r="D55" s="293"/>
      <c r="E55" s="205"/>
      <c r="F55" s="205"/>
      <c r="G55" s="205"/>
      <c r="H55" s="205"/>
      <c r="I55" s="205"/>
      <c r="J55" s="205"/>
      <c r="K55" s="205"/>
      <c r="L55" s="205"/>
      <c r="M55" s="205"/>
      <c r="N55" s="205"/>
      <c r="O55" s="205"/>
      <c r="P55" s="205"/>
      <c r="Q55" s="205"/>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218"/>
      <c r="AT55" s="218"/>
      <c r="AU55" s="218"/>
    </row>
    <row r="56" spans="1:47" hidden="1" x14ac:dyDescent="0.25">
      <c r="A56" s="218"/>
      <c r="B56" s="218"/>
      <c r="C56" s="218"/>
      <c r="D56" s="291" t="s">
        <v>185</v>
      </c>
      <c r="E56" s="208" t="e">
        <f>CHOOSE($AS$51,E34,#REF!,#REF!,#REF!)</f>
        <v>#REF!</v>
      </c>
      <c r="F56" s="208" t="e">
        <f>CHOOSE($AS$51,F34,#REF!,#REF!,#REF!)</f>
        <v>#REF!</v>
      </c>
      <c r="G56" s="208" t="e">
        <f>CHOOSE($AS$51,G34,#REF!,#REF!,#REF!)</f>
        <v>#REF!</v>
      </c>
      <c r="H56" s="208" t="e">
        <f>CHOOSE($AS$51,H34,#REF!,#REF!,#REF!)</f>
        <v>#REF!</v>
      </c>
      <c r="I56" s="208" t="e">
        <f>CHOOSE($AS$51,I34,#REF!,#REF!,#REF!)</f>
        <v>#REF!</v>
      </c>
      <c r="J56" s="208" t="e">
        <f>CHOOSE($AS$51,J34,#REF!,#REF!,#REF!)</f>
        <v>#REF!</v>
      </c>
      <c r="K56" s="208" t="e">
        <f>CHOOSE($AS$51,K34,#REF!,#REF!,#REF!)</f>
        <v>#REF!</v>
      </c>
      <c r="L56" s="208" t="e">
        <f>CHOOSE($AS$51,L34,#REF!,#REF!,#REF!)</f>
        <v>#REF!</v>
      </c>
      <c r="M56" s="208" t="e">
        <f>CHOOSE($AS$51,M34,#REF!,#REF!,#REF!)</f>
        <v>#REF!</v>
      </c>
      <c r="N56" s="208" t="e">
        <f>CHOOSE($AS$51,N34,#REF!,#REF!,#REF!)</f>
        <v>#REF!</v>
      </c>
      <c r="O56" s="208" t="e">
        <f>CHOOSE($AS$51,O34,#REF!,#REF!,#REF!)</f>
        <v>#REF!</v>
      </c>
      <c r="P56" s="208" t="e">
        <f>CHOOSE($AS$51,P34,#REF!,#REF!,#REF!)</f>
        <v>#REF!</v>
      </c>
      <c r="Q56" s="208" t="e">
        <f>CHOOSE($AS$51,Q34,#REF!,#REF!,#REF!)</f>
        <v>#REF!</v>
      </c>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218"/>
      <c r="AT56" s="218"/>
      <c r="AU56" s="218"/>
    </row>
    <row r="57" spans="1:47" hidden="1" x14ac:dyDescent="0.25">
      <c r="A57" s="218"/>
      <c r="B57" s="218"/>
      <c r="C57" s="218"/>
      <c r="D57" s="291" t="s">
        <v>82</v>
      </c>
      <c r="E57" s="209" t="e">
        <f>CHOOSE($AS$51,E35,#REF!,#REF!,#REF!)</f>
        <v>#REF!</v>
      </c>
      <c r="F57" s="209" t="e">
        <f>CHOOSE($AS$51,F35,#REF!,#REF!,#REF!)</f>
        <v>#REF!</v>
      </c>
      <c r="G57" s="209" t="e">
        <f>CHOOSE($AS$51,G35,#REF!,#REF!,#REF!)</f>
        <v>#REF!</v>
      </c>
      <c r="H57" s="209" t="e">
        <f>CHOOSE($AS$51,H35,#REF!,#REF!,#REF!)</f>
        <v>#REF!</v>
      </c>
      <c r="I57" s="209" t="e">
        <f>CHOOSE($AS$51,I35,#REF!,#REF!,#REF!)</f>
        <v>#REF!</v>
      </c>
      <c r="J57" s="209" t="e">
        <f>CHOOSE($AS$51,J35,#REF!,#REF!,#REF!)</f>
        <v>#REF!</v>
      </c>
      <c r="K57" s="209" t="e">
        <f>CHOOSE($AS$51,K35,#REF!,#REF!,#REF!)</f>
        <v>#REF!</v>
      </c>
      <c r="L57" s="209" t="e">
        <f>CHOOSE($AS$51,L35,#REF!,#REF!,#REF!)</f>
        <v>#REF!</v>
      </c>
      <c r="M57" s="209" t="e">
        <f>CHOOSE($AS$51,M35,#REF!,#REF!,#REF!)</f>
        <v>#REF!</v>
      </c>
      <c r="N57" s="209" t="e">
        <f>CHOOSE($AS$51,N35,#REF!,#REF!,#REF!)</f>
        <v>#REF!</v>
      </c>
      <c r="O57" s="209" t="e">
        <f>CHOOSE($AS$51,O35,#REF!,#REF!,#REF!)</f>
        <v>#REF!</v>
      </c>
      <c r="P57" s="209" t="e">
        <f>CHOOSE($AS$51,P35,#REF!,#REF!,#REF!)</f>
        <v>#REF!</v>
      </c>
      <c r="Q57" s="209" t="e">
        <f>CHOOSE($AS$51,Q35,#REF!,#REF!,#REF!)</f>
        <v>#REF!</v>
      </c>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218"/>
      <c r="AT57" s="218"/>
      <c r="AU57" s="218"/>
    </row>
    <row r="58" spans="1:47" hidden="1" x14ac:dyDescent="0.25">
      <c r="A58" s="218"/>
      <c r="B58" s="218"/>
      <c r="C58" s="218"/>
      <c r="D58" s="294" t="s">
        <v>141</v>
      </c>
      <c r="E58" s="207" t="e">
        <f>CHOOSE($AS$51,E36,#REF!,#REF!,#REF!)</f>
        <v>#REF!</v>
      </c>
      <c r="F58" s="207" t="e">
        <f>CHOOSE($AS$51,F36,#REF!,#REF!,#REF!)</f>
        <v>#REF!</v>
      </c>
      <c r="G58" s="207" t="e">
        <f>CHOOSE($AS$51,G36,#REF!,#REF!,#REF!)</f>
        <v>#REF!</v>
      </c>
      <c r="H58" s="207" t="e">
        <f>CHOOSE($AS$51,H36,#REF!,#REF!,#REF!)</f>
        <v>#REF!</v>
      </c>
      <c r="I58" s="207" t="e">
        <f>CHOOSE($AS$51,I36,#REF!,#REF!,#REF!)</f>
        <v>#REF!</v>
      </c>
      <c r="J58" s="207" t="e">
        <f>CHOOSE($AS$51,J36,#REF!,#REF!,#REF!)</f>
        <v>#REF!</v>
      </c>
      <c r="K58" s="207" t="e">
        <f>CHOOSE($AS$51,K36,#REF!,#REF!,#REF!)</f>
        <v>#REF!</v>
      </c>
      <c r="L58" s="207" t="e">
        <f>CHOOSE($AS$51,L36,#REF!,#REF!,#REF!)</f>
        <v>#REF!</v>
      </c>
      <c r="M58" s="207" t="e">
        <f>CHOOSE($AS$51,M36,#REF!,#REF!,#REF!)</f>
        <v>#REF!</v>
      </c>
      <c r="N58" s="207" t="e">
        <f>CHOOSE($AS$51,N36,#REF!,#REF!,#REF!)</f>
        <v>#REF!</v>
      </c>
      <c r="O58" s="207" t="e">
        <f>CHOOSE($AS$51,O36,#REF!,#REF!,#REF!)</f>
        <v>#REF!</v>
      </c>
      <c r="P58" s="207" t="e">
        <f>CHOOSE($AS$51,P36,#REF!,#REF!,#REF!)</f>
        <v>#REF!</v>
      </c>
      <c r="Q58" s="207" t="e">
        <f>CHOOSE($AS$51,Q36,#REF!,#REF!,#REF!)</f>
        <v>#REF!</v>
      </c>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218"/>
      <c r="AT58" s="218"/>
      <c r="AU58" s="218"/>
    </row>
    <row r="59" spans="1:47" hidden="1" x14ac:dyDescent="0.25">
      <c r="A59" s="218"/>
      <c r="B59" s="218"/>
      <c r="C59" s="218"/>
      <c r="D59" s="291"/>
      <c r="E59" s="205"/>
      <c r="F59" s="205"/>
      <c r="G59" s="205"/>
      <c r="H59" s="205"/>
      <c r="I59" s="205"/>
      <c r="J59" s="205"/>
      <c r="K59" s="205"/>
      <c r="L59" s="205"/>
      <c r="M59" s="205"/>
      <c r="N59" s="205"/>
      <c r="O59" s="205"/>
      <c r="P59" s="205"/>
      <c r="Q59" s="205"/>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218"/>
      <c r="AT59" s="218"/>
      <c r="AU59" s="218"/>
    </row>
    <row r="60" spans="1:47" hidden="1" x14ac:dyDescent="0.25">
      <c r="A60" s="218"/>
      <c r="B60" s="218"/>
      <c r="C60" s="218"/>
      <c r="D60" s="291" t="s">
        <v>184</v>
      </c>
      <c r="E60" s="210" t="e">
        <f>CHOOSE($AS$51,E38,#REF!,#REF!,#REF!)</f>
        <v>#REF!</v>
      </c>
      <c r="F60" s="210" t="e">
        <f>CHOOSE($AS$51,F38,#REF!,#REF!,#REF!)</f>
        <v>#REF!</v>
      </c>
      <c r="G60" s="210" t="e">
        <f>CHOOSE($AS$51,G38,#REF!,#REF!,#REF!)</f>
        <v>#REF!</v>
      </c>
      <c r="H60" s="210" t="e">
        <f>CHOOSE($AS$51,H38,#REF!,#REF!,#REF!)</f>
        <v>#REF!</v>
      </c>
      <c r="I60" s="210" t="e">
        <f>CHOOSE($AS$51,I38,#REF!,#REF!,#REF!)</f>
        <v>#REF!</v>
      </c>
      <c r="J60" s="210" t="e">
        <f>CHOOSE($AS$51,J38,#REF!,#REF!,#REF!)</f>
        <v>#REF!</v>
      </c>
      <c r="K60" s="210" t="e">
        <f>CHOOSE($AS$51,K38,#REF!,#REF!,#REF!)</f>
        <v>#REF!</v>
      </c>
      <c r="L60" s="210" t="e">
        <f>CHOOSE($AS$51,L38,#REF!,#REF!,#REF!)</f>
        <v>#REF!</v>
      </c>
      <c r="M60" s="210" t="e">
        <f>CHOOSE($AS$51,M38,#REF!,#REF!,#REF!)</f>
        <v>#REF!</v>
      </c>
      <c r="N60" s="210" t="e">
        <f>CHOOSE($AS$51,N38,#REF!,#REF!,#REF!)</f>
        <v>#REF!</v>
      </c>
      <c r="O60" s="210" t="e">
        <f>CHOOSE($AS$51,O38,#REF!,#REF!,#REF!)</f>
        <v>#REF!</v>
      </c>
      <c r="P60" s="210" t="e">
        <f>CHOOSE($AS$51,P38,#REF!,#REF!,#REF!)</f>
        <v>#REF!</v>
      </c>
      <c r="Q60" s="210" t="e">
        <f>CHOOSE($AS$51,Q38,#REF!,#REF!,#REF!)</f>
        <v>#REF!</v>
      </c>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218"/>
      <c r="AT60" s="218"/>
      <c r="AU60" s="218"/>
    </row>
    <row r="61" spans="1:47" hidden="1" x14ac:dyDescent="0.25">
      <c r="A61" s="218"/>
      <c r="B61" s="218"/>
      <c r="C61" s="218"/>
      <c r="D61" s="291" t="s">
        <v>179</v>
      </c>
      <c r="E61" s="211" t="e">
        <f>CHOOSE($AS$51,E39,#REF!,#REF!,#REF!)</f>
        <v>#REF!</v>
      </c>
      <c r="F61" s="211" t="e">
        <f>CHOOSE($AS$51,F39,#REF!,#REF!,#REF!)</f>
        <v>#REF!</v>
      </c>
      <c r="G61" s="211" t="e">
        <f>CHOOSE($AS$51,G39,#REF!,#REF!,#REF!)</f>
        <v>#REF!</v>
      </c>
      <c r="H61" s="211" t="e">
        <f>CHOOSE($AS$51,H39,#REF!,#REF!,#REF!)</f>
        <v>#REF!</v>
      </c>
      <c r="I61" s="211" t="e">
        <f>CHOOSE($AS$51,I39,#REF!,#REF!,#REF!)</f>
        <v>#REF!</v>
      </c>
      <c r="J61" s="211" t="e">
        <f>CHOOSE($AS$51,J39,#REF!,#REF!,#REF!)</f>
        <v>#REF!</v>
      </c>
      <c r="K61" s="211" t="e">
        <f>CHOOSE($AS$51,K39,#REF!,#REF!,#REF!)</f>
        <v>#REF!</v>
      </c>
      <c r="L61" s="211" t="e">
        <f>CHOOSE($AS$51,L39,#REF!,#REF!,#REF!)</f>
        <v>#REF!</v>
      </c>
      <c r="M61" s="211" t="e">
        <f>CHOOSE($AS$51,M39,#REF!,#REF!,#REF!)</f>
        <v>#REF!</v>
      </c>
      <c r="N61" s="211" t="e">
        <f>CHOOSE($AS$51,N39,#REF!,#REF!,#REF!)</f>
        <v>#REF!</v>
      </c>
      <c r="O61" s="211" t="e">
        <f>CHOOSE($AS$51,O39,#REF!,#REF!,#REF!)</f>
        <v>#REF!</v>
      </c>
      <c r="P61" s="211" t="e">
        <f>CHOOSE($AS$51,P39,#REF!,#REF!,#REF!)</f>
        <v>#REF!</v>
      </c>
      <c r="Q61" s="211" t="e">
        <f>CHOOSE($AS$51,Q39,#REF!,#REF!,#REF!)</f>
        <v>#REF!</v>
      </c>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218"/>
      <c r="AT61" s="218"/>
      <c r="AU61" s="218"/>
    </row>
    <row r="62" spans="1:47" hidden="1" x14ac:dyDescent="0.25">
      <c r="A62" s="218"/>
      <c r="B62" s="218"/>
      <c r="C62" s="218"/>
      <c r="D62" s="295" t="s">
        <v>137</v>
      </c>
      <c r="E62" s="209" t="e">
        <f>CHOOSE($AS$51,E40,#REF!,#REF!,#REF!)</f>
        <v>#REF!</v>
      </c>
      <c r="F62" s="209" t="e">
        <f>CHOOSE($AS$51,F40,#REF!,#REF!,#REF!)</f>
        <v>#REF!</v>
      </c>
      <c r="G62" s="209" t="e">
        <f>CHOOSE($AS$51,G40,#REF!,#REF!,#REF!)</f>
        <v>#REF!</v>
      </c>
      <c r="H62" s="209" t="e">
        <f>CHOOSE($AS$51,H40,#REF!,#REF!,#REF!)</f>
        <v>#REF!</v>
      </c>
      <c r="I62" s="209" t="e">
        <f>CHOOSE($AS$51,I40,#REF!,#REF!,#REF!)</f>
        <v>#REF!</v>
      </c>
      <c r="J62" s="209" t="e">
        <f>CHOOSE($AS$51,J40,#REF!,#REF!,#REF!)</f>
        <v>#REF!</v>
      </c>
      <c r="K62" s="209" t="e">
        <f>CHOOSE($AS$51,K40,#REF!,#REF!,#REF!)</f>
        <v>#REF!</v>
      </c>
      <c r="L62" s="209" t="e">
        <f>CHOOSE($AS$51,L40,#REF!,#REF!,#REF!)</f>
        <v>#REF!</v>
      </c>
      <c r="M62" s="209" t="e">
        <f>CHOOSE($AS$51,M40,#REF!,#REF!,#REF!)</f>
        <v>#REF!</v>
      </c>
      <c r="N62" s="209" t="e">
        <f>CHOOSE($AS$51,N40,#REF!,#REF!,#REF!)</f>
        <v>#REF!</v>
      </c>
      <c r="O62" s="209" t="e">
        <f>CHOOSE($AS$51,O40,#REF!,#REF!,#REF!)</f>
        <v>#REF!</v>
      </c>
      <c r="P62" s="209" t="e">
        <f>CHOOSE($AS$51,P40,#REF!,#REF!,#REF!)</f>
        <v>#REF!</v>
      </c>
      <c r="Q62" s="209" t="e">
        <f>CHOOSE($AS$51,Q40,#REF!,#REF!,#REF!)</f>
        <v>#REF!</v>
      </c>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218"/>
      <c r="AT62" s="218"/>
      <c r="AU62" s="218"/>
    </row>
    <row r="63" spans="1:47" hidden="1" x14ac:dyDescent="0.25">
      <c r="A63" s="218"/>
      <c r="B63" s="218"/>
      <c r="C63" s="218"/>
      <c r="D63" s="291" t="s">
        <v>140</v>
      </c>
      <c r="E63" s="205" t="e">
        <f>CHOOSE($AS$51,E41,#REF!,#REF!,#REF!)</f>
        <v>#REF!</v>
      </c>
      <c r="F63" s="205" t="e">
        <f>CHOOSE($AS$51,F41,#REF!,#REF!,#REF!)</f>
        <v>#REF!</v>
      </c>
      <c r="G63" s="205" t="e">
        <f>CHOOSE($AS$51,G41,#REF!,#REF!,#REF!)</f>
        <v>#REF!</v>
      </c>
      <c r="H63" s="205" t="e">
        <f>CHOOSE($AS$51,H41,#REF!,#REF!,#REF!)</f>
        <v>#REF!</v>
      </c>
      <c r="I63" s="205" t="e">
        <f>CHOOSE($AS$51,I41,#REF!,#REF!,#REF!)</f>
        <v>#REF!</v>
      </c>
      <c r="J63" s="205" t="e">
        <f>CHOOSE($AS$51,J41,#REF!,#REF!,#REF!)</f>
        <v>#REF!</v>
      </c>
      <c r="K63" s="205" t="e">
        <f>CHOOSE($AS$51,K41,#REF!,#REF!,#REF!)</f>
        <v>#REF!</v>
      </c>
      <c r="L63" s="205" t="e">
        <f>CHOOSE($AS$51,L41,#REF!,#REF!,#REF!)</f>
        <v>#REF!</v>
      </c>
      <c r="M63" s="205" t="e">
        <f>CHOOSE($AS$51,M41,#REF!,#REF!,#REF!)</f>
        <v>#REF!</v>
      </c>
      <c r="N63" s="205" t="e">
        <f>CHOOSE($AS$51,N41,#REF!,#REF!,#REF!)</f>
        <v>#REF!</v>
      </c>
      <c r="O63" s="205" t="e">
        <f>CHOOSE($AS$51,O41,#REF!,#REF!,#REF!)</f>
        <v>#REF!</v>
      </c>
      <c r="P63" s="205" t="e">
        <f>CHOOSE($AS$51,P41,#REF!,#REF!,#REF!)</f>
        <v>#REF!</v>
      </c>
      <c r="Q63" s="205" t="e">
        <f>CHOOSE($AS$51,Q41,#REF!,#REF!,#REF!)</f>
        <v>#REF!</v>
      </c>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218"/>
      <c r="AT63" s="218"/>
      <c r="AU63" s="218"/>
    </row>
    <row r="64" spans="1:47" hidden="1" x14ac:dyDescent="0.25">
      <c r="A64" s="218"/>
      <c r="B64" s="218"/>
      <c r="C64" s="218"/>
      <c r="D64" s="291"/>
      <c r="E64" s="205"/>
      <c r="F64" s="205"/>
      <c r="G64" s="205"/>
      <c r="H64" s="205"/>
      <c r="I64" s="205"/>
      <c r="J64" s="205"/>
      <c r="K64" s="205"/>
      <c r="L64" s="205"/>
      <c r="M64" s="205"/>
      <c r="N64" s="205"/>
      <c r="O64" s="205"/>
      <c r="P64" s="205"/>
      <c r="Q64" s="205"/>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218"/>
      <c r="AT64" s="218"/>
      <c r="AU64" s="218"/>
    </row>
    <row r="65" spans="1:51" hidden="1" x14ac:dyDescent="0.25">
      <c r="A65" s="218"/>
      <c r="B65" s="218"/>
      <c r="C65" s="218"/>
      <c r="D65" s="291" t="s">
        <v>142</v>
      </c>
      <c r="E65" s="205"/>
      <c r="F65" s="205"/>
      <c r="G65" s="205"/>
      <c r="H65" s="205"/>
      <c r="I65" s="205"/>
      <c r="J65" s="205"/>
      <c r="K65" s="205"/>
      <c r="L65" s="205"/>
      <c r="M65" s="205"/>
      <c r="N65" s="205"/>
      <c r="O65" s="205"/>
      <c r="P65" s="205"/>
      <c r="Q65" s="205"/>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218"/>
      <c r="AT65" s="218"/>
      <c r="AU65" s="218"/>
    </row>
    <row r="66" spans="1:51" s="288" customFormat="1" hidden="1" x14ac:dyDescent="0.25">
      <c r="A66" s="219"/>
      <c r="B66" s="219"/>
      <c r="C66" s="219"/>
      <c r="D66" s="291" t="s">
        <v>183</v>
      </c>
      <c r="E66" s="205" t="e">
        <f>CHOOSE($AS$51,E44,#REF!,#REF!,#REF!)</f>
        <v>#REF!</v>
      </c>
      <c r="F66" s="205" t="e">
        <f>CHOOSE($AS$51,F44,#REF!,#REF!,#REF!)</f>
        <v>#REF!</v>
      </c>
      <c r="G66" s="205" t="e">
        <f>CHOOSE($AS$51,G44,#REF!,#REF!,#REF!)</f>
        <v>#REF!</v>
      </c>
      <c r="H66" s="205" t="e">
        <f>CHOOSE($AS$51,H44,#REF!,#REF!,#REF!)</f>
        <v>#REF!</v>
      </c>
      <c r="I66" s="205" t="e">
        <f>CHOOSE($AS$51,I44,#REF!,#REF!,#REF!)</f>
        <v>#REF!</v>
      </c>
      <c r="J66" s="205" t="e">
        <f>CHOOSE($AS$51,J44,#REF!,#REF!,#REF!)</f>
        <v>#REF!</v>
      </c>
      <c r="K66" s="205" t="e">
        <f>CHOOSE($AS$51,K44,#REF!,#REF!,#REF!)</f>
        <v>#REF!</v>
      </c>
      <c r="L66" s="205" t="e">
        <f>CHOOSE($AS$51,L44,#REF!,#REF!,#REF!)</f>
        <v>#REF!</v>
      </c>
      <c r="M66" s="205" t="e">
        <f>CHOOSE($AS$51,M44,#REF!,#REF!,#REF!)</f>
        <v>#REF!</v>
      </c>
      <c r="N66" s="205" t="e">
        <f>CHOOSE($AS$51,N44,#REF!,#REF!,#REF!)</f>
        <v>#REF!</v>
      </c>
      <c r="O66" s="205" t="e">
        <f>CHOOSE($AS$51,O44,#REF!,#REF!,#REF!)</f>
        <v>#REF!</v>
      </c>
      <c r="P66" s="205" t="e">
        <f>CHOOSE($AS$51,P44,#REF!,#REF!,#REF!)</f>
        <v>#REF!</v>
      </c>
      <c r="Q66" s="205" t="e">
        <f>CHOOSE($AS$51,Q44,#REF!,#REF!,#REF!)</f>
        <v>#REF!</v>
      </c>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219"/>
      <c r="AT66" s="219"/>
      <c r="AU66" s="219"/>
      <c r="AV66" s="359"/>
      <c r="AW66" s="359"/>
      <c r="AX66" s="359"/>
      <c r="AY66" s="359"/>
    </row>
    <row r="67" spans="1:51" s="288" customFormat="1" hidden="1" x14ac:dyDescent="0.25">
      <c r="A67" s="219"/>
      <c r="B67" s="219"/>
      <c r="C67" s="219"/>
      <c r="D67" s="291"/>
      <c r="E67" s="205"/>
      <c r="F67" s="205"/>
      <c r="G67" s="205"/>
      <c r="H67" s="205"/>
      <c r="I67" s="205"/>
      <c r="J67" s="205"/>
      <c r="K67" s="205"/>
      <c r="L67" s="205"/>
      <c r="M67" s="205"/>
      <c r="N67" s="205"/>
      <c r="O67" s="205"/>
      <c r="P67" s="205"/>
      <c r="Q67" s="205"/>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219"/>
      <c r="AT67" s="219"/>
      <c r="AU67" s="219"/>
      <c r="AV67" s="359"/>
      <c r="AW67" s="359"/>
      <c r="AX67" s="359"/>
      <c r="AY67" s="359"/>
    </row>
    <row r="68" spans="1:51" ht="16.5" hidden="1" thickBot="1" x14ac:dyDescent="0.3">
      <c r="A68" s="218"/>
      <c r="B68" s="218"/>
      <c r="C68" s="218"/>
      <c r="D68" s="296" t="s">
        <v>139</v>
      </c>
      <c r="E68" s="297" t="e">
        <f>CHOOSE($AS$51,E46,#REF!,#REF!,#REF!)</f>
        <v>#REF!</v>
      </c>
      <c r="F68" s="297" t="e">
        <f>CHOOSE($AS$51,F46,#REF!,#REF!,#REF!)</f>
        <v>#REF!</v>
      </c>
      <c r="G68" s="297" t="e">
        <f>CHOOSE($AS$51,G46,#REF!,#REF!,#REF!)</f>
        <v>#REF!</v>
      </c>
      <c r="H68" s="297" t="e">
        <f>CHOOSE($AS$51,H46,#REF!,#REF!,#REF!)</f>
        <v>#REF!</v>
      </c>
      <c r="I68" s="297" t="e">
        <f>CHOOSE($AS$51,I46,#REF!,#REF!,#REF!)</f>
        <v>#REF!</v>
      </c>
      <c r="J68" s="297" t="e">
        <f>CHOOSE($AS$51,J46,#REF!,#REF!,#REF!)</f>
        <v>#REF!</v>
      </c>
      <c r="K68" s="297" t="e">
        <f>CHOOSE($AS$51,K46,#REF!,#REF!,#REF!)</f>
        <v>#REF!</v>
      </c>
      <c r="L68" s="297" t="e">
        <f>CHOOSE($AS$51,L46,#REF!,#REF!,#REF!)</f>
        <v>#REF!</v>
      </c>
      <c r="M68" s="297" t="e">
        <f>CHOOSE($AS$51,M46,#REF!,#REF!,#REF!)</f>
        <v>#REF!</v>
      </c>
      <c r="N68" s="297" t="e">
        <f>CHOOSE($AS$51,N46,#REF!,#REF!,#REF!)</f>
        <v>#REF!</v>
      </c>
      <c r="O68" s="297" t="e">
        <f>CHOOSE($AS$51,O46,#REF!,#REF!,#REF!)</f>
        <v>#REF!</v>
      </c>
      <c r="P68" s="297" t="e">
        <f>CHOOSE($AS$51,P46,#REF!,#REF!,#REF!)</f>
        <v>#REF!</v>
      </c>
      <c r="Q68" s="297" t="e">
        <f>CHOOSE($AS$51,Q46,#REF!,#REF!,#REF!)</f>
        <v>#REF!</v>
      </c>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218"/>
      <c r="AT68" s="218"/>
      <c r="AU68" s="218"/>
    </row>
    <row r="69" spans="1:51" hidden="1" x14ac:dyDescent="0.25">
      <c r="A69" s="218"/>
      <c r="B69" s="218"/>
      <c r="C69" s="218"/>
      <c r="D69" s="218"/>
      <c r="E69" s="218"/>
      <c r="F69" s="218"/>
      <c r="G69" s="218"/>
      <c r="H69" s="218"/>
      <c r="I69" s="218"/>
      <c r="J69" s="218"/>
      <c r="K69" s="218"/>
      <c r="L69" s="218"/>
      <c r="M69" s="218"/>
      <c r="N69" s="218"/>
      <c r="O69" s="218"/>
      <c r="P69" s="218"/>
      <c r="Q69" s="218"/>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218"/>
      <c r="AT69" s="218"/>
      <c r="AU69" s="218"/>
    </row>
    <row r="71" spans="1:51" s="212" customFormat="1" x14ac:dyDescent="0.25">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V71" s="355"/>
      <c r="AW71" s="355"/>
      <c r="AX71" s="355"/>
      <c r="AY71" s="355"/>
    </row>
  </sheetData>
  <dataConsolidate/>
  <mergeCells count="9">
    <mergeCell ref="M19:P19"/>
    <mergeCell ref="M20:P20"/>
    <mergeCell ref="M21:P21"/>
    <mergeCell ref="M22:P22"/>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9:AR39">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 Ranges'!$A$4:$A$6</xm:f>
          </x14:formula1>
          <xm:sqref>M17</xm:sqref>
        </x14:dataValidation>
        <x14:dataValidation type="list" allowBlank="1" showInputMessage="1" showErrorMessage="1">
          <x14:formula1>
            <xm:f>'LookUp Ranges'!$A$22:$A$48</xm:f>
          </x14:formula1>
          <xm:sqref>M20</xm:sqref>
        </x14:dataValidation>
        <x14:dataValidation type="list" allowBlank="1" showInputMessage="1" showErrorMessage="1">
          <x14:formula1>
            <xm:f>'LookUp Ranges'!$A$75:$A$119</xm:f>
          </x14:formula1>
          <xm:sqref>M18</xm:sqref>
        </x14:dataValidation>
        <x14:dataValidation type="list" allowBlank="1" showInputMessage="1" showErrorMessage="1">
          <x14:formula1>
            <xm:f>'LookUp Ranges'!$A$10:$A$19</xm:f>
          </x14:formula1>
          <xm:sqref>M19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Ranges'!$D$4:$D$5</xm:f>
          </x14:formula1>
          <xm:sqref>M22:P22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D70" sqref="D7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5</v>
      </c>
      <c r="E1" s="177" t="s">
        <v>73</v>
      </c>
      <c r="F1" s="178" t="s">
        <v>33</v>
      </c>
      <c r="G1" s="178"/>
      <c r="H1" s="437">
        <f>FirstYearAlt2</f>
        <v>0</v>
      </c>
    </row>
    <row r="2" spans="1:106" x14ac:dyDescent="0.2">
      <c r="A2" s="177" t="s">
        <v>332</v>
      </c>
      <c r="B2" s="177"/>
      <c r="C2" s="177"/>
      <c r="D2" s="177">
        <f ca="1">'LookUp Ranges'!D49</f>
        <v>5</v>
      </c>
      <c r="E2" s="177" t="s">
        <v>73</v>
      </c>
      <c r="F2" s="178" t="s">
        <v>85</v>
      </c>
      <c r="G2" s="178"/>
      <c r="H2" s="437">
        <f>InServiceAlt2</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f t="shared" ca="1" si="7"/>
        <v>0</v>
      </c>
      <c r="K12" s="438">
        <f t="shared" ca="1" si="7"/>
        <v>0</v>
      </c>
      <c r="L12" s="438">
        <f t="shared" ca="1" si="7"/>
        <v>0</v>
      </c>
      <c r="M12" s="438">
        <f t="shared" ca="1" si="7"/>
        <v>0</v>
      </c>
      <c r="N12" s="438">
        <f t="shared" ca="1" si="7"/>
        <v>0</v>
      </c>
      <c r="O12" s="438">
        <f t="shared" ca="1" si="7"/>
        <v>0</v>
      </c>
      <c r="P12" s="438">
        <f t="shared" ca="1" si="7"/>
        <v>0</v>
      </c>
      <c r="Q12" s="438">
        <f t="shared" ca="1" si="7"/>
        <v>0</v>
      </c>
      <c r="R12" s="438">
        <f t="shared" ca="1" si="7"/>
        <v>0</v>
      </c>
      <c r="S12" s="438">
        <f t="shared" ca="1" si="7"/>
        <v>0</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IF(E5=$H$2,SUM($D6:E6),IF(E5&gt;$H$2,E6,0))+IF($H$2-$D$5+1=A13,RetireValueAlt2,0)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f t="shared" ca="1" si="11"/>
        <v>0</v>
      </c>
      <c r="L13" s="438">
        <f t="shared" ca="1" si="11"/>
        <v>0</v>
      </c>
      <c r="M13" s="438">
        <f t="shared" ca="1" si="11"/>
        <v>0</v>
      </c>
      <c r="N13" s="438">
        <f t="shared" ca="1" si="11"/>
        <v>0</v>
      </c>
      <c r="O13" s="438">
        <f t="shared" ca="1" si="11"/>
        <v>0</v>
      </c>
      <c r="P13" s="438">
        <f t="shared" ca="1" si="11"/>
        <v>0</v>
      </c>
      <c r="Q13" s="438">
        <f t="shared" ca="1" si="11"/>
        <v>0</v>
      </c>
      <c r="R13" s="438">
        <f t="shared" ca="1" si="11"/>
        <v>0</v>
      </c>
      <c r="S13" s="438">
        <f t="shared" ca="1" si="11"/>
        <v>0</v>
      </c>
      <c r="T13" s="438">
        <f t="shared" ca="1" si="11"/>
        <v>0</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IF(F5=$H$2,SUM($D6:F6),IF(F5&gt;$H$2,F6,0))+IF($H$2-$D$5+1=A14,RetireValueAlt2,0)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f t="shared" ca="1" si="15"/>
        <v>0</v>
      </c>
      <c r="M14" s="438">
        <f t="shared" ca="1" si="15"/>
        <v>0</v>
      </c>
      <c r="N14" s="438">
        <f t="shared" ca="1" si="15"/>
        <v>0</v>
      </c>
      <c r="O14" s="438">
        <f t="shared" ca="1" si="15"/>
        <v>0</v>
      </c>
      <c r="P14" s="438">
        <f t="shared" ca="1" si="15"/>
        <v>0</v>
      </c>
      <c r="Q14" s="438">
        <f t="shared" ca="1" si="15"/>
        <v>0</v>
      </c>
      <c r="R14" s="438">
        <f t="shared" ca="1" si="15"/>
        <v>0</v>
      </c>
      <c r="S14" s="438">
        <f t="shared" ca="1" si="15"/>
        <v>0</v>
      </c>
      <c r="T14" s="438">
        <f t="shared" ca="1" si="15"/>
        <v>0</v>
      </c>
      <c r="U14" s="438">
        <f t="shared" ca="1" si="15"/>
        <v>0</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f t="shared" ca="1" si="19"/>
        <v>0</v>
      </c>
      <c r="N15" s="438">
        <f t="shared" ca="1" si="19"/>
        <v>0</v>
      </c>
      <c r="O15" s="438">
        <f t="shared" ca="1" si="19"/>
        <v>0</v>
      </c>
      <c r="P15" s="438">
        <f t="shared" ca="1" si="19"/>
        <v>0</v>
      </c>
      <c r="Q15" s="438">
        <f t="shared" ca="1" si="19"/>
        <v>0</v>
      </c>
      <c r="R15" s="438">
        <f t="shared" ca="1" si="19"/>
        <v>0</v>
      </c>
      <c r="S15" s="438">
        <f t="shared" ca="1" si="19"/>
        <v>0</v>
      </c>
      <c r="T15" s="438">
        <f t="shared" ca="1" si="19"/>
        <v>0</v>
      </c>
      <c r="U15" s="438">
        <f t="shared" ca="1" si="19"/>
        <v>0</v>
      </c>
      <c r="V15" s="438">
        <f t="shared" ca="1" si="19"/>
        <v>0</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f t="shared" ca="1" si="28"/>
        <v>0</v>
      </c>
      <c r="Q18" s="438">
        <f t="shared" ca="1" si="28"/>
        <v>0</v>
      </c>
      <c r="R18" s="438">
        <f t="shared" ca="1" si="28"/>
        <v>0</v>
      </c>
      <c r="S18" s="438">
        <f t="shared" ca="1" si="28"/>
        <v>0</v>
      </c>
      <c r="T18" s="438">
        <f t="shared" ca="1" si="28"/>
        <v>0</v>
      </c>
      <c r="U18" s="438">
        <f t="shared" ca="1" si="28"/>
        <v>0</v>
      </c>
      <c r="V18" s="438">
        <f t="shared" ca="1" si="28"/>
        <v>0</v>
      </c>
      <c r="W18" s="438">
        <f t="shared" ca="1" si="28"/>
        <v>0</v>
      </c>
      <c r="X18" s="438">
        <f t="shared" ca="1" si="28"/>
        <v>0</v>
      </c>
      <c r="Y18" s="438">
        <f t="shared" ca="1" si="28"/>
        <v>0</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f t="shared" ca="1" si="31"/>
        <v>0</v>
      </c>
      <c r="R19" s="438">
        <f t="shared" ca="1" si="31"/>
        <v>0</v>
      </c>
      <c r="S19" s="438">
        <f t="shared" ca="1" si="31"/>
        <v>0</v>
      </c>
      <c r="T19" s="438">
        <f t="shared" ca="1" si="31"/>
        <v>0</v>
      </c>
      <c r="U19" s="438">
        <f t="shared" ca="1" si="31"/>
        <v>0</v>
      </c>
      <c r="V19" s="438">
        <f t="shared" ca="1" si="31"/>
        <v>0</v>
      </c>
      <c r="W19" s="438">
        <f t="shared" ca="1" si="31"/>
        <v>0</v>
      </c>
      <c r="X19" s="438">
        <f t="shared" ca="1" si="31"/>
        <v>0</v>
      </c>
      <c r="Y19" s="438">
        <f t="shared" ca="1" si="31"/>
        <v>0</v>
      </c>
      <c r="Z19" s="438">
        <f t="shared" ca="1" si="31"/>
        <v>0</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f t="shared" ca="1" si="34"/>
        <v>0</v>
      </c>
      <c r="S20" s="438">
        <f t="shared" ca="1" si="34"/>
        <v>0</v>
      </c>
      <c r="T20" s="438">
        <f t="shared" ca="1" si="34"/>
        <v>0</v>
      </c>
      <c r="U20" s="438">
        <f t="shared" ca="1" si="34"/>
        <v>0</v>
      </c>
      <c r="V20" s="438">
        <f t="shared" ca="1" si="34"/>
        <v>0</v>
      </c>
      <c r="W20" s="438">
        <f t="shared" ca="1" si="34"/>
        <v>0</v>
      </c>
      <c r="X20" s="438">
        <f t="shared" ca="1" si="34"/>
        <v>0</v>
      </c>
      <c r="Y20" s="438">
        <f t="shared" ca="1" si="34"/>
        <v>0</v>
      </c>
      <c r="Z20" s="438">
        <f t="shared" ca="1" si="34"/>
        <v>0</v>
      </c>
      <c r="AA20" s="438">
        <f t="shared" ca="1" si="34"/>
        <v>0</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f t="shared" ca="1" si="37"/>
        <v>0</v>
      </c>
      <c r="T21" s="438">
        <f t="shared" ca="1" si="37"/>
        <v>0</v>
      </c>
      <c r="U21" s="438">
        <f t="shared" ca="1" si="37"/>
        <v>0</v>
      </c>
      <c r="V21" s="438">
        <f t="shared" ca="1" si="37"/>
        <v>0</v>
      </c>
      <c r="W21" s="438">
        <f t="shared" ca="1" si="37"/>
        <v>0</v>
      </c>
      <c r="X21" s="438">
        <f t="shared" ca="1" si="37"/>
        <v>0</v>
      </c>
      <c r="Y21" s="438">
        <f t="shared" ca="1" si="37"/>
        <v>0</v>
      </c>
      <c r="Z21" s="438">
        <f t="shared" ca="1" si="37"/>
        <v>0</v>
      </c>
      <c r="AA21" s="438">
        <f t="shared" ca="1" si="37"/>
        <v>0</v>
      </c>
      <c r="AB21" s="438">
        <f t="shared" ca="1" si="37"/>
        <v>0</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f t="shared" ca="1" si="40"/>
        <v>0</v>
      </c>
      <c r="U22" s="438">
        <f t="shared" ca="1" si="40"/>
        <v>0</v>
      </c>
      <c r="V22" s="438">
        <f t="shared" ca="1" si="40"/>
        <v>0</v>
      </c>
      <c r="W22" s="438">
        <f t="shared" ca="1" si="40"/>
        <v>0</v>
      </c>
      <c r="X22" s="438">
        <f t="shared" ca="1" si="40"/>
        <v>0</v>
      </c>
      <c r="Y22" s="438">
        <f t="shared" ca="1" si="40"/>
        <v>0</v>
      </c>
      <c r="Z22" s="438">
        <f t="shared" ca="1" si="40"/>
        <v>0</v>
      </c>
      <c r="AA22" s="438">
        <f t="shared" ca="1" si="40"/>
        <v>0</v>
      </c>
      <c r="AB22" s="438">
        <f t="shared" ca="1" si="40"/>
        <v>0</v>
      </c>
      <c r="AC22" s="438">
        <f t="shared" ca="1" si="40"/>
        <v>0</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f t="shared" ca="1" si="43"/>
        <v>0</v>
      </c>
      <c r="V23" s="438">
        <f t="shared" ca="1" si="43"/>
        <v>0</v>
      </c>
      <c r="W23" s="438">
        <f t="shared" ca="1" si="43"/>
        <v>0</v>
      </c>
      <c r="X23" s="438">
        <f t="shared" ca="1" si="43"/>
        <v>0</v>
      </c>
      <c r="Y23" s="438">
        <f t="shared" ca="1" si="43"/>
        <v>0</v>
      </c>
      <c r="Z23" s="438">
        <f t="shared" ca="1" si="43"/>
        <v>0</v>
      </c>
      <c r="AA23" s="438">
        <f t="shared" ca="1" si="43"/>
        <v>0</v>
      </c>
      <c r="AB23" s="438">
        <f t="shared" ca="1" si="43"/>
        <v>0</v>
      </c>
      <c r="AC23" s="438">
        <f t="shared" ca="1" si="43"/>
        <v>0</v>
      </c>
      <c r="AD23" s="438">
        <f t="shared" ca="1" si="43"/>
        <v>0</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f t="shared" ca="1" si="46"/>
        <v>0</v>
      </c>
      <c r="W24" s="438">
        <f t="shared" ca="1" si="46"/>
        <v>0</v>
      </c>
      <c r="X24" s="438">
        <f t="shared" ca="1" si="46"/>
        <v>0</v>
      </c>
      <c r="Y24" s="438">
        <f t="shared" ca="1" si="46"/>
        <v>0</v>
      </c>
      <c r="Z24" s="438">
        <f t="shared" ca="1" si="46"/>
        <v>0</v>
      </c>
      <c r="AA24" s="438">
        <f t="shared" ca="1" si="46"/>
        <v>0</v>
      </c>
      <c r="AB24" s="438">
        <f t="shared" ca="1" si="46"/>
        <v>0</v>
      </c>
      <c r="AC24" s="438">
        <f t="shared" ca="1" si="46"/>
        <v>0</v>
      </c>
      <c r="AD24" s="438">
        <f t="shared" ca="1" si="46"/>
        <v>0</v>
      </c>
      <c r="AE24" s="438">
        <f t="shared" ca="1" si="46"/>
        <v>0</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f t="shared" ca="1" si="49"/>
        <v>0</v>
      </c>
      <c r="X25" s="438">
        <f t="shared" ca="1" si="49"/>
        <v>0</v>
      </c>
      <c r="Y25" s="438">
        <f t="shared" ca="1" si="49"/>
        <v>0</v>
      </c>
      <c r="Z25" s="438">
        <f t="shared" ca="1" si="49"/>
        <v>0</v>
      </c>
      <c r="AA25" s="438">
        <f t="shared" ca="1" si="49"/>
        <v>0</v>
      </c>
      <c r="AB25" s="438">
        <f t="shared" ca="1" si="49"/>
        <v>0</v>
      </c>
      <c r="AC25" s="438">
        <f t="shared" ca="1" si="49"/>
        <v>0</v>
      </c>
      <c r="AD25" s="438">
        <f t="shared" ca="1" si="49"/>
        <v>0</v>
      </c>
      <c r="AE25" s="438">
        <f t="shared" ca="1" si="49"/>
        <v>0</v>
      </c>
      <c r="AF25" s="438">
        <f t="shared" ca="1" si="49"/>
        <v>0</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f t="shared" ca="1" si="52"/>
        <v>0</v>
      </c>
      <c r="Y26" s="438">
        <f t="shared" ca="1" si="52"/>
        <v>0</v>
      </c>
      <c r="Z26" s="438">
        <f t="shared" ca="1" si="52"/>
        <v>0</v>
      </c>
      <c r="AA26" s="438">
        <f t="shared" ca="1" si="52"/>
        <v>0</v>
      </c>
      <c r="AB26" s="438">
        <f t="shared" ca="1" si="52"/>
        <v>0</v>
      </c>
      <c r="AC26" s="438">
        <f t="shared" ca="1" si="52"/>
        <v>0</v>
      </c>
      <c r="AD26" s="438">
        <f t="shared" ca="1" si="52"/>
        <v>0</v>
      </c>
      <c r="AE26" s="438">
        <f t="shared" ca="1" si="52"/>
        <v>0</v>
      </c>
      <c r="AF26" s="438">
        <f t="shared" ca="1" si="52"/>
        <v>0</v>
      </c>
      <c r="AG26" s="438">
        <f t="shared" ca="1" si="52"/>
        <v>0</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f t="shared" ca="1" si="55"/>
        <v>0</v>
      </c>
      <c r="Z27" s="438">
        <f t="shared" ca="1" si="55"/>
        <v>0</v>
      </c>
      <c r="AA27" s="438">
        <f t="shared" ca="1" si="55"/>
        <v>0</v>
      </c>
      <c r="AB27" s="438">
        <f t="shared" ca="1" si="55"/>
        <v>0</v>
      </c>
      <c r="AC27" s="438">
        <f t="shared" ca="1" si="55"/>
        <v>0</v>
      </c>
      <c r="AD27" s="438">
        <f t="shared" ca="1" si="55"/>
        <v>0</v>
      </c>
      <c r="AE27" s="438">
        <f t="shared" ca="1" si="55"/>
        <v>0</v>
      </c>
      <c r="AF27" s="438">
        <f t="shared" ca="1" si="55"/>
        <v>0</v>
      </c>
      <c r="AG27" s="438">
        <f t="shared" ca="1" si="55"/>
        <v>0</v>
      </c>
      <c r="AH27" s="438">
        <f t="shared" ca="1" si="55"/>
        <v>0</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f t="shared" ca="1" si="58"/>
        <v>0</v>
      </c>
      <c r="AA28" s="438">
        <f t="shared" ca="1" si="58"/>
        <v>0</v>
      </c>
      <c r="AB28" s="438">
        <f t="shared" ca="1" si="58"/>
        <v>0</v>
      </c>
      <c r="AC28" s="438">
        <f t="shared" ca="1" si="58"/>
        <v>0</v>
      </c>
      <c r="AD28" s="438">
        <f t="shared" ca="1" si="58"/>
        <v>0</v>
      </c>
      <c r="AE28" s="438">
        <f t="shared" ca="1" si="58"/>
        <v>0</v>
      </c>
      <c r="AF28" s="438">
        <f t="shared" ca="1" si="58"/>
        <v>0</v>
      </c>
      <c r="AG28" s="438">
        <f t="shared" ca="1" si="58"/>
        <v>0</v>
      </c>
      <c r="AH28" s="438">
        <f t="shared" ca="1" si="58"/>
        <v>0</v>
      </c>
      <c r="AI28" s="438">
        <f t="shared" ca="1" si="58"/>
        <v>0</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f t="shared" ca="1" si="61"/>
        <v>0</v>
      </c>
      <c r="AB29" s="438">
        <f t="shared" ca="1" si="61"/>
        <v>0</v>
      </c>
      <c r="AC29" s="438">
        <f t="shared" ca="1" si="61"/>
        <v>0</v>
      </c>
      <c r="AD29" s="438">
        <f t="shared" ca="1" si="61"/>
        <v>0</v>
      </c>
      <c r="AE29" s="438">
        <f t="shared" ca="1" si="61"/>
        <v>0</v>
      </c>
      <c r="AF29" s="438">
        <f t="shared" ca="1" si="61"/>
        <v>0</v>
      </c>
      <c r="AG29" s="438">
        <f t="shared" ca="1" si="61"/>
        <v>0</v>
      </c>
      <c r="AH29" s="438">
        <f t="shared" ca="1" si="61"/>
        <v>0</v>
      </c>
      <c r="AI29" s="438">
        <f t="shared" ca="1" si="61"/>
        <v>0</v>
      </c>
      <c r="AJ29" s="438">
        <f t="shared" ca="1" si="61"/>
        <v>0</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f t="shared" ca="1" si="64"/>
        <v>0</v>
      </c>
      <c r="AC30" s="438">
        <f t="shared" ca="1" si="64"/>
        <v>0</v>
      </c>
      <c r="AD30" s="438">
        <f t="shared" ca="1" si="64"/>
        <v>0</v>
      </c>
      <c r="AE30" s="438">
        <f t="shared" ca="1" si="64"/>
        <v>0</v>
      </c>
      <c r="AF30" s="438">
        <f t="shared" ca="1" si="64"/>
        <v>0</v>
      </c>
      <c r="AG30" s="438">
        <f t="shared" ca="1" si="64"/>
        <v>0</v>
      </c>
      <c r="AH30" s="438">
        <f t="shared" ca="1" si="64"/>
        <v>0</v>
      </c>
      <c r="AI30" s="438">
        <f t="shared" ca="1" si="64"/>
        <v>0</v>
      </c>
      <c r="AJ30" s="438">
        <f t="shared" ca="1" si="64"/>
        <v>0</v>
      </c>
      <c r="AK30" s="438">
        <f t="shared" ca="1" si="64"/>
        <v>0</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f t="shared" ca="1" si="67"/>
        <v>0</v>
      </c>
      <c r="AD31" s="438">
        <f t="shared" ca="1" si="67"/>
        <v>0</v>
      </c>
      <c r="AE31" s="438">
        <f t="shared" ca="1" si="67"/>
        <v>0</v>
      </c>
      <c r="AF31" s="438">
        <f t="shared" ca="1" si="67"/>
        <v>0</v>
      </c>
      <c r="AG31" s="438">
        <f t="shared" ca="1" si="67"/>
        <v>0</v>
      </c>
      <c r="AH31" s="438">
        <f t="shared" ca="1" si="67"/>
        <v>0</v>
      </c>
      <c r="AI31" s="438">
        <f t="shared" ca="1" si="67"/>
        <v>0</v>
      </c>
      <c r="AJ31" s="438">
        <f t="shared" ca="1" si="67"/>
        <v>0</v>
      </c>
      <c r="AK31" s="438">
        <f t="shared" ca="1" si="67"/>
        <v>0</v>
      </c>
      <c r="AL31" s="438">
        <f t="shared" ca="1" si="67"/>
        <v>0</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8"/>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8"/>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f t="shared" ca="1" si="74"/>
        <v>0</v>
      </c>
      <c r="AF33" s="438">
        <f t="shared" ca="1" si="74"/>
        <v>0</v>
      </c>
      <c r="AG33" s="438">
        <f t="shared" ca="1" si="74"/>
        <v>0</v>
      </c>
      <c r="AH33" s="438">
        <f t="shared" ca="1" si="74"/>
        <v>0</v>
      </c>
      <c r="AI33" s="438">
        <f t="shared" ca="1" si="74"/>
        <v>0</v>
      </c>
      <c r="AJ33" s="438">
        <f t="shared" ca="1" si="74"/>
        <v>0</v>
      </c>
      <c r="AK33" s="438">
        <f t="shared" ca="1" si="74"/>
        <v>0</v>
      </c>
      <c r="AL33" s="438">
        <f t="shared" ca="1" si="74"/>
        <v>0</v>
      </c>
      <c r="AM33" s="438">
        <f t="shared" ca="1" si="74"/>
        <v>0</v>
      </c>
      <c r="AN33" s="438">
        <f t="shared" ca="1" si="74"/>
        <v>0</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8"/>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f t="shared" ca="1" si="78"/>
        <v>0</v>
      </c>
      <c r="AG34" s="438">
        <f t="shared" ca="1" si="78"/>
        <v>0</v>
      </c>
      <c r="AH34" s="438">
        <f t="shared" ca="1" si="78"/>
        <v>0</v>
      </c>
      <c r="AI34" s="438">
        <f t="shared" ca="1" si="78"/>
        <v>0</v>
      </c>
      <c r="AJ34" s="438">
        <f t="shared" ca="1" si="78"/>
        <v>0</v>
      </c>
      <c r="AK34" s="438">
        <f t="shared" ca="1" si="78"/>
        <v>0</v>
      </c>
      <c r="AL34" s="438">
        <f t="shared" ca="1" si="78"/>
        <v>0</v>
      </c>
      <c r="AM34" s="438">
        <f t="shared" ca="1" si="78"/>
        <v>0</v>
      </c>
      <c r="AN34" s="438">
        <f t="shared" ca="1" si="78"/>
        <v>0</v>
      </c>
      <c r="AO34" s="438">
        <f t="shared" ca="1" si="78"/>
        <v>0</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8"/>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f t="shared" ca="1" si="81"/>
        <v>0</v>
      </c>
      <c r="AH35" s="438">
        <f t="shared" ca="1" si="81"/>
        <v>0</v>
      </c>
      <c r="AI35" s="438">
        <f t="shared" ca="1" si="81"/>
        <v>0</v>
      </c>
      <c r="AJ35" s="438">
        <f t="shared" ca="1" si="81"/>
        <v>0</v>
      </c>
      <c r="AK35" s="438">
        <f t="shared" ca="1" si="81"/>
        <v>0</v>
      </c>
      <c r="AL35" s="438">
        <f t="shared" ca="1" si="81"/>
        <v>0</v>
      </c>
      <c r="AM35" s="438">
        <f t="shared" ca="1" si="81"/>
        <v>0</v>
      </c>
      <c r="AN35" s="438">
        <f t="shared" ca="1" si="81"/>
        <v>0</v>
      </c>
      <c r="AO35" s="438">
        <f t="shared" ca="1" si="81"/>
        <v>0</v>
      </c>
      <c r="AP35" s="438">
        <f t="shared" ca="1" si="81"/>
        <v>0</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8"/>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f t="shared" ca="1" si="84"/>
        <v>0</v>
      </c>
      <c r="AI36" s="438">
        <f t="shared" ca="1" si="84"/>
        <v>0</v>
      </c>
      <c r="AJ36" s="438">
        <f t="shared" ca="1" si="84"/>
        <v>0</v>
      </c>
      <c r="AK36" s="438">
        <f t="shared" ca="1" si="84"/>
        <v>0</v>
      </c>
      <c r="AL36" s="438">
        <f t="shared" ca="1" si="84"/>
        <v>0</v>
      </c>
      <c r="AM36" s="438">
        <f t="shared" ca="1" si="84"/>
        <v>0</v>
      </c>
      <c r="AN36" s="438">
        <f t="shared" ca="1" si="84"/>
        <v>0</v>
      </c>
      <c r="AO36" s="438">
        <f t="shared" ca="1" si="84"/>
        <v>0</v>
      </c>
      <c r="AP36" s="438">
        <f t="shared" ca="1" si="84"/>
        <v>0</v>
      </c>
      <c r="AQ36" s="438">
        <f t="shared" ca="1" si="84"/>
        <v>0</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8"/>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f t="shared" ca="1" si="87"/>
        <v>0</v>
      </c>
      <c r="AJ37" s="438">
        <f t="shared" ca="1" si="87"/>
        <v>0</v>
      </c>
      <c r="AK37" s="438">
        <f t="shared" ca="1" si="87"/>
        <v>0</v>
      </c>
      <c r="AL37" s="438">
        <f t="shared" ca="1" si="87"/>
        <v>0</v>
      </c>
      <c r="AM37" s="438">
        <f t="shared" ca="1" si="87"/>
        <v>0</v>
      </c>
      <c r="AN37" s="438">
        <f t="shared" ca="1" si="87"/>
        <v>0</v>
      </c>
      <c r="AO37" s="438">
        <f t="shared" ca="1" si="87"/>
        <v>0</v>
      </c>
      <c r="AP37" s="438">
        <f t="shared" ca="1" si="87"/>
        <v>0</v>
      </c>
      <c r="AQ37" s="438">
        <f t="shared" ca="1" si="87"/>
        <v>0</v>
      </c>
      <c r="AR37" s="438">
        <f t="shared" ca="1" si="87"/>
        <v>0</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8"/>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f t="shared" ca="1" si="90"/>
        <v>0</v>
      </c>
      <c r="AK38" s="438">
        <f t="shared" ca="1" si="90"/>
        <v>0</v>
      </c>
      <c r="AL38" s="438">
        <f t="shared" ca="1" si="90"/>
        <v>0</v>
      </c>
      <c r="AM38" s="438">
        <f t="shared" ca="1" si="90"/>
        <v>0</v>
      </c>
      <c r="AN38" s="438">
        <f t="shared" ca="1" si="90"/>
        <v>0</v>
      </c>
      <c r="AO38" s="438">
        <f t="shared" ca="1" si="90"/>
        <v>0</v>
      </c>
      <c r="AP38" s="438">
        <f t="shared" ca="1" si="90"/>
        <v>0</v>
      </c>
      <c r="AQ38" s="438">
        <f t="shared" ca="1" si="90"/>
        <v>0</v>
      </c>
      <c r="AR38" s="438">
        <f t="shared" ca="1" si="90"/>
        <v>0</v>
      </c>
      <c r="AS38" s="438">
        <f t="shared" ca="1" si="90"/>
        <v>0</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8"/>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f t="shared" ca="1" si="93"/>
        <v>0</v>
      </c>
      <c r="AL39" s="438">
        <f t="shared" ca="1" si="93"/>
        <v>0</v>
      </c>
      <c r="AM39" s="438">
        <f t="shared" ca="1" si="93"/>
        <v>0</v>
      </c>
      <c r="AN39" s="438">
        <f t="shared" ca="1" si="93"/>
        <v>0</v>
      </c>
      <c r="AO39" s="438">
        <f t="shared" ca="1" si="93"/>
        <v>0</v>
      </c>
      <c r="AP39" s="438">
        <f t="shared" ca="1" si="93"/>
        <v>0</v>
      </c>
      <c r="AQ39" s="438">
        <f t="shared" ca="1" si="93"/>
        <v>0</v>
      </c>
      <c r="AR39" s="438">
        <f t="shared" ca="1" si="93"/>
        <v>0</v>
      </c>
      <c r="AS39" s="438">
        <f t="shared" ca="1" si="93"/>
        <v>0</v>
      </c>
      <c r="AT39" s="438">
        <f t="shared" ca="1" si="93"/>
        <v>0</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8"/>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f t="shared" ca="1" si="96"/>
        <v>0</v>
      </c>
      <c r="AM40" s="438">
        <f t="shared" ca="1" si="96"/>
        <v>0</v>
      </c>
      <c r="AN40" s="438">
        <f t="shared" ca="1" si="96"/>
        <v>0</v>
      </c>
      <c r="AO40" s="438">
        <f t="shared" ca="1" si="96"/>
        <v>0</v>
      </c>
      <c r="AP40" s="438">
        <f t="shared" ca="1" si="96"/>
        <v>0</v>
      </c>
      <c r="AQ40" s="438">
        <f t="shared" ca="1" si="96"/>
        <v>0</v>
      </c>
      <c r="AR40" s="438">
        <f t="shared" ca="1" si="96"/>
        <v>0</v>
      </c>
      <c r="AS40" s="438">
        <f t="shared" ca="1" si="96"/>
        <v>0</v>
      </c>
      <c r="AT40" s="438">
        <f t="shared" ca="1" si="96"/>
        <v>0</v>
      </c>
      <c r="AU40" s="438">
        <f t="shared" ca="1" si="96"/>
        <v>0</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f t="shared" ca="1" si="99"/>
        <v>0</v>
      </c>
      <c r="AN41" s="438">
        <f t="shared" ca="1" si="99"/>
        <v>0</v>
      </c>
      <c r="AO41" s="438">
        <f t="shared" ca="1" si="99"/>
        <v>0</v>
      </c>
      <c r="AP41" s="438">
        <f t="shared" ca="1" si="99"/>
        <v>0</v>
      </c>
      <c r="AQ41" s="438">
        <f t="shared" ca="1" si="99"/>
        <v>0</v>
      </c>
      <c r="AR41" s="438">
        <f t="shared" ca="1" si="99"/>
        <v>0</v>
      </c>
      <c r="AS41" s="438">
        <f t="shared" ca="1" si="99"/>
        <v>0</v>
      </c>
      <c r="AT41" s="438">
        <f t="shared" ca="1" si="99"/>
        <v>0</v>
      </c>
      <c r="AU41" s="438">
        <f t="shared" ca="1" si="99"/>
        <v>0</v>
      </c>
      <c r="AV41" s="438">
        <f t="shared" ca="1" si="99"/>
        <v>0</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f t="shared" ca="1" si="103"/>
        <v>0</v>
      </c>
      <c r="AO42" s="438">
        <f t="shared" ca="1" si="103"/>
        <v>0</v>
      </c>
      <c r="AP42" s="438">
        <f t="shared" ca="1" si="103"/>
        <v>0</v>
      </c>
      <c r="AQ42" s="438">
        <f t="shared" ca="1" si="103"/>
        <v>0</v>
      </c>
      <c r="AR42" s="438">
        <f t="shared" ca="1" si="103"/>
        <v>0</v>
      </c>
      <c r="AS42" s="438">
        <f t="shared" ca="1" si="103"/>
        <v>0</v>
      </c>
      <c r="AT42" s="438">
        <f t="shared" ca="1" si="103"/>
        <v>0</v>
      </c>
      <c r="AU42" s="438">
        <f t="shared" ca="1" si="103"/>
        <v>0</v>
      </c>
      <c r="AV42" s="438">
        <f t="shared" ca="1" si="103"/>
        <v>0</v>
      </c>
      <c r="AW42" s="438">
        <f t="shared" ca="1" si="103"/>
        <v>0</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f t="shared" ca="1" si="106"/>
        <v>0</v>
      </c>
      <c r="AP43" s="438">
        <f t="shared" ca="1" si="106"/>
        <v>0</v>
      </c>
      <c r="AQ43" s="438">
        <f t="shared" ca="1" si="106"/>
        <v>0</v>
      </c>
      <c r="AR43" s="438">
        <f t="shared" ca="1" si="106"/>
        <v>0</v>
      </c>
      <c r="AS43" s="438">
        <f t="shared" ca="1" si="106"/>
        <v>0</v>
      </c>
      <c r="AT43" s="438">
        <f t="shared" ca="1" si="106"/>
        <v>0</v>
      </c>
      <c r="AU43" s="438">
        <f t="shared" ca="1" si="106"/>
        <v>0</v>
      </c>
      <c r="AV43" s="438">
        <f t="shared" ca="1" si="106"/>
        <v>0</v>
      </c>
      <c r="AW43" s="438">
        <f t="shared" ca="1" si="106"/>
        <v>0</v>
      </c>
      <c r="AX43" s="438">
        <f t="shared" ca="1" si="106"/>
        <v>0</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f t="shared" ca="1" si="108"/>
        <v>0</v>
      </c>
      <c r="AQ44" s="438">
        <f t="shared" ca="1" si="108"/>
        <v>0</v>
      </c>
      <c r="AR44" s="438">
        <f t="shared" ca="1" si="108"/>
        <v>0</v>
      </c>
      <c r="AS44" s="438">
        <f t="shared" ca="1" si="108"/>
        <v>0</v>
      </c>
      <c r="AT44" s="438">
        <f t="shared" ca="1" si="108"/>
        <v>0</v>
      </c>
      <c r="AU44" s="438">
        <f t="shared" ca="1" si="108"/>
        <v>0</v>
      </c>
      <c r="AV44" s="438">
        <f t="shared" ca="1" si="108"/>
        <v>0</v>
      </c>
      <c r="AW44" s="438">
        <f t="shared" ca="1" si="108"/>
        <v>0</v>
      </c>
      <c r="AX44" s="438">
        <f t="shared" ca="1" si="108"/>
        <v>0</v>
      </c>
      <c r="AY44" s="438">
        <f t="shared" ca="1" si="108"/>
        <v>0</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f t="shared" ca="1" si="110"/>
        <v>0</v>
      </c>
      <c r="AR45" s="438">
        <f t="shared" ca="1" si="110"/>
        <v>0</v>
      </c>
      <c r="AS45" s="438">
        <f t="shared" ca="1" si="110"/>
        <v>0</v>
      </c>
      <c r="AT45" s="438">
        <f t="shared" ca="1" si="110"/>
        <v>0</v>
      </c>
      <c r="AU45" s="438">
        <f t="shared" ca="1" si="110"/>
        <v>0</v>
      </c>
      <c r="AV45" s="438">
        <f t="shared" ca="1" si="110"/>
        <v>0</v>
      </c>
      <c r="AW45" s="438">
        <f t="shared" ca="1" si="110"/>
        <v>0</v>
      </c>
      <c r="AX45" s="438">
        <f t="shared" ca="1" si="110"/>
        <v>0</v>
      </c>
      <c r="AY45" s="438">
        <f t="shared" ca="1" si="110"/>
        <v>0</v>
      </c>
      <c r="AZ45" s="438">
        <f t="shared" ca="1" si="110"/>
        <v>0</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f t="shared" ca="1" si="112"/>
        <v>0</v>
      </c>
      <c r="AS46" s="438">
        <f t="shared" ca="1" si="112"/>
        <v>0</v>
      </c>
      <c r="AT46" s="438">
        <f t="shared" ca="1" si="112"/>
        <v>0</v>
      </c>
      <c r="AU46" s="438">
        <f t="shared" ca="1" si="112"/>
        <v>0</v>
      </c>
      <c r="AV46" s="438">
        <f t="shared" ca="1" si="112"/>
        <v>0</v>
      </c>
      <c r="AW46" s="438">
        <f t="shared" ca="1" si="112"/>
        <v>0</v>
      </c>
      <c r="AX46" s="438">
        <f t="shared" ca="1" si="112"/>
        <v>0</v>
      </c>
      <c r="AY46" s="438">
        <f t="shared" ca="1" si="112"/>
        <v>0</v>
      </c>
      <c r="AZ46" s="438">
        <f t="shared" ca="1" si="112"/>
        <v>0</v>
      </c>
      <c r="BA46" s="438">
        <f t="shared" ca="1" si="112"/>
        <v>0</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f t="shared" ca="1" si="114"/>
        <v>0</v>
      </c>
      <c r="AT47" s="438">
        <f t="shared" ca="1" si="114"/>
        <v>0</v>
      </c>
      <c r="AU47" s="438">
        <f t="shared" ca="1" si="114"/>
        <v>0</v>
      </c>
      <c r="AV47" s="438">
        <f t="shared" ca="1" si="114"/>
        <v>0</v>
      </c>
      <c r="AW47" s="438">
        <f t="shared" ca="1" si="114"/>
        <v>0</v>
      </c>
      <c r="AX47" s="438">
        <f t="shared" ca="1" si="114"/>
        <v>0</v>
      </c>
      <c r="AY47" s="438">
        <f t="shared" ca="1" si="114"/>
        <v>0</v>
      </c>
      <c r="AZ47" s="438">
        <f t="shared" ca="1" si="114"/>
        <v>0</v>
      </c>
      <c r="BA47" s="438">
        <f t="shared" ca="1" si="114"/>
        <v>0</v>
      </c>
      <c r="BB47" s="438">
        <f t="shared" ca="1" si="114"/>
        <v>0</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f t="shared" ca="1" si="116"/>
        <v>0</v>
      </c>
      <c r="AU48" s="438">
        <f t="shared" ca="1" si="116"/>
        <v>0</v>
      </c>
      <c r="AV48" s="438">
        <f t="shared" ca="1" si="116"/>
        <v>0</v>
      </c>
      <c r="AW48" s="438">
        <f t="shared" ca="1" si="116"/>
        <v>0</v>
      </c>
      <c r="AX48" s="438">
        <f t="shared" ca="1" si="116"/>
        <v>0</v>
      </c>
      <c r="AY48" s="438">
        <f t="shared" ca="1" si="116"/>
        <v>0</v>
      </c>
      <c r="AZ48" s="438">
        <f t="shared" ca="1" si="116"/>
        <v>0</v>
      </c>
      <c r="BA48" s="438">
        <f t="shared" ca="1" si="116"/>
        <v>0</v>
      </c>
      <c r="BB48" s="438">
        <f t="shared" ca="1" si="116"/>
        <v>0</v>
      </c>
      <c r="BC48" s="438">
        <f t="shared" ca="1" si="116"/>
        <v>0</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f t="shared" ca="1" si="118"/>
        <v>0</v>
      </c>
      <c r="AV49" s="438">
        <f t="shared" ca="1" si="118"/>
        <v>0</v>
      </c>
      <c r="AW49" s="438">
        <f t="shared" ca="1" si="118"/>
        <v>0</v>
      </c>
      <c r="AX49" s="438">
        <f t="shared" ca="1" si="118"/>
        <v>0</v>
      </c>
      <c r="AY49" s="438">
        <f t="shared" ca="1" si="118"/>
        <v>0</v>
      </c>
      <c r="AZ49" s="438">
        <f t="shared" ca="1" si="118"/>
        <v>0</v>
      </c>
      <c r="BA49" s="438">
        <f t="shared" ca="1" si="118"/>
        <v>0</v>
      </c>
      <c r="BB49" s="438">
        <f t="shared" ca="1" si="118"/>
        <v>0</v>
      </c>
      <c r="BC49" s="438">
        <f t="shared" ca="1" si="118"/>
        <v>0</v>
      </c>
      <c r="BD49" s="438">
        <f t="shared" ca="1" si="118"/>
        <v>0</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f t="shared" ca="1" si="120"/>
        <v>0</v>
      </c>
      <c r="AW50" s="438">
        <f t="shared" ca="1" si="120"/>
        <v>0</v>
      </c>
      <c r="AX50" s="438">
        <f t="shared" ca="1" si="120"/>
        <v>0</v>
      </c>
      <c r="AY50" s="438">
        <f t="shared" ca="1" si="120"/>
        <v>0</v>
      </c>
      <c r="AZ50" s="438">
        <f t="shared" ca="1" si="120"/>
        <v>0</v>
      </c>
      <c r="BA50" s="438">
        <f t="shared" ca="1" si="120"/>
        <v>0</v>
      </c>
      <c r="BB50" s="438">
        <f t="shared" ca="1" si="120"/>
        <v>0</v>
      </c>
      <c r="BC50" s="438">
        <f t="shared" ca="1" si="120"/>
        <v>0</v>
      </c>
      <c r="BD50" s="438">
        <f t="shared" ca="1" si="120"/>
        <v>0</v>
      </c>
      <c r="BE50" s="438">
        <f t="shared" ca="1" si="120"/>
        <v>0</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f t="shared" ca="1" si="122"/>
        <v>0</v>
      </c>
      <c r="AX51" s="438">
        <f t="shared" ca="1" si="122"/>
        <v>0</v>
      </c>
      <c r="AY51" s="438">
        <f t="shared" ca="1" si="122"/>
        <v>0</v>
      </c>
      <c r="AZ51" s="438">
        <f t="shared" ca="1" si="122"/>
        <v>0</v>
      </c>
      <c r="BA51" s="438">
        <f t="shared" ca="1" si="122"/>
        <v>0</v>
      </c>
      <c r="BB51" s="438">
        <f t="shared" ca="1" si="122"/>
        <v>0</v>
      </c>
      <c r="BC51" s="438">
        <f t="shared" ca="1" si="122"/>
        <v>0</v>
      </c>
      <c r="BD51" s="438">
        <f t="shared" ca="1" si="122"/>
        <v>0</v>
      </c>
      <c r="BE51" s="438">
        <f t="shared" ca="1" si="122"/>
        <v>0</v>
      </c>
      <c r="BF51" s="438">
        <f t="shared" ca="1" si="122"/>
        <v>0</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f t="shared" ca="1" si="124"/>
        <v>0</v>
      </c>
      <c r="AX53" s="196">
        <f t="shared" ca="1" si="124"/>
        <v>0</v>
      </c>
      <c r="AY53" s="196">
        <f t="shared" ca="1" si="124"/>
        <v>0</v>
      </c>
      <c r="AZ53" s="196">
        <f t="shared" ca="1" si="124"/>
        <v>0</v>
      </c>
      <c r="BA53" s="196">
        <f t="shared" ca="1" si="124"/>
        <v>0</v>
      </c>
      <c r="BB53" s="196">
        <f t="shared" ca="1" si="124"/>
        <v>0</v>
      </c>
      <c r="BC53" s="196">
        <f t="shared" ca="1" si="124"/>
        <v>0</v>
      </c>
      <c r="BD53" s="196">
        <f t="shared" ca="1" si="124"/>
        <v>0</v>
      </c>
      <c r="BE53" s="196">
        <f t="shared" ca="1" si="124"/>
        <v>0</v>
      </c>
      <c r="BF53" s="196">
        <f t="shared" ca="1" si="124"/>
        <v>0</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AQ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ca="1" si="172"/>
        <v>#REF!</v>
      </c>
      <c r="U98" s="201" t="e">
        <f t="shared" ca="1" si="172"/>
        <v>#REF!</v>
      </c>
      <c r="V98" s="201" t="e">
        <f t="shared" ca="1" si="172"/>
        <v>#REF!</v>
      </c>
      <c r="W98" s="201" t="e">
        <f t="shared" ca="1" si="172"/>
        <v>#REF!</v>
      </c>
      <c r="X98" s="201" t="e">
        <f t="shared" ca="1" si="172"/>
        <v>#REF!</v>
      </c>
      <c r="Y98" s="201" t="e">
        <f t="shared" ca="1" si="172"/>
        <v>#REF!</v>
      </c>
      <c r="Z98" s="201" t="e">
        <f t="shared" ca="1" si="172"/>
        <v>#REF!</v>
      </c>
      <c r="AA98" s="201" t="e">
        <f t="shared" ca="1" si="172"/>
        <v>#REF!</v>
      </c>
      <c r="AB98" s="201" t="e">
        <f t="shared" ca="1" si="172"/>
        <v>#REF!</v>
      </c>
      <c r="AC98" s="201" t="e">
        <f t="shared" ca="1" si="172"/>
        <v>#REF!</v>
      </c>
      <c r="AD98" s="201" t="e">
        <f t="shared" ca="1" si="172"/>
        <v>#REF!</v>
      </c>
      <c r="AE98" s="201" t="e">
        <f t="shared" ca="1" si="172"/>
        <v>#REF!</v>
      </c>
      <c r="AF98" s="201" t="e">
        <f t="shared" ca="1" si="172"/>
        <v>#REF!</v>
      </c>
      <c r="AG98" s="201" t="e">
        <f t="shared" ca="1" si="172"/>
        <v>#REF!</v>
      </c>
      <c r="AH98" s="201" t="e">
        <f t="shared" ca="1" si="172"/>
        <v>#REF!</v>
      </c>
      <c r="AI98" s="201" t="e">
        <f t="shared" ca="1" si="172"/>
        <v>#REF!</v>
      </c>
      <c r="AJ98" s="201" t="e">
        <f t="shared" ca="1" si="172"/>
        <v>#REF!</v>
      </c>
      <c r="AK98" s="201" t="e">
        <f t="shared" ca="1" si="172"/>
        <v>#REF!</v>
      </c>
      <c r="AL98" s="201" t="e">
        <f t="shared" ca="1" si="172"/>
        <v>#REF!</v>
      </c>
      <c r="AM98" s="201" t="e">
        <f t="shared" ca="1" si="172"/>
        <v>#REF!</v>
      </c>
      <c r="AN98" s="201" t="e">
        <f t="shared" ca="1" si="172"/>
        <v>#REF!</v>
      </c>
      <c r="AO98" s="201" t="e">
        <f t="shared" ca="1" si="172"/>
        <v>#REF!</v>
      </c>
      <c r="AP98" s="201" t="e">
        <f t="shared" ca="1" si="172"/>
        <v>#REF!</v>
      </c>
      <c r="AQ98" s="201" t="e">
        <f t="shared" ca="1" si="172"/>
        <v>#REF!</v>
      </c>
      <c r="AR98" s="201" t="e">
        <f t="shared" ref="AR98:BK98" ca="1" si="173">SUM(AR58:AR97)</f>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10</v>
      </c>
    </row>
    <row r="104" spans="1:104" x14ac:dyDescent="0.2">
      <c r="D104" s="437">
        <v>3</v>
      </c>
      <c r="E104" s="437">
        <f>+D104+1</f>
        <v>4</v>
      </c>
      <c r="F104" s="437">
        <f t="shared" ref="F104:BQ104" si="174">+E104+1</f>
        <v>5</v>
      </c>
      <c r="G104" s="437">
        <f t="shared" si="174"/>
        <v>6</v>
      </c>
      <c r="H104" s="437">
        <f t="shared" si="174"/>
        <v>7</v>
      </c>
      <c r="I104" s="437">
        <f t="shared" si="174"/>
        <v>8</v>
      </c>
      <c r="J104" s="437">
        <f t="shared" si="174"/>
        <v>9</v>
      </c>
      <c r="K104" s="437">
        <f t="shared" si="174"/>
        <v>10</v>
      </c>
      <c r="L104" s="437">
        <f t="shared" si="174"/>
        <v>11</v>
      </c>
      <c r="M104" s="437">
        <f t="shared" si="174"/>
        <v>12</v>
      </c>
      <c r="N104" s="437">
        <f t="shared" si="174"/>
        <v>13</v>
      </c>
      <c r="O104" s="437">
        <f t="shared" si="174"/>
        <v>14</v>
      </c>
      <c r="P104" s="437">
        <f t="shared" si="174"/>
        <v>15</v>
      </c>
      <c r="Q104" s="437">
        <f t="shared" si="174"/>
        <v>16</v>
      </c>
      <c r="R104" s="437">
        <f t="shared" si="174"/>
        <v>17</v>
      </c>
      <c r="S104" s="437">
        <f t="shared" si="174"/>
        <v>18</v>
      </c>
      <c r="T104" s="437">
        <f t="shared" si="174"/>
        <v>19</v>
      </c>
      <c r="U104" s="437">
        <f t="shared" si="174"/>
        <v>20</v>
      </c>
      <c r="V104" s="437">
        <f t="shared" si="174"/>
        <v>21</v>
      </c>
      <c r="W104" s="437">
        <f t="shared" si="174"/>
        <v>22</v>
      </c>
      <c r="X104" s="437">
        <f t="shared" si="174"/>
        <v>23</v>
      </c>
      <c r="Y104" s="437">
        <f t="shared" si="174"/>
        <v>24</v>
      </c>
      <c r="Z104" s="437">
        <f t="shared" si="174"/>
        <v>25</v>
      </c>
      <c r="AA104" s="437">
        <f t="shared" si="174"/>
        <v>26</v>
      </c>
      <c r="AB104" s="437">
        <f t="shared" si="174"/>
        <v>27</v>
      </c>
      <c r="AC104" s="437">
        <f t="shared" si="174"/>
        <v>28</v>
      </c>
      <c r="AD104" s="437">
        <f t="shared" si="174"/>
        <v>29</v>
      </c>
      <c r="AE104" s="437">
        <f t="shared" si="174"/>
        <v>30</v>
      </c>
      <c r="AF104" s="437">
        <f t="shared" si="174"/>
        <v>31</v>
      </c>
      <c r="AG104" s="437">
        <f t="shared" si="174"/>
        <v>32</v>
      </c>
      <c r="AH104" s="437">
        <f t="shared" si="174"/>
        <v>33</v>
      </c>
      <c r="AI104" s="437">
        <f t="shared" si="174"/>
        <v>34</v>
      </c>
      <c r="AJ104" s="437">
        <f t="shared" si="174"/>
        <v>35</v>
      </c>
      <c r="AK104" s="437">
        <f t="shared" si="174"/>
        <v>36</v>
      </c>
      <c r="AL104" s="437">
        <f t="shared" si="174"/>
        <v>37</v>
      </c>
      <c r="AM104" s="437">
        <f t="shared" si="174"/>
        <v>38</v>
      </c>
      <c r="AN104" s="437">
        <f t="shared" si="174"/>
        <v>39</v>
      </c>
      <c r="AO104" s="437">
        <f t="shared" si="174"/>
        <v>40</v>
      </c>
      <c r="AP104" s="437">
        <f t="shared" si="174"/>
        <v>41</v>
      </c>
      <c r="AQ104" s="437">
        <f t="shared" si="174"/>
        <v>42</v>
      </c>
      <c r="AR104" s="437">
        <f t="shared" si="174"/>
        <v>43</v>
      </c>
      <c r="AS104" s="437">
        <f t="shared" si="174"/>
        <v>44</v>
      </c>
      <c r="AT104" s="437">
        <f t="shared" si="174"/>
        <v>45</v>
      </c>
      <c r="AU104" s="437">
        <f t="shared" si="174"/>
        <v>46</v>
      </c>
      <c r="AV104" s="437">
        <f t="shared" si="174"/>
        <v>47</v>
      </c>
      <c r="AW104" s="437">
        <f t="shared" si="174"/>
        <v>48</v>
      </c>
      <c r="AX104" s="437">
        <f t="shared" si="174"/>
        <v>49</v>
      </c>
      <c r="AY104" s="437">
        <f t="shared" si="174"/>
        <v>50</v>
      </c>
      <c r="AZ104" s="437">
        <f t="shared" si="174"/>
        <v>51</v>
      </c>
      <c r="BA104" s="437">
        <f t="shared" si="174"/>
        <v>52</v>
      </c>
      <c r="BB104" s="437">
        <f t="shared" si="174"/>
        <v>53</v>
      </c>
      <c r="BC104" s="437">
        <f t="shared" si="174"/>
        <v>54</v>
      </c>
      <c r="BD104" s="437">
        <f t="shared" si="174"/>
        <v>55</v>
      </c>
      <c r="BE104" s="437">
        <f t="shared" si="174"/>
        <v>56</v>
      </c>
      <c r="BF104" s="437">
        <f t="shared" si="174"/>
        <v>57</v>
      </c>
      <c r="BG104" s="437">
        <f t="shared" si="174"/>
        <v>58</v>
      </c>
      <c r="BH104" s="437">
        <f t="shared" si="174"/>
        <v>59</v>
      </c>
      <c r="BI104" s="437">
        <f t="shared" si="174"/>
        <v>60</v>
      </c>
      <c r="BJ104" s="437">
        <f t="shared" si="174"/>
        <v>61</v>
      </c>
      <c r="BK104" s="437">
        <f t="shared" si="174"/>
        <v>62</v>
      </c>
      <c r="BL104" s="437">
        <f t="shared" si="174"/>
        <v>63</v>
      </c>
      <c r="BM104" s="437">
        <f t="shared" si="174"/>
        <v>64</v>
      </c>
      <c r="BN104" s="437">
        <f t="shared" si="174"/>
        <v>65</v>
      </c>
      <c r="BO104" s="437">
        <f t="shared" si="174"/>
        <v>66</v>
      </c>
      <c r="BP104" s="437">
        <f t="shared" si="174"/>
        <v>67</v>
      </c>
      <c r="BQ104" s="437">
        <f t="shared" si="174"/>
        <v>68</v>
      </c>
      <c r="BR104" s="437">
        <f t="shared" ref="BR104:CD104" si="175">+BQ104+1</f>
        <v>69</v>
      </c>
      <c r="BS104" s="437">
        <f t="shared" si="175"/>
        <v>70</v>
      </c>
      <c r="BT104" s="437">
        <f t="shared" si="175"/>
        <v>71</v>
      </c>
      <c r="BU104" s="437">
        <f t="shared" si="175"/>
        <v>72</v>
      </c>
      <c r="BV104" s="437">
        <f t="shared" si="175"/>
        <v>73</v>
      </c>
      <c r="BW104" s="437">
        <f t="shared" si="175"/>
        <v>74</v>
      </c>
      <c r="BX104" s="437">
        <f t="shared" si="175"/>
        <v>75</v>
      </c>
      <c r="BY104" s="437">
        <f t="shared" si="175"/>
        <v>76</v>
      </c>
      <c r="BZ104" s="437">
        <f t="shared" si="175"/>
        <v>77</v>
      </c>
      <c r="CA104" s="437">
        <f t="shared" si="175"/>
        <v>78</v>
      </c>
      <c r="CB104" s="437">
        <f t="shared" si="175"/>
        <v>79</v>
      </c>
      <c r="CC104" s="437">
        <f t="shared" si="175"/>
        <v>80</v>
      </c>
      <c r="CD104" s="437">
        <f t="shared" si="175"/>
        <v>81</v>
      </c>
    </row>
  </sheetData>
  <sheetProtection algorithmName="SHA-512" hashValue="QM50zGIAp4pTjXNwWFpw43z4ka10kuM1zjgDEXcv3zi9xxdPDGuuKmVDSNe+RWyd93MkHBpXy9/jmweQjwHLdg==" saltValue="phl9tsklDyBL4IbBPCfufg==" spinCount="100000" sheet="1" objects="1" scenarios="1"/>
  <pageMargins left="0.75" right="0.75" top="1" bottom="1" header="0.5" footer="0.5"/>
  <pageSetup scale="3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4"/>
  <sheetViews>
    <sheetView topLeftCell="A37" zoomScaleNormal="100" workbookViewId="0">
      <selection activeCell="D70" sqref="D7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5</v>
      </c>
      <c r="E1" s="177" t="s">
        <v>73</v>
      </c>
      <c r="F1" s="178" t="s">
        <v>33</v>
      </c>
      <c r="G1" s="178"/>
      <c r="H1" s="437">
        <f>FirstYearAlt3</f>
        <v>0</v>
      </c>
    </row>
    <row r="2" spans="1:106" x14ac:dyDescent="0.2">
      <c r="A2" s="177" t="s">
        <v>330</v>
      </c>
      <c r="B2" s="177"/>
      <c r="C2" s="177"/>
      <c r="D2" s="177">
        <f ca="1">'LookUp Ranges'!D49</f>
        <v>5</v>
      </c>
      <c r="E2" s="177" t="s">
        <v>73</v>
      </c>
      <c r="F2" s="178" t="s">
        <v>85</v>
      </c>
      <c r="G2" s="178"/>
      <c r="H2" s="437">
        <f>InServiceAlt3</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f t="shared" ca="1" si="7"/>
        <v>0</v>
      </c>
      <c r="K12" s="192">
        <f t="shared" ca="1" si="7"/>
        <v>0</v>
      </c>
      <c r="L12" s="192">
        <f t="shared" ca="1" si="7"/>
        <v>0</v>
      </c>
      <c r="M12" s="192">
        <f t="shared" ca="1" si="7"/>
        <v>0</v>
      </c>
      <c r="N12" s="192">
        <f t="shared" ca="1" si="7"/>
        <v>0</v>
      </c>
      <c r="O12" s="192">
        <f t="shared" ca="1" si="7"/>
        <v>0</v>
      </c>
      <c r="P12" s="192">
        <f t="shared" ca="1" si="7"/>
        <v>0</v>
      </c>
      <c r="Q12" s="192">
        <f t="shared" ca="1" si="7"/>
        <v>0</v>
      </c>
      <c r="R12" s="192">
        <f t="shared" ca="1" si="7"/>
        <v>0</v>
      </c>
      <c r="S12" s="192">
        <f t="shared" ca="1" si="7"/>
        <v>0</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IF(E5=$H$2,SUM($D6:E6),IF(E5&gt;$H$2,E6,0))+IF($H$2-$D$5+1=A13,RetireValueAlt3,0)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f t="shared" ca="1" si="11"/>
        <v>0</v>
      </c>
      <c r="L13" s="192">
        <f t="shared" ca="1" si="11"/>
        <v>0</v>
      </c>
      <c r="M13" s="192">
        <f t="shared" ca="1" si="11"/>
        <v>0</v>
      </c>
      <c r="N13" s="192">
        <f t="shared" ca="1" si="11"/>
        <v>0</v>
      </c>
      <c r="O13" s="192">
        <f t="shared" ca="1" si="11"/>
        <v>0</v>
      </c>
      <c r="P13" s="192">
        <f t="shared" ca="1" si="11"/>
        <v>0</v>
      </c>
      <c r="Q13" s="192">
        <f t="shared" ca="1" si="11"/>
        <v>0</v>
      </c>
      <c r="R13" s="192">
        <f t="shared" ca="1" si="11"/>
        <v>0</v>
      </c>
      <c r="S13" s="192">
        <f t="shared" ca="1" si="11"/>
        <v>0</v>
      </c>
      <c r="T13" s="192">
        <f t="shared" ca="1" si="11"/>
        <v>0</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 t="shared" ref="DB13:DB51" si="15">+DB12+1</f>
        <v>2019</v>
      </c>
    </row>
    <row r="14" spans="1:106" x14ac:dyDescent="0.2">
      <c r="A14" s="191">
        <f t="shared" si="10"/>
        <v>3</v>
      </c>
      <c r="B14" s="191">
        <f t="shared" si="10"/>
        <v>2020</v>
      </c>
      <c r="C14" s="183" t="e">
        <f>IF(F5=$H$2,SUM($D6:F6),IF(F5&gt;$H$2,F6,0))+IF($H$2-$D$5+1=A14,RetireValueAlt3,0)</f>
        <v>#REF!</v>
      </c>
      <c r="D14" s="192"/>
      <c r="E14" s="192"/>
      <c r="F14" s="192" t="e">
        <f ca="1">($C14/$D$1)/2</f>
        <v>#REF!</v>
      </c>
      <c r="G14" s="192" t="e">
        <f t="shared" ref="G14:AL14" ca="1" si="16">IF(G$11&lt;$D$1+$A14,$C14/$D$1,IF(G$11=$D$1+$A14,($C14/$D$1)/2,0))</f>
        <v>#REF!</v>
      </c>
      <c r="H14" s="192" t="e">
        <f t="shared" ca="1" si="16"/>
        <v>#REF!</v>
      </c>
      <c r="I14" s="192" t="e">
        <f t="shared" ca="1" si="16"/>
        <v>#REF!</v>
      </c>
      <c r="J14" s="192" t="e">
        <f t="shared" ca="1" si="16"/>
        <v>#REF!</v>
      </c>
      <c r="K14" s="192" t="e">
        <f t="shared" ca="1" si="16"/>
        <v>#REF!</v>
      </c>
      <c r="L14" s="192">
        <f t="shared" ca="1" si="16"/>
        <v>0</v>
      </c>
      <c r="M14" s="192">
        <f t="shared" ca="1" si="16"/>
        <v>0</v>
      </c>
      <c r="N14" s="192">
        <f t="shared" ca="1" si="16"/>
        <v>0</v>
      </c>
      <c r="O14" s="192">
        <f t="shared" ca="1" si="16"/>
        <v>0</v>
      </c>
      <c r="P14" s="192">
        <f t="shared" ca="1" si="16"/>
        <v>0</v>
      </c>
      <c r="Q14" s="192">
        <f t="shared" ca="1" si="16"/>
        <v>0</v>
      </c>
      <c r="R14" s="192">
        <f t="shared" ca="1" si="16"/>
        <v>0</v>
      </c>
      <c r="S14" s="192">
        <f t="shared" ca="1" si="16"/>
        <v>0</v>
      </c>
      <c r="T14" s="192">
        <f t="shared" ca="1" si="16"/>
        <v>0</v>
      </c>
      <c r="U14" s="192">
        <f t="shared" ca="1" si="16"/>
        <v>0</v>
      </c>
      <c r="V14" s="192">
        <f t="shared" ca="1" si="16"/>
        <v>0</v>
      </c>
      <c r="W14" s="192">
        <f t="shared" ca="1" si="16"/>
        <v>0</v>
      </c>
      <c r="X14" s="192">
        <f t="shared" ca="1" si="16"/>
        <v>0</v>
      </c>
      <c r="Y14" s="192">
        <f t="shared" ca="1" si="16"/>
        <v>0</v>
      </c>
      <c r="Z14" s="192">
        <f t="shared" ca="1" si="16"/>
        <v>0</v>
      </c>
      <c r="AA14" s="192">
        <f t="shared" ca="1" si="16"/>
        <v>0</v>
      </c>
      <c r="AB14" s="192">
        <f t="shared" ca="1" si="16"/>
        <v>0</v>
      </c>
      <c r="AC14" s="192">
        <f t="shared" ca="1" si="16"/>
        <v>0</v>
      </c>
      <c r="AD14" s="192">
        <f t="shared" ca="1" si="16"/>
        <v>0</v>
      </c>
      <c r="AE14" s="192">
        <f t="shared" ca="1" si="16"/>
        <v>0</v>
      </c>
      <c r="AF14" s="192">
        <f t="shared" ca="1" si="16"/>
        <v>0</v>
      </c>
      <c r="AG14" s="192">
        <f t="shared" ca="1" si="16"/>
        <v>0</v>
      </c>
      <c r="AH14" s="192">
        <f t="shared" ca="1" si="16"/>
        <v>0</v>
      </c>
      <c r="AI14" s="192">
        <f t="shared" ca="1" si="16"/>
        <v>0</v>
      </c>
      <c r="AJ14" s="192">
        <f t="shared" ca="1" si="16"/>
        <v>0</v>
      </c>
      <c r="AK14" s="192">
        <f t="shared" ca="1" si="16"/>
        <v>0</v>
      </c>
      <c r="AL14" s="192">
        <f t="shared" ca="1" si="16"/>
        <v>0</v>
      </c>
      <c r="AM14" s="192">
        <f t="shared" ref="AM14:BR14" ca="1" si="17">IF(AM$11&lt;$D$1+$A14,$C14/$D$1,IF(AM$11=$D$1+$A14,($C14/$D$1)/2,0))</f>
        <v>0</v>
      </c>
      <c r="AN14" s="192">
        <f t="shared" ca="1" si="17"/>
        <v>0</v>
      </c>
      <c r="AO14" s="192">
        <f t="shared" ca="1" si="17"/>
        <v>0</v>
      </c>
      <c r="AP14" s="192">
        <f t="shared" ca="1" si="17"/>
        <v>0</v>
      </c>
      <c r="AQ14" s="192">
        <f t="shared" ca="1" si="17"/>
        <v>0</v>
      </c>
      <c r="AR14" s="192">
        <f t="shared" ca="1" si="17"/>
        <v>0</v>
      </c>
      <c r="AS14" s="192">
        <f t="shared" ca="1" si="17"/>
        <v>0</v>
      </c>
      <c r="AT14" s="192">
        <f t="shared" ca="1" si="17"/>
        <v>0</v>
      </c>
      <c r="AU14" s="192">
        <f t="shared" ca="1" si="17"/>
        <v>0</v>
      </c>
      <c r="AV14" s="192">
        <f t="shared" ca="1" si="17"/>
        <v>0</v>
      </c>
      <c r="AW14" s="192">
        <f t="shared" ca="1" si="17"/>
        <v>0</v>
      </c>
      <c r="AX14" s="192">
        <f t="shared" ca="1" si="17"/>
        <v>0</v>
      </c>
      <c r="AY14" s="192">
        <f t="shared" ca="1" si="17"/>
        <v>0</v>
      </c>
      <c r="AZ14" s="192">
        <f t="shared" ca="1" si="17"/>
        <v>0</v>
      </c>
      <c r="BA14" s="192">
        <f t="shared" ca="1" si="17"/>
        <v>0</v>
      </c>
      <c r="BB14" s="192">
        <f t="shared" ca="1" si="17"/>
        <v>0</v>
      </c>
      <c r="BC14" s="192">
        <f t="shared" ca="1" si="17"/>
        <v>0</v>
      </c>
      <c r="BD14" s="192">
        <f t="shared" ca="1" si="17"/>
        <v>0</v>
      </c>
      <c r="BE14" s="192">
        <f t="shared" ca="1" si="17"/>
        <v>0</v>
      </c>
      <c r="BF14" s="192">
        <f t="shared" ca="1" si="17"/>
        <v>0</v>
      </c>
      <c r="BG14" s="192">
        <f t="shared" ca="1" si="17"/>
        <v>0</v>
      </c>
      <c r="BH14" s="192">
        <f t="shared" ca="1" si="17"/>
        <v>0</v>
      </c>
      <c r="BI14" s="192">
        <f t="shared" ca="1" si="17"/>
        <v>0</v>
      </c>
      <c r="BJ14" s="192">
        <f t="shared" ca="1" si="17"/>
        <v>0</v>
      </c>
      <c r="BK14" s="192">
        <f t="shared" ca="1" si="17"/>
        <v>0</v>
      </c>
      <c r="BL14" s="192">
        <f t="shared" ca="1" si="17"/>
        <v>0</v>
      </c>
      <c r="BM14" s="192">
        <f t="shared" ca="1" si="17"/>
        <v>0</v>
      </c>
      <c r="BN14" s="192">
        <f t="shared" ca="1" si="17"/>
        <v>0</v>
      </c>
      <c r="BO14" s="192">
        <f t="shared" ca="1" si="17"/>
        <v>0</v>
      </c>
      <c r="BP14" s="192">
        <f t="shared" ca="1" si="17"/>
        <v>0</v>
      </c>
      <c r="BQ14" s="192">
        <f t="shared" ca="1" si="17"/>
        <v>0</v>
      </c>
      <c r="BR14" s="192">
        <f t="shared" ca="1" si="17"/>
        <v>0</v>
      </c>
      <c r="BS14" s="192">
        <f t="shared" ref="BS14:CY14" ca="1" si="18">IF(BS$11&lt;$D$1+$A14,$C14/$D$1,IF(BS$11=$D$1+$A14,($C14/$D$1)/2,0))</f>
        <v>0</v>
      </c>
      <c r="BT14" s="192">
        <f t="shared" ca="1" si="18"/>
        <v>0</v>
      </c>
      <c r="BU14" s="192">
        <f t="shared" ca="1" si="18"/>
        <v>0</v>
      </c>
      <c r="BV14" s="192">
        <f t="shared" ca="1" si="18"/>
        <v>0</v>
      </c>
      <c r="BW14" s="192">
        <f t="shared" ca="1" si="18"/>
        <v>0</v>
      </c>
      <c r="BX14" s="192">
        <f t="shared" ca="1" si="18"/>
        <v>0</v>
      </c>
      <c r="BY14" s="192">
        <f t="shared" ca="1" si="18"/>
        <v>0</v>
      </c>
      <c r="BZ14" s="192">
        <f t="shared" ca="1" si="18"/>
        <v>0</v>
      </c>
      <c r="CA14" s="192">
        <f t="shared" ca="1" si="18"/>
        <v>0</v>
      </c>
      <c r="CB14" s="192">
        <f t="shared" ca="1" si="18"/>
        <v>0</v>
      </c>
      <c r="CC14" s="192">
        <f t="shared" ca="1" si="18"/>
        <v>0</v>
      </c>
      <c r="CD14" s="192">
        <f t="shared" ca="1" si="18"/>
        <v>0</v>
      </c>
      <c r="CE14" s="192">
        <f t="shared" ca="1" si="18"/>
        <v>0</v>
      </c>
      <c r="CF14" s="192">
        <f t="shared" ca="1" si="18"/>
        <v>0</v>
      </c>
      <c r="CG14" s="192">
        <f t="shared" ca="1" si="18"/>
        <v>0</v>
      </c>
      <c r="CH14" s="192">
        <f t="shared" ca="1" si="18"/>
        <v>0</v>
      </c>
      <c r="CI14" s="192">
        <f t="shared" ca="1" si="18"/>
        <v>0</v>
      </c>
      <c r="CJ14" s="192">
        <f t="shared" ca="1" si="18"/>
        <v>0</v>
      </c>
      <c r="CK14" s="192">
        <f t="shared" ca="1" si="18"/>
        <v>0</v>
      </c>
      <c r="CL14" s="192">
        <f t="shared" ca="1" si="18"/>
        <v>0</v>
      </c>
      <c r="CM14" s="192">
        <f t="shared" ca="1" si="18"/>
        <v>0</v>
      </c>
      <c r="CN14" s="192">
        <f t="shared" ca="1" si="18"/>
        <v>0</v>
      </c>
      <c r="CO14" s="192">
        <f t="shared" ca="1" si="18"/>
        <v>0</v>
      </c>
      <c r="CP14" s="192">
        <f t="shared" ca="1" si="18"/>
        <v>0</v>
      </c>
      <c r="CQ14" s="192">
        <f t="shared" ca="1" si="18"/>
        <v>0</v>
      </c>
      <c r="CR14" s="192">
        <f t="shared" ca="1" si="18"/>
        <v>0</v>
      </c>
      <c r="CS14" s="192">
        <f t="shared" ca="1" si="18"/>
        <v>0</v>
      </c>
      <c r="CT14" s="192">
        <f t="shared" ca="1" si="18"/>
        <v>0</v>
      </c>
      <c r="CU14" s="192">
        <f t="shared" ca="1" si="18"/>
        <v>0</v>
      </c>
      <c r="CV14" s="192">
        <f t="shared" ca="1" si="18"/>
        <v>0</v>
      </c>
      <c r="CW14" s="192">
        <f t="shared" ca="1" si="18"/>
        <v>0</v>
      </c>
      <c r="CX14" s="192">
        <f t="shared" ca="1" si="18"/>
        <v>0</v>
      </c>
      <c r="CY14" s="192">
        <f t="shared" ca="1" si="18"/>
        <v>0</v>
      </c>
      <c r="CZ14" s="192"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f t="shared" ca="1" si="19"/>
        <v>0</v>
      </c>
      <c r="N15" s="192">
        <f t="shared" ca="1" si="19"/>
        <v>0</v>
      </c>
      <c r="O15" s="192">
        <f t="shared" ca="1" si="19"/>
        <v>0</v>
      </c>
      <c r="P15" s="192">
        <f t="shared" ca="1" si="19"/>
        <v>0</v>
      </c>
      <c r="Q15" s="192">
        <f t="shared" ca="1" si="19"/>
        <v>0</v>
      </c>
      <c r="R15" s="192">
        <f t="shared" ca="1" si="19"/>
        <v>0</v>
      </c>
      <c r="S15" s="192">
        <f t="shared" ca="1" si="19"/>
        <v>0</v>
      </c>
      <c r="T15" s="192">
        <f t="shared" ca="1" si="19"/>
        <v>0</v>
      </c>
      <c r="U15" s="192">
        <f t="shared" ca="1" si="19"/>
        <v>0</v>
      </c>
      <c r="V15" s="192">
        <f t="shared" ca="1" si="19"/>
        <v>0</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f t="shared" ca="1" si="22"/>
        <v>0</v>
      </c>
      <c r="O16" s="192">
        <f t="shared" ca="1" si="22"/>
        <v>0</v>
      </c>
      <c r="P16" s="192">
        <f t="shared" ca="1" si="22"/>
        <v>0</v>
      </c>
      <c r="Q16" s="192">
        <f t="shared" ca="1" si="22"/>
        <v>0</v>
      </c>
      <c r="R16" s="192">
        <f t="shared" ca="1" si="22"/>
        <v>0</v>
      </c>
      <c r="S16" s="192">
        <f t="shared" ca="1" si="22"/>
        <v>0</v>
      </c>
      <c r="T16" s="192">
        <f t="shared" ca="1" si="22"/>
        <v>0</v>
      </c>
      <c r="U16" s="192">
        <f t="shared" ca="1" si="22"/>
        <v>0</v>
      </c>
      <c r="V16" s="192">
        <f t="shared" ca="1" si="22"/>
        <v>0</v>
      </c>
      <c r="W16" s="192">
        <f t="shared" ca="1" si="22"/>
        <v>0</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f t="shared" ca="1" si="25"/>
        <v>0</v>
      </c>
      <c r="P17" s="192">
        <f t="shared" ca="1" si="25"/>
        <v>0</v>
      </c>
      <c r="Q17" s="192">
        <f t="shared" ca="1" si="25"/>
        <v>0</v>
      </c>
      <c r="R17" s="192">
        <f t="shared" ca="1" si="25"/>
        <v>0</v>
      </c>
      <c r="S17" s="192">
        <f t="shared" ca="1" si="25"/>
        <v>0</v>
      </c>
      <c r="T17" s="192">
        <f t="shared" ca="1" si="25"/>
        <v>0</v>
      </c>
      <c r="U17" s="192">
        <f t="shared" ca="1" si="25"/>
        <v>0</v>
      </c>
      <c r="V17" s="192">
        <f t="shared" ca="1" si="25"/>
        <v>0</v>
      </c>
      <c r="W17" s="192">
        <f t="shared" ca="1" si="25"/>
        <v>0</v>
      </c>
      <c r="X17" s="192">
        <f t="shared" ca="1" si="25"/>
        <v>0</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f t="shared" ca="1" si="28"/>
        <v>0</v>
      </c>
      <c r="Q18" s="192">
        <f t="shared" ca="1" si="28"/>
        <v>0</v>
      </c>
      <c r="R18" s="192">
        <f t="shared" ca="1" si="28"/>
        <v>0</v>
      </c>
      <c r="S18" s="192">
        <f t="shared" ca="1" si="28"/>
        <v>0</v>
      </c>
      <c r="T18" s="192">
        <f t="shared" ca="1" si="28"/>
        <v>0</v>
      </c>
      <c r="U18" s="192">
        <f t="shared" ca="1" si="28"/>
        <v>0</v>
      </c>
      <c r="V18" s="192">
        <f t="shared" ca="1" si="28"/>
        <v>0</v>
      </c>
      <c r="W18" s="192">
        <f t="shared" ca="1" si="28"/>
        <v>0</v>
      </c>
      <c r="X18" s="192">
        <f t="shared" ca="1" si="28"/>
        <v>0</v>
      </c>
      <c r="Y18" s="192">
        <f t="shared" ca="1" si="28"/>
        <v>0</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f t="shared" ca="1" si="31"/>
        <v>0</v>
      </c>
      <c r="R19" s="192">
        <f t="shared" ca="1" si="31"/>
        <v>0</v>
      </c>
      <c r="S19" s="192">
        <f t="shared" ca="1" si="31"/>
        <v>0</v>
      </c>
      <c r="T19" s="192">
        <f t="shared" ca="1" si="31"/>
        <v>0</v>
      </c>
      <c r="U19" s="192">
        <f t="shared" ca="1" si="31"/>
        <v>0</v>
      </c>
      <c r="V19" s="192">
        <f t="shared" ca="1" si="31"/>
        <v>0</v>
      </c>
      <c r="W19" s="192">
        <f t="shared" ca="1" si="31"/>
        <v>0</v>
      </c>
      <c r="X19" s="192">
        <f t="shared" ca="1" si="31"/>
        <v>0</v>
      </c>
      <c r="Y19" s="192">
        <f t="shared" ca="1" si="31"/>
        <v>0</v>
      </c>
      <c r="Z19" s="192">
        <f t="shared" ca="1" si="31"/>
        <v>0</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f t="shared" ca="1" si="34"/>
        <v>0</v>
      </c>
      <c r="S20" s="192">
        <f t="shared" ca="1" si="34"/>
        <v>0</v>
      </c>
      <c r="T20" s="192">
        <f t="shared" ca="1" si="34"/>
        <v>0</v>
      </c>
      <c r="U20" s="192">
        <f t="shared" ca="1" si="34"/>
        <v>0</v>
      </c>
      <c r="V20" s="192">
        <f t="shared" ca="1" si="34"/>
        <v>0</v>
      </c>
      <c r="W20" s="192">
        <f t="shared" ca="1" si="34"/>
        <v>0</v>
      </c>
      <c r="X20" s="192">
        <f t="shared" ca="1" si="34"/>
        <v>0</v>
      </c>
      <c r="Y20" s="192">
        <f t="shared" ca="1" si="34"/>
        <v>0</v>
      </c>
      <c r="Z20" s="192">
        <f t="shared" ca="1" si="34"/>
        <v>0</v>
      </c>
      <c r="AA20" s="192">
        <f t="shared" ca="1" si="34"/>
        <v>0</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f t="shared" ca="1" si="37"/>
        <v>0</v>
      </c>
      <c r="T21" s="192">
        <f t="shared" ca="1" si="37"/>
        <v>0</v>
      </c>
      <c r="U21" s="192">
        <f t="shared" ca="1" si="37"/>
        <v>0</v>
      </c>
      <c r="V21" s="192">
        <f t="shared" ca="1" si="37"/>
        <v>0</v>
      </c>
      <c r="W21" s="192">
        <f t="shared" ca="1" si="37"/>
        <v>0</v>
      </c>
      <c r="X21" s="192">
        <f t="shared" ca="1" si="37"/>
        <v>0</v>
      </c>
      <c r="Y21" s="192">
        <f t="shared" ca="1" si="37"/>
        <v>0</v>
      </c>
      <c r="Z21" s="192">
        <f t="shared" ca="1" si="37"/>
        <v>0</v>
      </c>
      <c r="AA21" s="192">
        <f t="shared" ca="1" si="37"/>
        <v>0</v>
      </c>
      <c r="AB21" s="192">
        <f t="shared" ca="1" si="37"/>
        <v>0</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f t="shared" ca="1" si="40"/>
        <v>0</v>
      </c>
      <c r="U22" s="192">
        <f t="shared" ca="1" si="40"/>
        <v>0</v>
      </c>
      <c r="V22" s="192">
        <f t="shared" ca="1" si="40"/>
        <v>0</v>
      </c>
      <c r="W22" s="192">
        <f t="shared" ca="1" si="40"/>
        <v>0</v>
      </c>
      <c r="X22" s="192">
        <f t="shared" ca="1" si="40"/>
        <v>0</v>
      </c>
      <c r="Y22" s="192">
        <f t="shared" ca="1" si="40"/>
        <v>0</v>
      </c>
      <c r="Z22" s="192">
        <f t="shared" ca="1" si="40"/>
        <v>0</v>
      </c>
      <c r="AA22" s="192">
        <f t="shared" ca="1" si="40"/>
        <v>0</v>
      </c>
      <c r="AB22" s="192">
        <f t="shared" ca="1" si="40"/>
        <v>0</v>
      </c>
      <c r="AC22" s="192">
        <f t="shared" ca="1" si="40"/>
        <v>0</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f t="shared" ca="1" si="43"/>
        <v>0</v>
      </c>
      <c r="V23" s="192">
        <f t="shared" ca="1" si="43"/>
        <v>0</v>
      </c>
      <c r="W23" s="192">
        <f t="shared" ca="1" si="43"/>
        <v>0</v>
      </c>
      <c r="X23" s="192">
        <f t="shared" ca="1" si="43"/>
        <v>0</v>
      </c>
      <c r="Y23" s="192">
        <f t="shared" ca="1" si="43"/>
        <v>0</v>
      </c>
      <c r="Z23" s="192">
        <f t="shared" ca="1" si="43"/>
        <v>0</v>
      </c>
      <c r="AA23" s="192">
        <f t="shared" ca="1" si="43"/>
        <v>0</v>
      </c>
      <c r="AB23" s="192">
        <f t="shared" ca="1" si="43"/>
        <v>0</v>
      </c>
      <c r="AC23" s="192">
        <f t="shared" ca="1" si="43"/>
        <v>0</v>
      </c>
      <c r="AD23" s="192">
        <f t="shared" ca="1" si="43"/>
        <v>0</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f t="shared" ca="1" si="46"/>
        <v>0</v>
      </c>
      <c r="W24" s="192">
        <f t="shared" ca="1" si="46"/>
        <v>0</v>
      </c>
      <c r="X24" s="192">
        <f t="shared" ca="1" si="46"/>
        <v>0</v>
      </c>
      <c r="Y24" s="192">
        <f t="shared" ca="1" si="46"/>
        <v>0</v>
      </c>
      <c r="Z24" s="192">
        <f t="shared" ca="1" si="46"/>
        <v>0</v>
      </c>
      <c r="AA24" s="192">
        <f t="shared" ca="1" si="46"/>
        <v>0</v>
      </c>
      <c r="AB24" s="192">
        <f t="shared" ca="1" si="46"/>
        <v>0</v>
      </c>
      <c r="AC24" s="192">
        <f t="shared" ca="1" si="46"/>
        <v>0</v>
      </c>
      <c r="AD24" s="192">
        <f t="shared" ca="1" si="46"/>
        <v>0</v>
      </c>
      <c r="AE24" s="192">
        <f t="shared" ca="1" si="46"/>
        <v>0</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f t="shared" ca="1" si="49"/>
        <v>0</v>
      </c>
      <c r="X25" s="192">
        <f t="shared" ca="1" si="49"/>
        <v>0</v>
      </c>
      <c r="Y25" s="192">
        <f t="shared" ca="1" si="49"/>
        <v>0</v>
      </c>
      <c r="Z25" s="192">
        <f t="shared" ca="1" si="49"/>
        <v>0</v>
      </c>
      <c r="AA25" s="192">
        <f t="shared" ca="1" si="49"/>
        <v>0</v>
      </c>
      <c r="AB25" s="192">
        <f t="shared" ca="1" si="49"/>
        <v>0</v>
      </c>
      <c r="AC25" s="192">
        <f t="shared" ca="1" si="49"/>
        <v>0</v>
      </c>
      <c r="AD25" s="192">
        <f t="shared" ca="1" si="49"/>
        <v>0</v>
      </c>
      <c r="AE25" s="192">
        <f t="shared" ca="1" si="49"/>
        <v>0</v>
      </c>
      <c r="AF25" s="192">
        <f t="shared" ca="1" si="49"/>
        <v>0</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f t="shared" ca="1" si="52"/>
        <v>0</v>
      </c>
      <c r="Y26" s="192">
        <f t="shared" ca="1" si="52"/>
        <v>0</v>
      </c>
      <c r="Z26" s="192">
        <f t="shared" ca="1" si="52"/>
        <v>0</v>
      </c>
      <c r="AA26" s="192">
        <f t="shared" ca="1" si="52"/>
        <v>0</v>
      </c>
      <c r="AB26" s="192">
        <f t="shared" ca="1" si="52"/>
        <v>0</v>
      </c>
      <c r="AC26" s="192">
        <f t="shared" ca="1" si="52"/>
        <v>0</v>
      </c>
      <c r="AD26" s="192">
        <f t="shared" ca="1" si="52"/>
        <v>0</v>
      </c>
      <c r="AE26" s="192">
        <f t="shared" ca="1" si="52"/>
        <v>0</v>
      </c>
      <c r="AF26" s="192">
        <f t="shared" ca="1" si="52"/>
        <v>0</v>
      </c>
      <c r="AG26" s="192">
        <f t="shared" ca="1" si="52"/>
        <v>0</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f t="shared" ca="1" si="55"/>
        <v>0</v>
      </c>
      <c r="Z27" s="192">
        <f t="shared" ca="1" si="55"/>
        <v>0</v>
      </c>
      <c r="AA27" s="192">
        <f t="shared" ca="1" si="55"/>
        <v>0</v>
      </c>
      <c r="AB27" s="192">
        <f t="shared" ca="1" si="55"/>
        <v>0</v>
      </c>
      <c r="AC27" s="192">
        <f t="shared" ca="1" si="55"/>
        <v>0</v>
      </c>
      <c r="AD27" s="192">
        <f t="shared" ca="1" si="55"/>
        <v>0</v>
      </c>
      <c r="AE27" s="192">
        <f t="shared" ca="1" si="55"/>
        <v>0</v>
      </c>
      <c r="AF27" s="192">
        <f t="shared" ca="1" si="55"/>
        <v>0</v>
      </c>
      <c r="AG27" s="192">
        <f t="shared" ca="1" si="55"/>
        <v>0</v>
      </c>
      <c r="AH27" s="192">
        <f t="shared" ca="1" si="55"/>
        <v>0</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f t="shared" ca="1" si="58"/>
        <v>0</v>
      </c>
      <c r="AA28" s="192">
        <f t="shared" ca="1" si="58"/>
        <v>0</v>
      </c>
      <c r="AB28" s="192">
        <f t="shared" ca="1" si="58"/>
        <v>0</v>
      </c>
      <c r="AC28" s="192">
        <f t="shared" ca="1" si="58"/>
        <v>0</v>
      </c>
      <c r="AD28" s="192">
        <f t="shared" ca="1" si="58"/>
        <v>0</v>
      </c>
      <c r="AE28" s="192">
        <f t="shared" ca="1" si="58"/>
        <v>0</v>
      </c>
      <c r="AF28" s="192">
        <f t="shared" ca="1" si="58"/>
        <v>0</v>
      </c>
      <c r="AG28" s="192">
        <f t="shared" ca="1" si="58"/>
        <v>0</v>
      </c>
      <c r="AH28" s="192">
        <f t="shared" ca="1" si="58"/>
        <v>0</v>
      </c>
      <c r="AI28" s="192">
        <f t="shared" ca="1" si="58"/>
        <v>0</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f t="shared" ca="1" si="61"/>
        <v>0</v>
      </c>
      <c r="AB29" s="192">
        <f t="shared" ca="1" si="61"/>
        <v>0</v>
      </c>
      <c r="AC29" s="192">
        <f t="shared" ca="1" si="61"/>
        <v>0</v>
      </c>
      <c r="AD29" s="192">
        <f t="shared" ca="1" si="61"/>
        <v>0</v>
      </c>
      <c r="AE29" s="192">
        <f t="shared" ca="1" si="61"/>
        <v>0</v>
      </c>
      <c r="AF29" s="192">
        <f t="shared" ca="1" si="61"/>
        <v>0</v>
      </c>
      <c r="AG29" s="192">
        <f t="shared" ca="1" si="61"/>
        <v>0</v>
      </c>
      <c r="AH29" s="192">
        <f t="shared" ca="1" si="61"/>
        <v>0</v>
      </c>
      <c r="AI29" s="192">
        <f t="shared" ca="1" si="61"/>
        <v>0</v>
      </c>
      <c r="AJ29" s="192">
        <f t="shared" ca="1" si="61"/>
        <v>0</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f t="shared" ca="1" si="64"/>
        <v>0</v>
      </c>
      <c r="AC30" s="192">
        <f t="shared" ca="1" si="64"/>
        <v>0</v>
      </c>
      <c r="AD30" s="192">
        <f t="shared" ca="1" si="64"/>
        <v>0</v>
      </c>
      <c r="AE30" s="192">
        <f t="shared" ca="1" si="64"/>
        <v>0</v>
      </c>
      <c r="AF30" s="192">
        <f t="shared" ca="1" si="64"/>
        <v>0</v>
      </c>
      <c r="AG30" s="192">
        <f t="shared" ca="1" si="64"/>
        <v>0</v>
      </c>
      <c r="AH30" s="192">
        <f t="shared" ca="1" si="64"/>
        <v>0</v>
      </c>
      <c r="AI30" s="192">
        <f t="shared" ca="1" si="64"/>
        <v>0</v>
      </c>
      <c r="AJ30" s="192">
        <f t="shared" ca="1" si="64"/>
        <v>0</v>
      </c>
      <c r="AK30" s="192">
        <f t="shared" ca="1" si="64"/>
        <v>0</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f t="shared" ca="1" si="67"/>
        <v>0</v>
      </c>
      <c r="AD31" s="192">
        <f t="shared" ca="1" si="67"/>
        <v>0</v>
      </c>
      <c r="AE31" s="192">
        <f t="shared" ca="1" si="67"/>
        <v>0</v>
      </c>
      <c r="AF31" s="192">
        <f t="shared" ca="1" si="67"/>
        <v>0</v>
      </c>
      <c r="AG31" s="192">
        <f t="shared" ca="1" si="67"/>
        <v>0</v>
      </c>
      <c r="AH31" s="192">
        <f t="shared" ca="1" si="67"/>
        <v>0</v>
      </c>
      <c r="AI31" s="192">
        <f t="shared" ca="1" si="67"/>
        <v>0</v>
      </c>
      <c r="AJ31" s="192">
        <f t="shared" ca="1" si="67"/>
        <v>0</v>
      </c>
      <c r="AK31" s="192">
        <f t="shared" ca="1" si="67"/>
        <v>0</v>
      </c>
      <c r="AL31" s="192">
        <f t="shared" ca="1" si="67"/>
        <v>0</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5"/>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5"/>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f t="shared" ca="1" si="73"/>
        <v>0</v>
      </c>
      <c r="AF33" s="438">
        <f t="shared" ca="1" si="73"/>
        <v>0</v>
      </c>
      <c r="AG33" s="438">
        <f t="shared" ca="1" si="73"/>
        <v>0</v>
      </c>
      <c r="AH33" s="438">
        <f t="shared" ca="1" si="73"/>
        <v>0</v>
      </c>
      <c r="AI33" s="438">
        <f t="shared" ca="1" si="73"/>
        <v>0</v>
      </c>
      <c r="AJ33" s="438">
        <f t="shared" ca="1" si="73"/>
        <v>0</v>
      </c>
      <c r="AK33" s="438">
        <f t="shared" ca="1" si="73"/>
        <v>0</v>
      </c>
      <c r="AL33" s="438">
        <f t="shared" ca="1" si="73"/>
        <v>0</v>
      </c>
      <c r="AM33" s="438">
        <f t="shared" ca="1" si="73"/>
        <v>0</v>
      </c>
      <c r="AN33" s="438">
        <f t="shared" ca="1" si="73"/>
        <v>0</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5"/>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f t="shared" ca="1" si="76"/>
        <v>0</v>
      </c>
      <c r="AG34" s="438">
        <f t="shared" ca="1" si="76"/>
        <v>0</v>
      </c>
      <c r="AH34" s="438">
        <f t="shared" ca="1" si="76"/>
        <v>0</v>
      </c>
      <c r="AI34" s="438">
        <f t="shared" ca="1" si="76"/>
        <v>0</v>
      </c>
      <c r="AJ34" s="438">
        <f t="shared" ca="1" si="76"/>
        <v>0</v>
      </c>
      <c r="AK34" s="438">
        <f t="shared" ca="1" si="76"/>
        <v>0</v>
      </c>
      <c r="AL34" s="438">
        <f t="shared" ca="1" si="76"/>
        <v>0</v>
      </c>
      <c r="AM34" s="438">
        <f t="shared" ca="1" si="76"/>
        <v>0</v>
      </c>
      <c r="AN34" s="438">
        <f t="shared" ca="1" si="76"/>
        <v>0</v>
      </c>
      <c r="AO34" s="438">
        <f t="shared" ca="1" si="76"/>
        <v>0</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5"/>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5"/>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5"/>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5"/>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5"/>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5"/>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5"/>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5"/>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5"/>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5"/>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5"/>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5"/>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5"/>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5"/>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f t="shared" ca="1" si="122"/>
        <v>0</v>
      </c>
      <c r="AX53" s="196">
        <f t="shared" ca="1" si="122"/>
        <v>0</v>
      </c>
      <c r="AY53" s="196">
        <f t="shared" ca="1" si="122"/>
        <v>0</v>
      </c>
      <c r="AZ53" s="196">
        <f t="shared" ca="1" si="122"/>
        <v>0</v>
      </c>
      <c r="BA53" s="196">
        <f t="shared" ca="1" si="122"/>
        <v>0</v>
      </c>
      <c r="BB53" s="196">
        <f t="shared" ca="1" si="122"/>
        <v>0</v>
      </c>
      <c r="BC53" s="196">
        <f t="shared" ca="1" si="122"/>
        <v>0</v>
      </c>
      <c r="BD53" s="196">
        <f t="shared" ca="1" si="122"/>
        <v>0</v>
      </c>
      <c r="BE53" s="196">
        <f t="shared" ca="1" si="122"/>
        <v>0</v>
      </c>
      <c r="BF53" s="196">
        <f t="shared" ca="1" si="122"/>
        <v>0</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S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ref="T98:BK98" ca="1" si="133">SUM(T58:T97)</f>
        <v>#REF!</v>
      </c>
      <c r="U98" s="201" t="e">
        <f t="shared" ca="1" si="133"/>
        <v>#REF!</v>
      </c>
      <c r="V98" s="201" t="e">
        <f t="shared" ca="1" si="133"/>
        <v>#REF!</v>
      </c>
      <c r="W98" s="201" t="e">
        <f t="shared" ca="1" si="133"/>
        <v>#REF!</v>
      </c>
      <c r="X98" s="201" t="e">
        <f t="shared" ca="1" si="133"/>
        <v>#REF!</v>
      </c>
      <c r="Y98" s="201" t="e">
        <f t="shared" ca="1" si="133"/>
        <v>#REF!</v>
      </c>
      <c r="Z98" s="201" t="e">
        <f t="shared" ca="1" si="133"/>
        <v>#REF!</v>
      </c>
      <c r="AA98" s="201" t="e">
        <f t="shared" ca="1" si="133"/>
        <v>#REF!</v>
      </c>
      <c r="AB98" s="201" t="e">
        <f t="shared" ca="1" si="133"/>
        <v>#REF!</v>
      </c>
      <c r="AC98" s="201" t="e">
        <f t="shared" ca="1" si="133"/>
        <v>#REF!</v>
      </c>
      <c r="AD98" s="201" t="e">
        <f t="shared" ca="1" si="133"/>
        <v>#REF!</v>
      </c>
      <c r="AE98" s="201" t="e">
        <f t="shared" ca="1" si="133"/>
        <v>#REF!</v>
      </c>
      <c r="AF98" s="201" t="e">
        <f t="shared" ca="1" si="133"/>
        <v>#REF!</v>
      </c>
      <c r="AG98" s="201" t="e">
        <f t="shared" ca="1" si="133"/>
        <v>#REF!</v>
      </c>
      <c r="AH98" s="201" t="e">
        <f t="shared" ca="1" si="133"/>
        <v>#REF!</v>
      </c>
      <c r="AI98" s="201" t="e">
        <f t="shared" ca="1" si="133"/>
        <v>#REF!</v>
      </c>
      <c r="AJ98" s="201" t="e">
        <f t="shared" ca="1" si="133"/>
        <v>#REF!</v>
      </c>
      <c r="AK98" s="201" t="e">
        <f t="shared" ca="1" si="133"/>
        <v>#REF!</v>
      </c>
      <c r="AL98" s="201" t="e">
        <f t="shared" ca="1" si="133"/>
        <v>#REF!</v>
      </c>
      <c r="AM98" s="201" t="e">
        <f t="shared" ca="1" si="133"/>
        <v>#REF!</v>
      </c>
      <c r="AN98" s="201" t="e">
        <f t="shared" ca="1" si="133"/>
        <v>#REF!</v>
      </c>
      <c r="AO98" s="201" t="e">
        <f t="shared" ca="1" si="133"/>
        <v>#REF!</v>
      </c>
      <c r="AP98" s="201" t="e">
        <f t="shared" ca="1" si="133"/>
        <v>#REF!</v>
      </c>
      <c r="AQ98" s="201" t="e">
        <f t="shared" ca="1" si="133"/>
        <v>#REF!</v>
      </c>
      <c r="AR98" s="201" t="e">
        <f t="shared" ca="1" si="133"/>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t="e">
        <f t="shared" ref="BL98:CZ98" ca="1" si="134">SUM(BL58:BL97)</f>
        <v>#REF!</v>
      </c>
      <c r="BM98" s="201" t="e">
        <f t="shared" ca="1" si="134"/>
        <v>#REF!</v>
      </c>
      <c r="BN98" s="201" t="e">
        <f t="shared" ca="1" si="134"/>
        <v>#REF!</v>
      </c>
      <c r="BO98" s="201" t="e">
        <f t="shared" ca="1" si="134"/>
        <v>#REF!</v>
      </c>
      <c r="BP98" s="201" t="e">
        <f t="shared" ca="1" si="134"/>
        <v>#REF!</v>
      </c>
      <c r="BQ98" s="201" t="e">
        <f t="shared" ca="1" si="134"/>
        <v>#REF!</v>
      </c>
      <c r="BR98" s="201" t="e">
        <f t="shared" ca="1" si="134"/>
        <v>#REF!</v>
      </c>
      <c r="BS98" s="201" t="e">
        <f t="shared" ca="1" si="134"/>
        <v>#REF!</v>
      </c>
      <c r="BT98" s="201" t="e">
        <f t="shared" ca="1" si="134"/>
        <v>#REF!</v>
      </c>
      <c r="BU98" s="201" t="e">
        <f t="shared" ca="1" si="134"/>
        <v>#REF!</v>
      </c>
      <c r="BV98" s="201" t="e">
        <f t="shared" ca="1" si="134"/>
        <v>#REF!</v>
      </c>
      <c r="BW98" s="201" t="e">
        <f t="shared" ca="1" si="134"/>
        <v>#REF!</v>
      </c>
      <c r="BX98" s="201" t="e">
        <f t="shared" ca="1" si="134"/>
        <v>#REF!</v>
      </c>
      <c r="BY98" s="201" t="e">
        <f t="shared" ca="1" si="134"/>
        <v>#REF!</v>
      </c>
      <c r="BZ98" s="201" t="e">
        <f t="shared" ca="1" si="134"/>
        <v>#REF!</v>
      </c>
      <c r="CA98" s="201" t="e">
        <f t="shared" ca="1" si="134"/>
        <v>#REF!</v>
      </c>
      <c r="CB98" s="201" t="e">
        <f t="shared" ca="1" si="134"/>
        <v>#REF!</v>
      </c>
      <c r="CC98" s="201" t="e">
        <f t="shared" ca="1" si="134"/>
        <v>#REF!</v>
      </c>
      <c r="CD98" s="201" t="e">
        <f t="shared" ca="1" si="134"/>
        <v>#REF!</v>
      </c>
      <c r="CE98" s="201">
        <f t="shared" si="134"/>
        <v>0</v>
      </c>
      <c r="CF98" s="201">
        <f t="shared" si="134"/>
        <v>0</v>
      </c>
      <c r="CG98" s="201">
        <f t="shared" si="134"/>
        <v>0</v>
      </c>
      <c r="CH98" s="201">
        <f t="shared" si="134"/>
        <v>0</v>
      </c>
      <c r="CI98" s="201">
        <f t="shared" si="134"/>
        <v>0</v>
      </c>
      <c r="CJ98" s="201">
        <f t="shared" si="134"/>
        <v>0</v>
      </c>
      <c r="CK98" s="201">
        <f t="shared" si="134"/>
        <v>0</v>
      </c>
      <c r="CL98" s="201">
        <f t="shared" si="134"/>
        <v>0</v>
      </c>
      <c r="CM98" s="201">
        <f t="shared" si="134"/>
        <v>0</v>
      </c>
      <c r="CN98" s="201">
        <f t="shared" si="134"/>
        <v>0</v>
      </c>
      <c r="CO98" s="201">
        <f t="shared" si="134"/>
        <v>0</v>
      </c>
      <c r="CP98" s="201">
        <f t="shared" si="134"/>
        <v>0</v>
      </c>
      <c r="CQ98" s="201">
        <f t="shared" si="134"/>
        <v>0</v>
      </c>
      <c r="CR98" s="201">
        <f t="shared" si="134"/>
        <v>0</v>
      </c>
      <c r="CS98" s="201">
        <f t="shared" si="134"/>
        <v>0</v>
      </c>
      <c r="CT98" s="201">
        <f t="shared" si="134"/>
        <v>0</v>
      </c>
      <c r="CU98" s="201">
        <f t="shared" si="134"/>
        <v>0</v>
      </c>
      <c r="CV98" s="201">
        <f t="shared" si="134"/>
        <v>0</v>
      </c>
      <c r="CW98" s="201">
        <f t="shared" si="134"/>
        <v>0</v>
      </c>
      <c r="CX98" s="201">
        <f t="shared" si="134"/>
        <v>0</v>
      </c>
      <c r="CY98" s="201">
        <f t="shared" si="134"/>
        <v>0</v>
      </c>
      <c r="CZ98" s="202" t="e">
        <f t="shared" ca="1" si="134"/>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11</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5">+E104+1</f>
        <v>5</v>
      </c>
      <c r="G104" s="437">
        <f t="shared" si="135"/>
        <v>6</v>
      </c>
      <c r="H104" s="437">
        <f t="shared" si="135"/>
        <v>7</v>
      </c>
      <c r="I104" s="437">
        <f t="shared" si="135"/>
        <v>8</v>
      </c>
      <c r="J104" s="437">
        <f t="shared" si="135"/>
        <v>9</v>
      </c>
      <c r="K104" s="437">
        <f t="shared" si="135"/>
        <v>10</v>
      </c>
      <c r="L104" s="437">
        <f t="shared" si="135"/>
        <v>11</v>
      </c>
      <c r="M104" s="437">
        <f t="shared" si="135"/>
        <v>12</v>
      </c>
      <c r="N104" s="437">
        <f t="shared" si="135"/>
        <v>13</v>
      </c>
      <c r="O104" s="437">
        <f t="shared" si="135"/>
        <v>14</v>
      </c>
      <c r="P104" s="437">
        <f t="shared" si="135"/>
        <v>15</v>
      </c>
      <c r="Q104" s="437">
        <f t="shared" si="135"/>
        <v>16</v>
      </c>
      <c r="R104" s="437">
        <f t="shared" si="135"/>
        <v>17</v>
      </c>
      <c r="S104" s="437">
        <f t="shared" si="135"/>
        <v>18</v>
      </c>
      <c r="T104" s="437">
        <f t="shared" si="135"/>
        <v>19</v>
      </c>
      <c r="U104" s="437">
        <f t="shared" si="135"/>
        <v>20</v>
      </c>
      <c r="V104" s="437">
        <f t="shared" si="135"/>
        <v>21</v>
      </c>
      <c r="W104" s="437">
        <f t="shared" si="135"/>
        <v>22</v>
      </c>
      <c r="X104" s="437">
        <f t="shared" si="135"/>
        <v>23</v>
      </c>
      <c r="Y104" s="437">
        <f t="shared" si="135"/>
        <v>24</v>
      </c>
      <c r="Z104" s="437">
        <f t="shared" si="135"/>
        <v>25</v>
      </c>
      <c r="AA104" s="437">
        <f t="shared" si="135"/>
        <v>26</v>
      </c>
      <c r="AB104" s="437">
        <f t="shared" si="135"/>
        <v>27</v>
      </c>
      <c r="AC104" s="437">
        <f t="shared" si="135"/>
        <v>28</v>
      </c>
      <c r="AD104" s="437">
        <f t="shared" si="135"/>
        <v>29</v>
      </c>
      <c r="AE104" s="437">
        <f t="shared" si="135"/>
        <v>30</v>
      </c>
      <c r="AF104" s="437">
        <f t="shared" si="135"/>
        <v>31</v>
      </c>
      <c r="AG104" s="437">
        <f t="shared" si="135"/>
        <v>32</v>
      </c>
      <c r="AH104" s="437">
        <f t="shared" si="135"/>
        <v>33</v>
      </c>
      <c r="AI104" s="437">
        <f t="shared" si="135"/>
        <v>34</v>
      </c>
      <c r="AJ104" s="437">
        <f t="shared" si="135"/>
        <v>35</v>
      </c>
      <c r="AK104" s="437">
        <f t="shared" si="135"/>
        <v>36</v>
      </c>
      <c r="AL104" s="437">
        <f t="shared" si="135"/>
        <v>37</v>
      </c>
      <c r="AM104" s="437">
        <f t="shared" si="135"/>
        <v>38</v>
      </c>
      <c r="AN104" s="437">
        <f t="shared" si="135"/>
        <v>39</v>
      </c>
      <c r="AO104" s="437">
        <f t="shared" si="135"/>
        <v>40</v>
      </c>
      <c r="AP104" s="437">
        <f t="shared" si="135"/>
        <v>41</v>
      </c>
      <c r="AQ104" s="437">
        <f t="shared" si="135"/>
        <v>42</v>
      </c>
      <c r="AR104" s="437">
        <f t="shared" si="135"/>
        <v>43</v>
      </c>
      <c r="AS104" s="437">
        <f t="shared" si="135"/>
        <v>44</v>
      </c>
      <c r="AT104" s="437">
        <f t="shared" si="135"/>
        <v>45</v>
      </c>
      <c r="AU104" s="437">
        <f t="shared" si="135"/>
        <v>46</v>
      </c>
      <c r="AV104" s="437">
        <f t="shared" si="135"/>
        <v>47</v>
      </c>
      <c r="AW104" s="437">
        <f t="shared" si="135"/>
        <v>48</v>
      </c>
      <c r="AX104" s="437">
        <f t="shared" si="135"/>
        <v>49</v>
      </c>
      <c r="AY104" s="437">
        <f t="shared" si="135"/>
        <v>50</v>
      </c>
      <c r="AZ104" s="437">
        <f t="shared" si="135"/>
        <v>51</v>
      </c>
      <c r="BA104" s="437">
        <f t="shared" si="135"/>
        <v>52</v>
      </c>
      <c r="BB104" s="437">
        <f t="shared" si="135"/>
        <v>53</v>
      </c>
      <c r="BC104" s="437">
        <f t="shared" si="135"/>
        <v>54</v>
      </c>
      <c r="BD104" s="437">
        <f t="shared" si="135"/>
        <v>55</v>
      </c>
      <c r="BE104" s="437">
        <f t="shared" si="135"/>
        <v>56</v>
      </c>
      <c r="BF104" s="437">
        <f t="shared" si="135"/>
        <v>57</v>
      </c>
      <c r="BG104" s="437">
        <f t="shared" si="135"/>
        <v>58</v>
      </c>
      <c r="BH104" s="437">
        <f t="shared" si="135"/>
        <v>59</v>
      </c>
      <c r="BI104" s="437">
        <f t="shared" si="135"/>
        <v>60</v>
      </c>
      <c r="BJ104" s="437">
        <f t="shared" si="135"/>
        <v>61</v>
      </c>
      <c r="BK104" s="437">
        <f t="shared" si="135"/>
        <v>62</v>
      </c>
      <c r="BL104" s="437">
        <f t="shared" si="135"/>
        <v>63</v>
      </c>
      <c r="BM104" s="437">
        <f t="shared" si="135"/>
        <v>64</v>
      </c>
      <c r="BN104" s="437">
        <f t="shared" si="135"/>
        <v>65</v>
      </c>
      <c r="BO104" s="437">
        <f t="shared" si="135"/>
        <v>66</v>
      </c>
      <c r="BP104" s="437">
        <f t="shared" si="135"/>
        <v>67</v>
      </c>
      <c r="BQ104" s="437">
        <f t="shared" si="135"/>
        <v>68</v>
      </c>
      <c r="BR104" s="437">
        <f t="shared" ref="BR104:CD104" si="136">+BQ104+1</f>
        <v>69</v>
      </c>
      <c r="BS104" s="437">
        <f t="shared" si="136"/>
        <v>70</v>
      </c>
      <c r="BT104" s="437">
        <f t="shared" si="136"/>
        <v>71</v>
      </c>
      <c r="BU104" s="437">
        <f t="shared" si="136"/>
        <v>72</v>
      </c>
      <c r="BV104" s="437">
        <f t="shared" si="136"/>
        <v>73</v>
      </c>
      <c r="BW104" s="437">
        <f t="shared" si="136"/>
        <v>74</v>
      </c>
      <c r="BX104" s="437">
        <f t="shared" si="136"/>
        <v>75</v>
      </c>
      <c r="BY104" s="437">
        <f t="shared" si="136"/>
        <v>76</v>
      </c>
      <c r="BZ104" s="437">
        <f t="shared" si="136"/>
        <v>77</v>
      </c>
      <c r="CA104" s="437">
        <f t="shared" si="136"/>
        <v>78</v>
      </c>
      <c r="CB104" s="437">
        <f t="shared" si="136"/>
        <v>79</v>
      </c>
      <c r="CC104" s="437">
        <f t="shared" si="136"/>
        <v>80</v>
      </c>
      <c r="CD104" s="437">
        <f t="shared" si="136"/>
        <v>81</v>
      </c>
    </row>
  </sheetData>
  <sheetProtection algorithmName="SHA-512" hashValue="YlbtYDummPBJHuFyVXUdS3eCp1ZhMUWXE7y0eDcFf4G9MWm3uVlpDoCqrU/QTOrfrYKPJur/M6iT66p4lrYhmQ==" saltValue="nK8L5VI9j0c+IPCO4ct6yQ==" spinCount="100000" sheet="1" objects="1" scenarios="1"/>
  <pageMargins left="0.75" right="0.75" top="1" bottom="1" header="0.5" footer="0.5"/>
  <pageSetup scale="3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5</v>
      </c>
      <c r="E1" s="177" t="s">
        <v>73</v>
      </c>
      <c r="F1" s="178" t="s">
        <v>33</v>
      </c>
      <c r="G1" s="178"/>
      <c r="H1" s="437">
        <f>FirstYearAlt3</f>
        <v>0</v>
      </c>
    </row>
    <row r="2" spans="1:106" x14ac:dyDescent="0.2">
      <c r="A2" s="177" t="s">
        <v>332</v>
      </c>
      <c r="B2" s="177"/>
      <c r="C2" s="177"/>
      <c r="D2" s="177">
        <f ca="1">'LookUp Ranges'!D49</f>
        <v>5</v>
      </c>
      <c r="E2" s="177" t="s">
        <v>73</v>
      </c>
      <c r="F2" s="178" t="s">
        <v>85</v>
      </c>
      <c r="G2" s="178"/>
      <c r="H2" s="437">
        <f>InServiceAlt3</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f t="shared" ca="1" si="7"/>
        <v>0</v>
      </c>
      <c r="K12" s="438">
        <f t="shared" ca="1" si="7"/>
        <v>0</v>
      </c>
      <c r="L12" s="438">
        <f t="shared" ca="1" si="7"/>
        <v>0</v>
      </c>
      <c r="M12" s="438">
        <f t="shared" ca="1" si="7"/>
        <v>0</v>
      </c>
      <c r="N12" s="438">
        <f t="shared" ca="1" si="7"/>
        <v>0</v>
      </c>
      <c r="O12" s="438">
        <f t="shared" ca="1" si="7"/>
        <v>0</v>
      </c>
      <c r="P12" s="438">
        <f t="shared" ca="1" si="7"/>
        <v>0</v>
      </c>
      <c r="Q12" s="438">
        <f t="shared" ca="1" si="7"/>
        <v>0</v>
      </c>
      <c r="R12" s="438">
        <f t="shared" ca="1" si="7"/>
        <v>0</v>
      </c>
      <c r="S12" s="438">
        <f t="shared" ca="1" si="7"/>
        <v>0</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IF(E5=$H$2,SUM($D6:E6),IF(E5&gt;$H$2,E6,0))+IF($H$2-$D$5+1=A13,RetireValueAlt3,0)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f t="shared" ca="1" si="11"/>
        <v>0</v>
      </c>
      <c r="L13" s="438">
        <f t="shared" ca="1" si="11"/>
        <v>0</v>
      </c>
      <c r="M13" s="438">
        <f t="shared" ca="1" si="11"/>
        <v>0</v>
      </c>
      <c r="N13" s="438">
        <f t="shared" ca="1" si="11"/>
        <v>0</v>
      </c>
      <c r="O13" s="438">
        <f t="shared" ca="1" si="11"/>
        <v>0</v>
      </c>
      <c r="P13" s="438">
        <f t="shared" ca="1" si="11"/>
        <v>0</v>
      </c>
      <c r="Q13" s="438">
        <f t="shared" ca="1" si="11"/>
        <v>0</v>
      </c>
      <c r="R13" s="438">
        <f t="shared" ca="1" si="11"/>
        <v>0</v>
      </c>
      <c r="S13" s="438">
        <f t="shared" ca="1" si="11"/>
        <v>0</v>
      </c>
      <c r="T13" s="438">
        <f t="shared" ca="1" si="11"/>
        <v>0</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 t="shared" ref="DB13:DB51" si="15">+DB12+1</f>
        <v>2019</v>
      </c>
    </row>
    <row r="14" spans="1:106" x14ac:dyDescent="0.2">
      <c r="A14" s="191">
        <f t="shared" si="10"/>
        <v>3</v>
      </c>
      <c r="B14" s="191">
        <f t="shared" si="10"/>
        <v>2020</v>
      </c>
      <c r="C14" s="183" t="e">
        <f>IF(F5=$H$2,SUM($D6:F6),IF(F5&gt;$H$2,F6,0))+IF($H$2-$D$5+1=A14,RetireValueAlt3,0)</f>
        <v>#REF!</v>
      </c>
      <c r="D14" s="438"/>
      <c r="E14" s="438"/>
      <c r="F14" s="438" t="e">
        <f ca="1">($C14/$D$1)/2</f>
        <v>#REF!</v>
      </c>
      <c r="G14" s="438" t="e">
        <f t="shared" ref="G14:AL14" ca="1" si="16">IF(G$11&lt;$D$1+$A14,$C14/$D$1,IF(G$11=$D$1+$A14,($C14/$D$1)/2,0))</f>
        <v>#REF!</v>
      </c>
      <c r="H14" s="438" t="e">
        <f t="shared" ca="1" si="16"/>
        <v>#REF!</v>
      </c>
      <c r="I14" s="438" t="e">
        <f t="shared" ca="1" si="16"/>
        <v>#REF!</v>
      </c>
      <c r="J14" s="438" t="e">
        <f t="shared" ca="1" si="16"/>
        <v>#REF!</v>
      </c>
      <c r="K14" s="438" t="e">
        <f t="shared" ca="1" si="16"/>
        <v>#REF!</v>
      </c>
      <c r="L14" s="438">
        <f t="shared" ca="1" si="16"/>
        <v>0</v>
      </c>
      <c r="M14" s="438">
        <f t="shared" ca="1" si="16"/>
        <v>0</v>
      </c>
      <c r="N14" s="438">
        <f t="shared" ca="1" si="16"/>
        <v>0</v>
      </c>
      <c r="O14" s="438">
        <f t="shared" ca="1" si="16"/>
        <v>0</v>
      </c>
      <c r="P14" s="438">
        <f t="shared" ca="1" si="16"/>
        <v>0</v>
      </c>
      <c r="Q14" s="438">
        <f t="shared" ca="1" si="16"/>
        <v>0</v>
      </c>
      <c r="R14" s="438">
        <f t="shared" ca="1" si="16"/>
        <v>0</v>
      </c>
      <c r="S14" s="438">
        <f t="shared" ca="1" si="16"/>
        <v>0</v>
      </c>
      <c r="T14" s="438">
        <f t="shared" ca="1" si="16"/>
        <v>0</v>
      </c>
      <c r="U14" s="438">
        <f t="shared" ca="1" si="16"/>
        <v>0</v>
      </c>
      <c r="V14" s="438">
        <f t="shared" ca="1" si="16"/>
        <v>0</v>
      </c>
      <c r="W14" s="438">
        <f t="shared" ca="1" si="16"/>
        <v>0</v>
      </c>
      <c r="X14" s="438">
        <f t="shared" ca="1" si="16"/>
        <v>0</v>
      </c>
      <c r="Y14" s="438">
        <f t="shared" ca="1" si="16"/>
        <v>0</v>
      </c>
      <c r="Z14" s="438">
        <f t="shared" ca="1" si="16"/>
        <v>0</v>
      </c>
      <c r="AA14" s="438">
        <f t="shared" ca="1" si="16"/>
        <v>0</v>
      </c>
      <c r="AB14" s="438">
        <f t="shared" ca="1" si="16"/>
        <v>0</v>
      </c>
      <c r="AC14" s="438">
        <f t="shared" ca="1" si="16"/>
        <v>0</v>
      </c>
      <c r="AD14" s="438">
        <f t="shared" ca="1" si="16"/>
        <v>0</v>
      </c>
      <c r="AE14" s="438">
        <f t="shared" ca="1" si="16"/>
        <v>0</v>
      </c>
      <c r="AF14" s="438">
        <f t="shared" ca="1" si="16"/>
        <v>0</v>
      </c>
      <c r="AG14" s="438">
        <f t="shared" ca="1" si="16"/>
        <v>0</v>
      </c>
      <c r="AH14" s="438">
        <f t="shared" ca="1" si="16"/>
        <v>0</v>
      </c>
      <c r="AI14" s="438">
        <f t="shared" ca="1" si="16"/>
        <v>0</v>
      </c>
      <c r="AJ14" s="438">
        <f t="shared" ca="1" si="16"/>
        <v>0</v>
      </c>
      <c r="AK14" s="438">
        <f t="shared" ca="1" si="16"/>
        <v>0</v>
      </c>
      <c r="AL14" s="438">
        <f t="shared" ca="1" si="16"/>
        <v>0</v>
      </c>
      <c r="AM14" s="438">
        <f t="shared" ref="AM14:BR14" ca="1" si="17">IF(AM$11&lt;$D$1+$A14,$C14/$D$1,IF(AM$11=$D$1+$A14,($C14/$D$1)/2,0))</f>
        <v>0</v>
      </c>
      <c r="AN14" s="438">
        <f t="shared" ca="1" si="17"/>
        <v>0</v>
      </c>
      <c r="AO14" s="438">
        <f t="shared" ca="1" si="17"/>
        <v>0</v>
      </c>
      <c r="AP14" s="438">
        <f t="shared" ca="1" si="17"/>
        <v>0</v>
      </c>
      <c r="AQ14" s="438">
        <f t="shared" ca="1" si="17"/>
        <v>0</v>
      </c>
      <c r="AR14" s="438">
        <f t="shared" ca="1" si="17"/>
        <v>0</v>
      </c>
      <c r="AS14" s="438">
        <f t="shared" ca="1" si="17"/>
        <v>0</v>
      </c>
      <c r="AT14" s="438">
        <f t="shared" ca="1" si="17"/>
        <v>0</v>
      </c>
      <c r="AU14" s="438">
        <f t="shared" ca="1" si="17"/>
        <v>0</v>
      </c>
      <c r="AV14" s="438">
        <f t="shared" ca="1" si="17"/>
        <v>0</v>
      </c>
      <c r="AW14" s="438">
        <f t="shared" ca="1" si="17"/>
        <v>0</v>
      </c>
      <c r="AX14" s="438">
        <f t="shared" ca="1" si="17"/>
        <v>0</v>
      </c>
      <c r="AY14" s="438">
        <f t="shared" ca="1" si="17"/>
        <v>0</v>
      </c>
      <c r="AZ14" s="438">
        <f t="shared" ca="1" si="17"/>
        <v>0</v>
      </c>
      <c r="BA14" s="438">
        <f t="shared" ca="1" si="17"/>
        <v>0</v>
      </c>
      <c r="BB14" s="438">
        <f t="shared" ca="1" si="17"/>
        <v>0</v>
      </c>
      <c r="BC14" s="438">
        <f t="shared" ca="1" si="17"/>
        <v>0</v>
      </c>
      <c r="BD14" s="438">
        <f t="shared" ca="1" si="17"/>
        <v>0</v>
      </c>
      <c r="BE14" s="438">
        <f t="shared" ca="1" si="17"/>
        <v>0</v>
      </c>
      <c r="BF14" s="438">
        <f t="shared" ca="1" si="17"/>
        <v>0</v>
      </c>
      <c r="BG14" s="438">
        <f t="shared" ca="1" si="17"/>
        <v>0</v>
      </c>
      <c r="BH14" s="438">
        <f t="shared" ca="1" si="17"/>
        <v>0</v>
      </c>
      <c r="BI14" s="438">
        <f t="shared" ca="1" si="17"/>
        <v>0</v>
      </c>
      <c r="BJ14" s="438">
        <f t="shared" ca="1" si="17"/>
        <v>0</v>
      </c>
      <c r="BK14" s="438">
        <f t="shared" ca="1" si="17"/>
        <v>0</v>
      </c>
      <c r="BL14" s="438">
        <f t="shared" ca="1" si="17"/>
        <v>0</v>
      </c>
      <c r="BM14" s="438">
        <f t="shared" ca="1" si="17"/>
        <v>0</v>
      </c>
      <c r="BN14" s="438">
        <f t="shared" ca="1" si="17"/>
        <v>0</v>
      </c>
      <c r="BO14" s="438">
        <f t="shared" ca="1" si="17"/>
        <v>0</v>
      </c>
      <c r="BP14" s="438">
        <f t="shared" ca="1" si="17"/>
        <v>0</v>
      </c>
      <c r="BQ14" s="438">
        <f t="shared" ca="1" si="17"/>
        <v>0</v>
      </c>
      <c r="BR14" s="438">
        <f t="shared" ca="1" si="17"/>
        <v>0</v>
      </c>
      <c r="BS14" s="438">
        <f t="shared" ref="BS14:CY14" ca="1" si="18">IF(BS$11&lt;$D$1+$A14,$C14/$D$1,IF(BS$11=$D$1+$A14,($C14/$D$1)/2,0))</f>
        <v>0</v>
      </c>
      <c r="BT14" s="438">
        <f t="shared" ca="1" si="18"/>
        <v>0</v>
      </c>
      <c r="BU14" s="438">
        <f t="shared" ca="1" si="18"/>
        <v>0</v>
      </c>
      <c r="BV14" s="438">
        <f t="shared" ca="1" si="18"/>
        <v>0</v>
      </c>
      <c r="BW14" s="438">
        <f t="shared" ca="1" si="18"/>
        <v>0</v>
      </c>
      <c r="BX14" s="438">
        <f t="shared" ca="1" si="18"/>
        <v>0</v>
      </c>
      <c r="BY14" s="438">
        <f t="shared" ca="1" si="18"/>
        <v>0</v>
      </c>
      <c r="BZ14" s="438">
        <f t="shared" ca="1" si="18"/>
        <v>0</v>
      </c>
      <c r="CA14" s="438">
        <f t="shared" ca="1" si="18"/>
        <v>0</v>
      </c>
      <c r="CB14" s="438">
        <f t="shared" ca="1" si="18"/>
        <v>0</v>
      </c>
      <c r="CC14" s="438">
        <f t="shared" ca="1" si="18"/>
        <v>0</v>
      </c>
      <c r="CD14" s="438">
        <f t="shared" ca="1" si="18"/>
        <v>0</v>
      </c>
      <c r="CE14" s="438">
        <f t="shared" ca="1" si="18"/>
        <v>0</v>
      </c>
      <c r="CF14" s="438">
        <f t="shared" ca="1" si="18"/>
        <v>0</v>
      </c>
      <c r="CG14" s="438">
        <f t="shared" ca="1" si="18"/>
        <v>0</v>
      </c>
      <c r="CH14" s="438">
        <f t="shared" ca="1" si="18"/>
        <v>0</v>
      </c>
      <c r="CI14" s="438">
        <f t="shared" ca="1" si="18"/>
        <v>0</v>
      </c>
      <c r="CJ14" s="438">
        <f t="shared" ca="1" si="18"/>
        <v>0</v>
      </c>
      <c r="CK14" s="438">
        <f t="shared" ca="1" si="18"/>
        <v>0</v>
      </c>
      <c r="CL14" s="438">
        <f t="shared" ca="1" si="18"/>
        <v>0</v>
      </c>
      <c r="CM14" s="438">
        <f t="shared" ca="1" si="18"/>
        <v>0</v>
      </c>
      <c r="CN14" s="438">
        <f t="shared" ca="1" si="18"/>
        <v>0</v>
      </c>
      <c r="CO14" s="438">
        <f t="shared" ca="1" si="18"/>
        <v>0</v>
      </c>
      <c r="CP14" s="438">
        <f t="shared" ca="1" si="18"/>
        <v>0</v>
      </c>
      <c r="CQ14" s="438">
        <f t="shared" ca="1" si="18"/>
        <v>0</v>
      </c>
      <c r="CR14" s="438">
        <f t="shared" ca="1" si="18"/>
        <v>0</v>
      </c>
      <c r="CS14" s="438">
        <f t="shared" ca="1" si="18"/>
        <v>0</v>
      </c>
      <c r="CT14" s="438">
        <f t="shared" ca="1" si="18"/>
        <v>0</v>
      </c>
      <c r="CU14" s="438">
        <f t="shared" ca="1" si="18"/>
        <v>0</v>
      </c>
      <c r="CV14" s="438">
        <f t="shared" ca="1" si="18"/>
        <v>0</v>
      </c>
      <c r="CW14" s="438">
        <f t="shared" ca="1" si="18"/>
        <v>0</v>
      </c>
      <c r="CX14" s="438">
        <f t="shared" ca="1" si="18"/>
        <v>0</v>
      </c>
      <c r="CY14" s="438">
        <f t="shared" ca="1" si="18"/>
        <v>0</v>
      </c>
      <c r="CZ14" s="438"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f t="shared" ca="1" si="19"/>
        <v>0</v>
      </c>
      <c r="N15" s="438">
        <f t="shared" ca="1" si="19"/>
        <v>0</v>
      </c>
      <c r="O15" s="438">
        <f t="shared" ca="1" si="19"/>
        <v>0</v>
      </c>
      <c r="P15" s="438">
        <f t="shared" ca="1" si="19"/>
        <v>0</v>
      </c>
      <c r="Q15" s="438">
        <f t="shared" ca="1" si="19"/>
        <v>0</v>
      </c>
      <c r="R15" s="438">
        <f t="shared" ca="1" si="19"/>
        <v>0</v>
      </c>
      <c r="S15" s="438">
        <f t="shared" ca="1" si="19"/>
        <v>0</v>
      </c>
      <c r="T15" s="438">
        <f t="shared" ca="1" si="19"/>
        <v>0</v>
      </c>
      <c r="U15" s="438">
        <f t="shared" ca="1" si="19"/>
        <v>0</v>
      </c>
      <c r="V15" s="438">
        <f t="shared" ca="1" si="19"/>
        <v>0</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f t="shared" ca="1" si="28"/>
        <v>0</v>
      </c>
      <c r="Q18" s="438">
        <f t="shared" ca="1" si="28"/>
        <v>0</v>
      </c>
      <c r="R18" s="438">
        <f t="shared" ca="1" si="28"/>
        <v>0</v>
      </c>
      <c r="S18" s="438">
        <f t="shared" ca="1" si="28"/>
        <v>0</v>
      </c>
      <c r="T18" s="438">
        <f t="shared" ca="1" si="28"/>
        <v>0</v>
      </c>
      <c r="U18" s="438">
        <f t="shared" ca="1" si="28"/>
        <v>0</v>
      </c>
      <c r="V18" s="438">
        <f t="shared" ca="1" si="28"/>
        <v>0</v>
      </c>
      <c r="W18" s="438">
        <f t="shared" ca="1" si="28"/>
        <v>0</v>
      </c>
      <c r="X18" s="438">
        <f t="shared" ca="1" si="28"/>
        <v>0</v>
      </c>
      <c r="Y18" s="438">
        <f t="shared" ca="1" si="28"/>
        <v>0</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f t="shared" ca="1" si="31"/>
        <v>0</v>
      </c>
      <c r="R19" s="438">
        <f t="shared" ca="1" si="31"/>
        <v>0</v>
      </c>
      <c r="S19" s="438">
        <f t="shared" ca="1" si="31"/>
        <v>0</v>
      </c>
      <c r="T19" s="438">
        <f t="shared" ca="1" si="31"/>
        <v>0</v>
      </c>
      <c r="U19" s="438">
        <f t="shared" ca="1" si="31"/>
        <v>0</v>
      </c>
      <c r="V19" s="438">
        <f t="shared" ca="1" si="31"/>
        <v>0</v>
      </c>
      <c r="W19" s="438">
        <f t="shared" ca="1" si="31"/>
        <v>0</v>
      </c>
      <c r="X19" s="438">
        <f t="shared" ca="1" si="31"/>
        <v>0</v>
      </c>
      <c r="Y19" s="438">
        <f t="shared" ca="1" si="31"/>
        <v>0</v>
      </c>
      <c r="Z19" s="438">
        <f t="shared" ca="1" si="31"/>
        <v>0</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f t="shared" ca="1" si="34"/>
        <v>0</v>
      </c>
      <c r="S20" s="438">
        <f t="shared" ca="1" si="34"/>
        <v>0</v>
      </c>
      <c r="T20" s="438">
        <f t="shared" ca="1" si="34"/>
        <v>0</v>
      </c>
      <c r="U20" s="438">
        <f t="shared" ca="1" si="34"/>
        <v>0</v>
      </c>
      <c r="V20" s="438">
        <f t="shared" ca="1" si="34"/>
        <v>0</v>
      </c>
      <c r="W20" s="438">
        <f t="shared" ca="1" si="34"/>
        <v>0</v>
      </c>
      <c r="X20" s="438">
        <f t="shared" ca="1" si="34"/>
        <v>0</v>
      </c>
      <c r="Y20" s="438">
        <f t="shared" ca="1" si="34"/>
        <v>0</v>
      </c>
      <c r="Z20" s="438">
        <f t="shared" ca="1" si="34"/>
        <v>0</v>
      </c>
      <c r="AA20" s="438">
        <f t="shared" ca="1" si="34"/>
        <v>0</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f t="shared" ca="1" si="37"/>
        <v>0</v>
      </c>
      <c r="T21" s="438">
        <f t="shared" ca="1" si="37"/>
        <v>0</v>
      </c>
      <c r="U21" s="438">
        <f t="shared" ca="1" si="37"/>
        <v>0</v>
      </c>
      <c r="V21" s="438">
        <f t="shared" ca="1" si="37"/>
        <v>0</v>
      </c>
      <c r="W21" s="438">
        <f t="shared" ca="1" si="37"/>
        <v>0</v>
      </c>
      <c r="X21" s="438">
        <f t="shared" ca="1" si="37"/>
        <v>0</v>
      </c>
      <c r="Y21" s="438">
        <f t="shared" ca="1" si="37"/>
        <v>0</v>
      </c>
      <c r="Z21" s="438">
        <f t="shared" ca="1" si="37"/>
        <v>0</v>
      </c>
      <c r="AA21" s="438">
        <f t="shared" ca="1" si="37"/>
        <v>0</v>
      </c>
      <c r="AB21" s="438">
        <f t="shared" ca="1" si="37"/>
        <v>0</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f t="shared" ca="1" si="40"/>
        <v>0</v>
      </c>
      <c r="U22" s="438">
        <f t="shared" ca="1" si="40"/>
        <v>0</v>
      </c>
      <c r="V22" s="438">
        <f t="shared" ca="1" si="40"/>
        <v>0</v>
      </c>
      <c r="W22" s="438">
        <f t="shared" ca="1" si="40"/>
        <v>0</v>
      </c>
      <c r="X22" s="438">
        <f t="shared" ca="1" si="40"/>
        <v>0</v>
      </c>
      <c r="Y22" s="438">
        <f t="shared" ca="1" si="40"/>
        <v>0</v>
      </c>
      <c r="Z22" s="438">
        <f t="shared" ca="1" si="40"/>
        <v>0</v>
      </c>
      <c r="AA22" s="438">
        <f t="shared" ca="1" si="40"/>
        <v>0</v>
      </c>
      <c r="AB22" s="438">
        <f t="shared" ca="1" si="40"/>
        <v>0</v>
      </c>
      <c r="AC22" s="438">
        <f t="shared" ca="1" si="40"/>
        <v>0</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f t="shared" ca="1" si="43"/>
        <v>0</v>
      </c>
      <c r="V23" s="438">
        <f t="shared" ca="1" si="43"/>
        <v>0</v>
      </c>
      <c r="W23" s="438">
        <f t="shared" ca="1" si="43"/>
        <v>0</v>
      </c>
      <c r="X23" s="438">
        <f t="shared" ca="1" si="43"/>
        <v>0</v>
      </c>
      <c r="Y23" s="438">
        <f t="shared" ca="1" si="43"/>
        <v>0</v>
      </c>
      <c r="Z23" s="438">
        <f t="shared" ca="1" si="43"/>
        <v>0</v>
      </c>
      <c r="AA23" s="438">
        <f t="shared" ca="1" si="43"/>
        <v>0</v>
      </c>
      <c r="AB23" s="438">
        <f t="shared" ca="1" si="43"/>
        <v>0</v>
      </c>
      <c r="AC23" s="438">
        <f t="shared" ca="1" si="43"/>
        <v>0</v>
      </c>
      <c r="AD23" s="438">
        <f t="shared" ca="1" si="43"/>
        <v>0</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f t="shared" ca="1" si="46"/>
        <v>0</v>
      </c>
      <c r="W24" s="438">
        <f t="shared" ca="1" si="46"/>
        <v>0</v>
      </c>
      <c r="X24" s="438">
        <f t="shared" ca="1" si="46"/>
        <v>0</v>
      </c>
      <c r="Y24" s="438">
        <f t="shared" ca="1" si="46"/>
        <v>0</v>
      </c>
      <c r="Z24" s="438">
        <f t="shared" ca="1" si="46"/>
        <v>0</v>
      </c>
      <c r="AA24" s="438">
        <f t="shared" ca="1" si="46"/>
        <v>0</v>
      </c>
      <c r="AB24" s="438">
        <f t="shared" ca="1" si="46"/>
        <v>0</v>
      </c>
      <c r="AC24" s="438">
        <f t="shared" ca="1" si="46"/>
        <v>0</v>
      </c>
      <c r="AD24" s="438">
        <f t="shared" ca="1" si="46"/>
        <v>0</v>
      </c>
      <c r="AE24" s="438">
        <f t="shared" ca="1" si="46"/>
        <v>0</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f t="shared" ca="1" si="49"/>
        <v>0</v>
      </c>
      <c r="X25" s="438">
        <f t="shared" ca="1" si="49"/>
        <v>0</v>
      </c>
      <c r="Y25" s="438">
        <f t="shared" ca="1" si="49"/>
        <v>0</v>
      </c>
      <c r="Z25" s="438">
        <f t="shared" ca="1" si="49"/>
        <v>0</v>
      </c>
      <c r="AA25" s="438">
        <f t="shared" ca="1" si="49"/>
        <v>0</v>
      </c>
      <c r="AB25" s="438">
        <f t="shared" ca="1" si="49"/>
        <v>0</v>
      </c>
      <c r="AC25" s="438">
        <f t="shared" ca="1" si="49"/>
        <v>0</v>
      </c>
      <c r="AD25" s="438">
        <f t="shared" ca="1" si="49"/>
        <v>0</v>
      </c>
      <c r="AE25" s="438">
        <f t="shared" ca="1" si="49"/>
        <v>0</v>
      </c>
      <c r="AF25" s="438">
        <f t="shared" ca="1" si="49"/>
        <v>0</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f t="shared" ca="1" si="52"/>
        <v>0</v>
      </c>
      <c r="Y26" s="438">
        <f t="shared" ca="1" si="52"/>
        <v>0</v>
      </c>
      <c r="Z26" s="438">
        <f t="shared" ca="1" si="52"/>
        <v>0</v>
      </c>
      <c r="AA26" s="438">
        <f t="shared" ca="1" si="52"/>
        <v>0</v>
      </c>
      <c r="AB26" s="438">
        <f t="shared" ca="1" si="52"/>
        <v>0</v>
      </c>
      <c r="AC26" s="438">
        <f t="shared" ca="1" si="52"/>
        <v>0</v>
      </c>
      <c r="AD26" s="438">
        <f t="shared" ca="1" si="52"/>
        <v>0</v>
      </c>
      <c r="AE26" s="438">
        <f t="shared" ca="1" si="52"/>
        <v>0</v>
      </c>
      <c r="AF26" s="438">
        <f t="shared" ca="1" si="52"/>
        <v>0</v>
      </c>
      <c r="AG26" s="438">
        <f t="shared" ca="1" si="52"/>
        <v>0</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f t="shared" ca="1" si="55"/>
        <v>0</v>
      </c>
      <c r="Z27" s="438">
        <f t="shared" ca="1" si="55"/>
        <v>0</v>
      </c>
      <c r="AA27" s="438">
        <f t="shared" ca="1" si="55"/>
        <v>0</v>
      </c>
      <c r="AB27" s="438">
        <f t="shared" ca="1" si="55"/>
        <v>0</v>
      </c>
      <c r="AC27" s="438">
        <f t="shared" ca="1" si="55"/>
        <v>0</v>
      </c>
      <c r="AD27" s="438">
        <f t="shared" ca="1" si="55"/>
        <v>0</v>
      </c>
      <c r="AE27" s="438">
        <f t="shared" ca="1" si="55"/>
        <v>0</v>
      </c>
      <c r="AF27" s="438">
        <f t="shared" ca="1" si="55"/>
        <v>0</v>
      </c>
      <c r="AG27" s="438">
        <f t="shared" ca="1" si="55"/>
        <v>0</v>
      </c>
      <c r="AH27" s="438">
        <f t="shared" ca="1" si="55"/>
        <v>0</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f t="shared" ca="1" si="58"/>
        <v>0</v>
      </c>
      <c r="AA28" s="438">
        <f t="shared" ca="1" si="58"/>
        <v>0</v>
      </c>
      <c r="AB28" s="438">
        <f t="shared" ca="1" si="58"/>
        <v>0</v>
      </c>
      <c r="AC28" s="438">
        <f t="shared" ca="1" si="58"/>
        <v>0</v>
      </c>
      <c r="AD28" s="438">
        <f t="shared" ca="1" si="58"/>
        <v>0</v>
      </c>
      <c r="AE28" s="438">
        <f t="shared" ca="1" si="58"/>
        <v>0</v>
      </c>
      <c r="AF28" s="438">
        <f t="shared" ca="1" si="58"/>
        <v>0</v>
      </c>
      <c r="AG28" s="438">
        <f t="shared" ca="1" si="58"/>
        <v>0</v>
      </c>
      <c r="AH28" s="438">
        <f t="shared" ca="1" si="58"/>
        <v>0</v>
      </c>
      <c r="AI28" s="438">
        <f t="shared" ca="1" si="58"/>
        <v>0</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f t="shared" ca="1" si="61"/>
        <v>0</v>
      </c>
      <c r="AB29" s="438">
        <f t="shared" ca="1" si="61"/>
        <v>0</v>
      </c>
      <c r="AC29" s="438">
        <f t="shared" ca="1" si="61"/>
        <v>0</v>
      </c>
      <c r="AD29" s="438">
        <f t="shared" ca="1" si="61"/>
        <v>0</v>
      </c>
      <c r="AE29" s="438">
        <f t="shared" ca="1" si="61"/>
        <v>0</v>
      </c>
      <c r="AF29" s="438">
        <f t="shared" ca="1" si="61"/>
        <v>0</v>
      </c>
      <c r="AG29" s="438">
        <f t="shared" ca="1" si="61"/>
        <v>0</v>
      </c>
      <c r="AH29" s="438">
        <f t="shared" ca="1" si="61"/>
        <v>0</v>
      </c>
      <c r="AI29" s="438">
        <f t="shared" ca="1" si="61"/>
        <v>0</v>
      </c>
      <c r="AJ29" s="438">
        <f t="shared" ca="1" si="61"/>
        <v>0</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f t="shared" ca="1" si="64"/>
        <v>0</v>
      </c>
      <c r="AC30" s="438">
        <f t="shared" ca="1" si="64"/>
        <v>0</v>
      </c>
      <c r="AD30" s="438">
        <f t="shared" ca="1" si="64"/>
        <v>0</v>
      </c>
      <c r="AE30" s="438">
        <f t="shared" ca="1" si="64"/>
        <v>0</v>
      </c>
      <c r="AF30" s="438">
        <f t="shared" ca="1" si="64"/>
        <v>0</v>
      </c>
      <c r="AG30" s="438">
        <f t="shared" ca="1" si="64"/>
        <v>0</v>
      </c>
      <c r="AH30" s="438">
        <f t="shared" ca="1" si="64"/>
        <v>0</v>
      </c>
      <c r="AI30" s="438">
        <f t="shared" ca="1" si="64"/>
        <v>0</v>
      </c>
      <c r="AJ30" s="438">
        <f t="shared" ca="1" si="64"/>
        <v>0</v>
      </c>
      <c r="AK30" s="438">
        <f t="shared" ca="1" si="64"/>
        <v>0</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f t="shared" ca="1" si="67"/>
        <v>0</v>
      </c>
      <c r="AD31" s="438">
        <f t="shared" ca="1" si="67"/>
        <v>0</v>
      </c>
      <c r="AE31" s="438">
        <f t="shared" ca="1" si="67"/>
        <v>0</v>
      </c>
      <c r="AF31" s="438">
        <f t="shared" ca="1" si="67"/>
        <v>0</v>
      </c>
      <c r="AG31" s="438">
        <f t="shared" ca="1" si="67"/>
        <v>0</v>
      </c>
      <c r="AH31" s="438">
        <f t="shared" ca="1" si="67"/>
        <v>0</v>
      </c>
      <c r="AI31" s="438">
        <f t="shared" ca="1" si="67"/>
        <v>0</v>
      </c>
      <c r="AJ31" s="438">
        <f t="shared" ca="1" si="67"/>
        <v>0</v>
      </c>
      <c r="AK31" s="438">
        <f t="shared" ca="1" si="67"/>
        <v>0</v>
      </c>
      <c r="AL31" s="438">
        <f t="shared" ca="1" si="67"/>
        <v>0</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5"/>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5"/>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f t="shared" ca="1" si="74"/>
        <v>0</v>
      </c>
      <c r="AF33" s="438">
        <f t="shared" ca="1" si="74"/>
        <v>0</v>
      </c>
      <c r="AG33" s="438">
        <f t="shared" ca="1" si="74"/>
        <v>0</v>
      </c>
      <c r="AH33" s="438">
        <f t="shared" ca="1" si="74"/>
        <v>0</v>
      </c>
      <c r="AI33" s="438">
        <f t="shared" ca="1" si="74"/>
        <v>0</v>
      </c>
      <c r="AJ33" s="438">
        <f t="shared" ca="1" si="74"/>
        <v>0</v>
      </c>
      <c r="AK33" s="438">
        <f t="shared" ca="1" si="74"/>
        <v>0</v>
      </c>
      <c r="AL33" s="438">
        <f t="shared" ca="1" si="74"/>
        <v>0</v>
      </c>
      <c r="AM33" s="438">
        <f t="shared" ca="1" si="74"/>
        <v>0</v>
      </c>
      <c r="AN33" s="438">
        <f t="shared" ca="1" si="74"/>
        <v>0</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5"/>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f t="shared" ca="1" si="78"/>
        <v>0</v>
      </c>
      <c r="AG34" s="438">
        <f t="shared" ca="1" si="78"/>
        <v>0</v>
      </c>
      <c r="AH34" s="438">
        <f t="shared" ca="1" si="78"/>
        <v>0</v>
      </c>
      <c r="AI34" s="438">
        <f t="shared" ca="1" si="78"/>
        <v>0</v>
      </c>
      <c r="AJ34" s="438">
        <f t="shared" ca="1" si="78"/>
        <v>0</v>
      </c>
      <c r="AK34" s="438">
        <f t="shared" ca="1" si="78"/>
        <v>0</v>
      </c>
      <c r="AL34" s="438">
        <f t="shared" ca="1" si="78"/>
        <v>0</v>
      </c>
      <c r="AM34" s="438">
        <f t="shared" ca="1" si="78"/>
        <v>0</v>
      </c>
      <c r="AN34" s="438">
        <f t="shared" ca="1" si="78"/>
        <v>0</v>
      </c>
      <c r="AO34" s="438">
        <f t="shared" ca="1" si="78"/>
        <v>0</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5"/>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f t="shared" ca="1" si="81"/>
        <v>0</v>
      </c>
      <c r="AH35" s="438">
        <f t="shared" ca="1" si="81"/>
        <v>0</v>
      </c>
      <c r="AI35" s="438">
        <f t="shared" ca="1" si="81"/>
        <v>0</v>
      </c>
      <c r="AJ35" s="438">
        <f t="shared" ca="1" si="81"/>
        <v>0</v>
      </c>
      <c r="AK35" s="438">
        <f t="shared" ca="1" si="81"/>
        <v>0</v>
      </c>
      <c r="AL35" s="438">
        <f t="shared" ca="1" si="81"/>
        <v>0</v>
      </c>
      <c r="AM35" s="438">
        <f t="shared" ca="1" si="81"/>
        <v>0</v>
      </c>
      <c r="AN35" s="438">
        <f t="shared" ca="1" si="81"/>
        <v>0</v>
      </c>
      <c r="AO35" s="438">
        <f t="shared" ca="1" si="81"/>
        <v>0</v>
      </c>
      <c r="AP35" s="438">
        <f t="shared" ca="1" si="81"/>
        <v>0</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5"/>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f t="shared" ca="1" si="84"/>
        <v>0</v>
      </c>
      <c r="AI36" s="438">
        <f t="shared" ca="1" si="84"/>
        <v>0</v>
      </c>
      <c r="AJ36" s="438">
        <f t="shared" ca="1" si="84"/>
        <v>0</v>
      </c>
      <c r="AK36" s="438">
        <f t="shared" ca="1" si="84"/>
        <v>0</v>
      </c>
      <c r="AL36" s="438">
        <f t="shared" ca="1" si="84"/>
        <v>0</v>
      </c>
      <c r="AM36" s="438">
        <f t="shared" ca="1" si="84"/>
        <v>0</v>
      </c>
      <c r="AN36" s="438">
        <f t="shared" ca="1" si="84"/>
        <v>0</v>
      </c>
      <c r="AO36" s="438">
        <f t="shared" ca="1" si="84"/>
        <v>0</v>
      </c>
      <c r="AP36" s="438">
        <f t="shared" ca="1" si="84"/>
        <v>0</v>
      </c>
      <c r="AQ36" s="438">
        <f t="shared" ca="1" si="84"/>
        <v>0</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5"/>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f t="shared" ca="1" si="87"/>
        <v>0</v>
      </c>
      <c r="AJ37" s="438">
        <f t="shared" ca="1" si="87"/>
        <v>0</v>
      </c>
      <c r="AK37" s="438">
        <f t="shared" ca="1" si="87"/>
        <v>0</v>
      </c>
      <c r="AL37" s="438">
        <f t="shared" ca="1" si="87"/>
        <v>0</v>
      </c>
      <c r="AM37" s="438">
        <f t="shared" ca="1" si="87"/>
        <v>0</v>
      </c>
      <c r="AN37" s="438">
        <f t="shared" ca="1" si="87"/>
        <v>0</v>
      </c>
      <c r="AO37" s="438">
        <f t="shared" ca="1" si="87"/>
        <v>0</v>
      </c>
      <c r="AP37" s="438">
        <f t="shared" ca="1" si="87"/>
        <v>0</v>
      </c>
      <c r="AQ37" s="438">
        <f t="shared" ca="1" si="87"/>
        <v>0</v>
      </c>
      <c r="AR37" s="438">
        <f t="shared" ca="1" si="87"/>
        <v>0</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5"/>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f t="shared" ca="1" si="90"/>
        <v>0</v>
      </c>
      <c r="AK38" s="438">
        <f t="shared" ca="1" si="90"/>
        <v>0</v>
      </c>
      <c r="AL38" s="438">
        <f t="shared" ca="1" si="90"/>
        <v>0</v>
      </c>
      <c r="AM38" s="438">
        <f t="shared" ca="1" si="90"/>
        <v>0</v>
      </c>
      <c r="AN38" s="438">
        <f t="shared" ca="1" si="90"/>
        <v>0</v>
      </c>
      <c r="AO38" s="438">
        <f t="shared" ca="1" si="90"/>
        <v>0</v>
      </c>
      <c r="AP38" s="438">
        <f t="shared" ca="1" si="90"/>
        <v>0</v>
      </c>
      <c r="AQ38" s="438">
        <f t="shared" ca="1" si="90"/>
        <v>0</v>
      </c>
      <c r="AR38" s="438">
        <f t="shared" ca="1" si="90"/>
        <v>0</v>
      </c>
      <c r="AS38" s="438">
        <f t="shared" ca="1" si="90"/>
        <v>0</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5"/>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f t="shared" ca="1" si="93"/>
        <v>0</v>
      </c>
      <c r="AL39" s="438">
        <f t="shared" ca="1" si="93"/>
        <v>0</v>
      </c>
      <c r="AM39" s="438">
        <f t="shared" ca="1" si="93"/>
        <v>0</v>
      </c>
      <c r="AN39" s="438">
        <f t="shared" ca="1" si="93"/>
        <v>0</v>
      </c>
      <c r="AO39" s="438">
        <f t="shared" ca="1" si="93"/>
        <v>0</v>
      </c>
      <c r="AP39" s="438">
        <f t="shared" ca="1" si="93"/>
        <v>0</v>
      </c>
      <c r="AQ39" s="438">
        <f t="shared" ca="1" si="93"/>
        <v>0</v>
      </c>
      <c r="AR39" s="438">
        <f t="shared" ca="1" si="93"/>
        <v>0</v>
      </c>
      <c r="AS39" s="438">
        <f t="shared" ca="1" si="93"/>
        <v>0</v>
      </c>
      <c r="AT39" s="438">
        <f t="shared" ca="1" si="93"/>
        <v>0</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5"/>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f t="shared" ca="1" si="96"/>
        <v>0</v>
      </c>
      <c r="AM40" s="438">
        <f t="shared" ca="1" si="96"/>
        <v>0</v>
      </c>
      <c r="AN40" s="438">
        <f t="shared" ca="1" si="96"/>
        <v>0</v>
      </c>
      <c r="AO40" s="438">
        <f t="shared" ca="1" si="96"/>
        <v>0</v>
      </c>
      <c r="AP40" s="438">
        <f t="shared" ca="1" si="96"/>
        <v>0</v>
      </c>
      <c r="AQ40" s="438">
        <f t="shared" ca="1" si="96"/>
        <v>0</v>
      </c>
      <c r="AR40" s="438">
        <f t="shared" ca="1" si="96"/>
        <v>0</v>
      </c>
      <c r="AS40" s="438">
        <f t="shared" ca="1" si="96"/>
        <v>0</v>
      </c>
      <c r="AT40" s="438">
        <f t="shared" ca="1" si="96"/>
        <v>0</v>
      </c>
      <c r="AU40" s="438">
        <f t="shared" ca="1" si="96"/>
        <v>0</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5"/>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f t="shared" ca="1" si="99"/>
        <v>0</v>
      </c>
      <c r="AN41" s="438">
        <f t="shared" ca="1" si="99"/>
        <v>0</v>
      </c>
      <c r="AO41" s="438">
        <f t="shared" ca="1" si="99"/>
        <v>0</v>
      </c>
      <c r="AP41" s="438">
        <f t="shared" ca="1" si="99"/>
        <v>0</v>
      </c>
      <c r="AQ41" s="438">
        <f t="shared" ca="1" si="99"/>
        <v>0</v>
      </c>
      <c r="AR41" s="438">
        <f t="shared" ca="1" si="99"/>
        <v>0</v>
      </c>
      <c r="AS41" s="438">
        <f t="shared" ca="1" si="99"/>
        <v>0</v>
      </c>
      <c r="AT41" s="438">
        <f t="shared" ca="1" si="99"/>
        <v>0</v>
      </c>
      <c r="AU41" s="438">
        <f t="shared" ca="1" si="99"/>
        <v>0</v>
      </c>
      <c r="AV41" s="438">
        <f t="shared" ca="1" si="99"/>
        <v>0</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5"/>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f t="shared" ca="1" si="103"/>
        <v>0</v>
      </c>
      <c r="AO42" s="438">
        <f t="shared" ca="1" si="103"/>
        <v>0</v>
      </c>
      <c r="AP42" s="438">
        <f t="shared" ca="1" si="103"/>
        <v>0</v>
      </c>
      <c r="AQ42" s="438">
        <f t="shared" ca="1" si="103"/>
        <v>0</v>
      </c>
      <c r="AR42" s="438">
        <f t="shared" ca="1" si="103"/>
        <v>0</v>
      </c>
      <c r="AS42" s="438">
        <f t="shared" ca="1" si="103"/>
        <v>0</v>
      </c>
      <c r="AT42" s="438">
        <f t="shared" ca="1" si="103"/>
        <v>0</v>
      </c>
      <c r="AU42" s="438">
        <f t="shared" ca="1" si="103"/>
        <v>0</v>
      </c>
      <c r="AV42" s="438">
        <f t="shared" ca="1" si="103"/>
        <v>0</v>
      </c>
      <c r="AW42" s="438">
        <f t="shared" ca="1" si="103"/>
        <v>0</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5"/>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f t="shared" ca="1" si="106"/>
        <v>0</v>
      </c>
      <c r="AP43" s="438">
        <f t="shared" ca="1" si="106"/>
        <v>0</v>
      </c>
      <c r="AQ43" s="438">
        <f t="shared" ca="1" si="106"/>
        <v>0</v>
      </c>
      <c r="AR43" s="438">
        <f t="shared" ca="1" si="106"/>
        <v>0</v>
      </c>
      <c r="AS43" s="438">
        <f t="shared" ca="1" si="106"/>
        <v>0</v>
      </c>
      <c r="AT43" s="438">
        <f t="shared" ca="1" si="106"/>
        <v>0</v>
      </c>
      <c r="AU43" s="438">
        <f t="shared" ca="1" si="106"/>
        <v>0</v>
      </c>
      <c r="AV43" s="438">
        <f t="shared" ca="1" si="106"/>
        <v>0</v>
      </c>
      <c r="AW43" s="438">
        <f t="shared" ca="1" si="106"/>
        <v>0</v>
      </c>
      <c r="AX43" s="438">
        <f t="shared" ca="1" si="106"/>
        <v>0</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5"/>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f t="shared" ca="1" si="108"/>
        <v>0</v>
      </c>
      <c r="AQ44" s="438">
        <f t="shared" ca="1" si="108"/>
        <v>0</v>
      </c>
      <c r="AR44" s="438">
        <f t="shared" ca="1" si="108"/>
        <v>0</v>
      </c>
      <c r="AS44" s="438">
        <f t="shared" ca="1" si="108"/>
        <v>0</v>
      </c>
      <c r="AT44" s="438">
        <f t="shared" ca="1" si="108"/>
        <v>0</v>
      </c>
      <c r="AU44" s="438">
        <f t="shared" ca="1" si="108"/>
        <v>0</v>
      </c>
      <c r="AV44" s="438">
        <f t="shared" ca="1" si="108"/>
        <v>0</v>
      </c>
      <c r="AW44" s="438">
        <f t="shared" ca="1" si="108"/>
        <v>0</v>
      </c>
      <c r="AX44" s="438">
        <f t="shared" ca="1" si="108"/>
        <v>0</v>
      </c>
      <c r="AY44" s="438">
        <f t="shared" ca="1" si="108"/>
        <v>0</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5"/>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f t="shared" ca="1" si="110"/>
        <v>0</v>
      </c>
      <c r="AR45" s="438">
        <f t="shared" ca="1" si="110"/>
        <v>0</v>
      </c>
      <c r="AS45" s="438">
        <f t="shared" ca="1" si="110"/>
        <v>0</v>
      </c>
      <c r="AT45" s="438">
        <f t="shared" ca="1" si="110"/>
        <v>0</v>
      </c>
      <c r="AU45" s="438">
        <f t="shared" ca="1" si="110"/>
        <v>0</v>
      </c>
      <c r="AV45" s="438">
        <f t="shared" ca="1" si="110"/>
        <v>0</v>
      </c>
      <c r="AW45" s="438">
        <f t="shared" ca="1" si="110"/>
        <v>0</v>
      </c>
      <c r="AX45" s="438">
        <f t="shared" ca="1" si="110"/>
        <v>0</v>
      </c>
      <c r="AY45" s="438">
        <f t="shared" ca="1" si="110"/>
        <v>0</v>
      </c>
      <c r="AZ45" s="438">
        <f t="shared" ca="1" si="110"/>
        <v>0</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5"/>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f t="shared" ca="1" si="112"/>
        <v>0</v>
      </c>
      <c r="AS46" s="438">
        <f t="shared" ca="1" si="112"/>
        <v>0</v>
      </c>
      <c r="AT46" s="438">
        <f t="shared" ca="1" si="112"/>
        <v>0</v>
      </c>
      <c r="AU46" s="438">
        <f t="shared" ca="1" si="112"/>
        <v>0</v>
      </c>
      <c r="AV46" s="438">
        <f t="shared" ca="1" si="112"/>
        <v>0</v>
      </c>
      <c r="AW46" s="438">
        <f t="shared" ca="1" si="112"/>
        <v>0</v>
      </c>
      <c r="AX46" s="438">
        <f t="shared" ca="1" si="112"/>
        <v>0</v>
      </c>
      <c r="AY46" s="438">
        <f t="shared" ca="1" si="112"/>
        <v>0</v>
      </c>
      <c r="AZ46" s="438">
        <f t="shared" ca="1" si="112"/>
        <v>0</v>
      </c>
      <c r="BA46" s="438">
        <f t="shared" ca="1" si="112"/>
        <v>0</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5"/>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f t="shared" ca="1" si="114"/>
        <v>0</v>
      </c>
      <c r="AT47" s="438">
        <f t="shared" ca="1" si="114"/>
        <v>0</v>
      </c>
      <c r="AU47" s="438">
        <f t="shared" ca="1" si="114"/>
        <v>0</v>
      </c>
      <c r="AV47" s="438">
        <f t="shared" ca="1" si="114"/>
        <v>0</v>
      </c>
      <c r="AW47" s="438">
        <f t="shared" ca="1" si="114"/>
        <v>0</v>
      </c>
      <c r="AX47" s="438">
        <f t="shared" ca="1" si="114"/>
        <v>0</v>
      </c>
      <c r="AY47" s="438">
        <f t="shared" ca="1" si="114"/>
        <v>0</v>
      </c>
      <c r="AZ47" s="438">
        <f t="shared" ca="1" si="114"/>
        <v>0</v>
      </c>
      <c r="BA47" s="438">
        <f t="shared" ca="1" si="114"/>
        <v>0</v>
      </c>
      <c r="BB47" s="438">
        <f t="shared" ca="1" si="114"/>
        <v>0</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5"/>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f t="shared" ca="1" si="116"/>
        <v>0</v>
      </c>
      <c r="AU48" s="438">
        <f t="shared" ca="1" si="116"/>
        <v>0</v>
      </c>
      <c r="AV48" s="438">
        <f t="shared" ca="1" si="116"/>
        <v>0</v>
      </c>
      <c r="AW48" s="438">
        <f t="shared" ca="1" si="116"/>
        <v>0</v>
      </c>
      <c r="AX48" s="438">
        <f t="shared" ca="1" si="116"/>
        <v>0</v>
      </c>
      <c r="AY48" s="438">
        <f t="shared" ca="1" si="116"/>
        <v>0</v>
      </c>
      <c r="AZ48" s="438">
        <f t="shared" ca="1" si="116"/>
        <v>0</v>
      </c>
      <c r="BA48" s="438">
        <f t="shared" ca="1" si="116"/>
        <v>0</v>
      </c>
      <c r="BB48" s="438">
        <f t="shared" ca="1" si="116"/>
        <v>0</v>
      </c>
      <c r="BC48" s="438">
        <f t="shared" ca="1" si="116"/>
        <v>0</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f t="shared" ca="1" si="118"/>
        <v>0</v>
      </c>
      <c r="AV49" s="438">
        <f t="shared" ca="1" si="118"/>
        <v>0</v>
      </c>
      <c r="AW49" s="438">
        <f t="shared" ca="1" si="118"/>
        <v>0</v>
      </c>
      <c r="AX49" s="438">
        <f t="shared" ca="1" si="118"/>
        <v>0</v>
      </c>
      <c r="AY49" s="438">
        <f t="shared" ca="1" si="118"/>
        <v>0</v>
      </c>
      <c r="AZ49" s="438">
        <f t="shared" ca="1" si="118"/>
        <v>0</v>
      </c>
      <c r="BA49" s="438">
        <f t="shared" ca="1" si="118"/>
        <v>0</v>
      </c>
      <c r="BB49" s="438">
        <f t="shared" ca="1" si="118"/>
        <v>0</v>
      </c>
      <c r="BC49" s="438">
        <f t="shared" ca="1" si="118"/>
        <v>0</v>
      </c>
      <c r="BD49" s="438">
        <f t="shared" ca="1" si="118"/>
        <v>0</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f t="shared" ca="1" si="120"/>
        <v>0</v>
      </c>
      <c r="AW50" s="438">
        <f t="shared" ca="1" si="120"/>
        <v>0</v>
      </c>
      <c r="AX50" s="438">
        <f t="shared" ca="1" si="120"/>
        <v>0</v>
      </c>
      <c r="AY50" s="438">
        <f t="shared" ca="1" si="120"/>
        <v>0</v>
      </c>
      <c r="AZ50" s="438">
        <f t="shared" ca="1" si="120"/>
        <v>0</v>
      </c>
      <c r="BA50" s="438">
        <f t="shared" ca="1" si="120"/>
        <v>0</v>
      </c>
      <c r="BB50" s="438">
        <f t="shared" ca="1" si="120"/>
        <v>0</v>
      </c>
      <c r="BC50" s="438">
        <f t="shared" ca="1" si="120"/>
        <v>0</v>
      </c>
      <c r="BD50" s="438">
        <f t="shared" ca="1" si="120"/>
        <v>0</v>
      </c>
      <c r="BE50" s="438">
        <f t="shared" ca="1" si="120"/>
        <v>0</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f t="shared" ca="1" si="122"/>
        <v>0</v>
      </c>
      <c r="AX51" s="438">
        <f t="shared" ca="1" si="122"/>
        <v>0</v>
      </c>
      <c r="AY51" s="438">
        <f t="shared" ca="1" si="122"/>
        <v>0</v>
      </c>
      <c r="AZ51" s="438">
        <f t="shared" ca="1" si="122"/>
        <v>0</v>
      </c>
      <c r="BA51" s="438">
        <f t="shared" ca="1" si="122"/>
        <v>0</v>
      </c>
      <c r="BB51" s="438">
        <f t="shared" ca="1" si="122"/>
        <v>0</v>
      </c>
      <c r="BC51" s="438">
        <f t="shared" ca="1" si="122"/>
        <v>0</v>
      </c>
      <c r="BD51" s="438">
        <f t="shared" ca="1" si="122"/>
        <v>0</v>
      </c>
      <c r="BE51" s="438">
        <f t="shared" ca="1" si="122"/>
        <v>0</v>
      </c>
      <c r="BF51" s="438">
        <f t="shared" ca="1" si="122"/>
        <v>0</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f t="shared" ca="1" si="124"/>
        <v>0</v>
      </c>
      <c r="AX53" s="196">
        <f t="shared" ca="1" si="124"/>
        <v>0</v>
      </c>
      <c r="AY53" s="196">
        <f t="shared" ca="1" si="124"/>
        <v>0</v>
      </c>
      <c r="AZ53" s="196">
        <f t="shared" ca="1" si="124"/>
        <v>0</v>
      </c>
      <c r="BA53" s="196">
        <f t="shared" ca="1" si="124"/>
        <v>0</v>
      </c>
      <c r="BB53" s="196">
        <f t="shared" ca="1" si="124"/>
        <v>0</v>
      </c>
      <c r="BC53" s="196">
        <f t="shared" ca="1" si="124"/>
        <v>0</v>
      </c>
      <c r="BD53" s="196">
        <f t="shared" ca="1" si="124"/>
        <v>0</v>
      </c>
      <c r="BE53" s="196">
        <f t="shared" ca="1" si="124"/>
        <v>0</v>
      </c>
      <c r="BF53" s="196">
        <f t="shared" ca="1" si="124"/>
        <v>0</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S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ref="T98:CE98" ca="1" si="173">SUM(T58:T97)</f>
        <v>#REF!</v>
      </c>
      <c r="U98" s="201" t="e">
        <f t="shared" ca="1" si="173"/>
        <v>#REF!</v>
      </c>
      <c r="V98" s="201" t="e">
        <f t="shared" ca="1" si="173"/>
        <v>#REF!</v>
      </c>
      <c r="W98" s="201" t="e">
        <f t="shared" ca="1" si="173"/>
        <v>#REF!</v>
      </c>
      <c r="X98" s="201" t="e">
        <f t="shared" ca="1" si="173"/>
        <v>#REF!</v>
      </c>
      <c r="Y98" s="201" t="e">
        <f t="shared" ca="1" si="173"/>
        <v>#REF!</v>
      </c>
      <c r="Z98" s="201" t="e">
        <f t="shared" ca="1" si="173"/>
        <v>#REF!</v>
      </c>
      <c r="AA98" s="201" t="e">
        <f t="shared" ca="1" si="173"/>
        <v>#REF!</v>
      </c>
      <c r="AB98" s="201" t="e">
        <f t="shared" ca="1" si="173"/>
        <v>#REF!</v>
      </c>
      <c r="AC98" s="201" t="e">
        <f t="shared" ca="1" si="173"/>
        <v>#REF!</v>
      </c>
      <c r="AD98" s="201" t="e">
        <f t="shared" ca="1" si="173"/>
        <v>#REF!</v>
      </c>
      <c r="AE98" s="201" t="e">
        <f t="shared" ca="1" si="173"/>
        <v>#REF!</v>
      </c>
      <c r="AF98" s="201" t="e">
        <f t="shared" ca="1" si="173"/>
        <v>#REF!</v>
      </c>
      <c r="AG98" s="201" t="e">
        <f t="shared" ca="1" si="173"/>
        <v>#REF!</v>
      </c>
      <c r="AH98" s="201" t="e">
        <f t="shared" ca="1" si="173"/>
        <v>#REF!</v>
      </c>
      <c r="AI98" s="201" t="e">
        <f t="shared" ca="1" si="173"/>
        <v>#REF!</v>
      </c>
      <c r="AJ98" s="201" t="e">
        <f t="shared" ca="1" si="173"/>
        <v>#REF!</v>
      </c>
      <c r="AK98" s="201" t="e">
        <f t="shared" ca="1" si="173"/>
        <v>#REF!</v>
      </c>
      <c r="AL98" s="201" t="e">
        <f t="shared" ca="1" si="173"/>
        <v>#REF!</v>
      </c>
      <c r="AM98" s="201" t="e">
        <f t="shared" ca="1" si="173"/>
        <v>#REF!</v>
      </c>
      <c r="AN98" s="201" t="e">
        <f t="shared" ca="1" si="173"/>
        <v>#REF!</v>
      </c>
      <c r="AO98" s="201" t="e">
        <f t="shared" ca="1" si="173"/>
        <v>#REF!</v>
      </c>
      <c r="AP98" s="201" t="e">
        <f t="shared" ca="1" si="173"/>
        <v>#REF!</v>
      </c>
      <c r="AQ98" s="201" t="e">
        <f t="shared" ca="1" si="173"/>
        <v>#REF!</v>
      </c>
      <c r="AR98" s="201" t="e">
        <f t="shared" ca="1" si="173"/>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t="e">
        <f t="shared" ca="1" si="173"/>
        <v>#REF!</v>
      </c>
      <c r="BM98" s="201" t="e">
        <f t="shared" ca="1" si="173"/>
        <v>#REF!</v>
      </c>
      <c r="BN98" s="201" t="e">
        <f t="shared" ca="1" si="173"/>
        <v>#REF!</v>
      </c>
      <c r="BO98" s="201" t="e">
        <f t="shared" ca="1" si="173"/>
        <v>#REF!</v>
      </c>
      <c r="BP98" s="201" t="e">
        <f t="shared" ca="1" si="173"/>
        <v>#REF!</v>
      </c>
      <c r="BQ98" s="201" t="e">
        <f t="shared" ca="1" si="173"/>
        <v>#REF!</v>
      </c>
      <c r="BR98" s="201" t="e">
        <f t="shared" ca="1" si="173"/>
        <v>#REF!</v>
      </c>
      <c r="BS98" s="201" t="e">
        <f t="shared" ca="1" si="173"/>
        <v>#REF!</v>
      </c>
      <c r="BT98" s="201" t="e">
        <f t="shared" ca="1" si="173"/>
        <v>#REF!</v>
      </c>
      <c r="BU98" s="201" t="e">
        <f t="shared" ca="1" si="173"/>
        <v>#REF!</v>
      </c>
      <c r="BV98" s="201" t="e">
        <f t="shared" ca="1" si="173"/>
        <v>#REF!</v>
      </c>
      <c r="BW98" s="201" t="e">
        <f t="shared" ca="1" si="173"/>
        <v>#REF!</v>
      </c>
      <c r="BX98" s="201" t="e">
        <f t="shared" ca="1" si="173"/>
        <v>#REF!</v>
      </c>
      <c r="BY98" s="201" t="e">
        <f t="shared" ca="1" si="173"/>
        <v>#REF!</v>
      </c>
      <c r="BZ98" s="201" t="e">
        <f t="shared" ca="1" si="173"/>
        <v>#REF!</v>
      </c>
      <c r="CA98" s="201" t="e">
        <f t="shared" ca="1" si="173"/>
        <v>#REF!</v>
      </c>
      <c r="CB98" s="201" t="e">
        <f t="shared" ca="1" si="173"/>
        <v>#REF!</v>
      </c>
      <c r="CC98" s="201" t="e">
        <f t="shared" ca="1" si="173"/>
        <v>#REF!</v>
      </c>
      <c r="CD98" s="201" t="e">
        <f t="shared" ca="1" si="173"/>
        <v>#REF!</v>
      </c>
      <c r="CE98" s="201">
        <f t="shared" si="173"/>
        <v>0</v>
      </c>
      <c r="CF98" s="201">
        <f t="shared" ref="CF98:CZ98" si="174">SUM(CF58:CF97)</f>
        <v>0</v>
      </c>
      <c r="CG98" s="201">
        <f t="shared" si="174"/>
        <v>0</v>
      </c>
      <c r="CH98" s="201">
        <f t="shared" si="174"/>
        <v>0</v>
      </c>
      <c r="CI98" s="201">
        <f t="shared" si="174"/>
        <v>0</v>
      </c>
      <c r="CJ98" s="201">
        <f t="shared" si="174"/>
        <v>0</v>
      </c>
      <c r="CK98" s="201">
        <f t="shared" si="174"/>
        <v>0</v>
      </c>
      <c r="CL98" s="201">
        <f t="shared" si="174"/>
        <v>0</v>
      </c>
      <c r="CM98" s="201">
        <f t="shared" si="174"/>
        <v>0</v>
      </c>
      <c r="CN98" s="201">
        <f t="shared" si="174"/>
        <v>0</v>
      </c>
      <c r="CO98" s="201">
        <f t="shared" si="174"/>
        <v>0</v>
      </c>
      <c r="CP98" s="201">
        <f t="shared" si="174"/>
        <v>0</v>
      </c>
      <c r="CQ98" s="201">
        <f t="shared" si="174"/>
        <v>0</v>
      </c>
      <c r="CR98" s="201">
        <f t="shared" si="174"/>
        <v>0</v>
      </c>
      <c r="CS98" s="201">
        <f t="shared" si="174"/>
        <v>0</v>
      </c>
      <c r="CT98" s="201">
        <f t="shared" si="174"/>
        <v>0</v>
      </c>
      <c r="CU98" s="201">
        <f t="shared" si="174"/>
        <v>0</v>
      </c>
      <c r="CV98" s="201">
        <f t="shared" si="174"/>
        <v>0</v>
      </c>
      <c r="CW98" s="201">
        <f t="shared" si="174"/>
        <v>0</v>
      </c>
      <c r="CX98" s="201">
        <f t="shared" si="174"/>
        <v>0</v>
      </c>
      <c r="CY98" s="201">
        <f t="shared" si="174"/>
        <v>0</v>
      </c>
      <c r="CZ98" s="202" t="e">
        <f t="shared" ca="1" si="174"/>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11</v>
      </c>
    </row>
    <row r="104" spans="1:104" x14ac:dyDescent="0.2">
      <c r="D104" s="437">
        <v>3</v>
      </c>
      <c r="E104" s="437">
        <f>+D104+1</f>
        <v>4</v>
      </c>
      <c r="F104" s="437">
        <f t="shared" ref="F104:BQ104" si="175">+E104+1</f>
        <v>5</v>
      </c>
      <c r="G104" s="437">
        <f t="shared" si="175"/>
        <v>6</v>
      </c>
      <c r="H104" s="437">
        <f t="shared" si="175"/>
        <v>7</v>
      </c>
      <c r="I104" s="437">
        <f t="shared" si="175"/>
        <v>8</v>
      </c>
      <c r="J104" s="437">
        <f t="shared" si="175"/>
        <v>9</v>
      </c>
      <c r="K104" s="437">
        <f t="shared" si="175"/>
        <v>10</v>
      </c>
      <c r="L104" s="437">
        <f t="shared" si="175"/>
        <v>11</v>
      </c>
      <c r="M104" s="437">
        <f t="shared" si="175"/>
        <v>12</v>
      </c>
      <c r="N104" s="437">
        <f t="shared" si="175"/>
        <v>13</v>
      </c>
      <c r="O104" s="437">
        <f t="shared" si="175"/>
        <v>14</v>
      </c>
      <c r="P104" s="437">
        <f t="shared" si="175"/>
        <v>15</v>
      </c>
      <c r="Q104" s="437">
        <f t="shared" si="175"/>
        <v>16</v>
      </c>
      <c r="R104" s="437">
        <f t="shared" si="175"/>
        <v>17</v>
      </c>
      <c r="S104" s="437">
        <f t="shared" si="175"/>
        <v>18</v>
      </c>
      <c r="T104" s="437">
        <f t="shared" si="175"/>
        <v>19</v>
      </c>
      <c r="U104" s="437">
        <f t="shared" si="175"/>
        <v>20</v>
      </c>
      <c r="V104" s="437">
        <f t="shared" si="175"/>
        <v>21</v>
      </c>
      <c r="W104" s="437">
        <f t="shared" si="175"/>
        <v>22</v>
      </c>
      <c r="X104" s="437">
        <f t="shared" si="175"/>
        <v>23</v>
      </c>
      <c r="Y104" s="437">
        <f t="shared" si="175"/>
        <v>24</v>
      </c>
      <c r="Z104" s="437">
        <f t="shared" si="175"/>
        <v>25</v>
      </c>
      <c r="AA104" s="437">
        <f t="shared" si="175"/>
        <v>26</v>
      </c>
      <c r="AB104" s="437">
        <f t="shared" si="175"/>
        <v>27</v>
      </c>
      <c r="AC104" s="437">
        <f t="shared" si="175"/>
        <v>28</v>
      </c>
      <c r="AD104" s="437">
        <f t="shared" si="175"/>
        <v>29</v>
      </c>
      <c r="AE104" s="437">
        <f t="shared" si="175"/>
        <v>30</v>
      </c>
      <c r="AF104" s="437">
        <f t="shared" si="175"/>
        <v>31</v>
      </c>
      <c r="AG104" s="437">
        <f t="shared" si="175"/>
        <v>32</v>
      </c>
      <c r="AH104" s="437">
        <f t="shared" si="175"/>
        <v>33</v>
      </c>
      <c r="AI104" s="437">
        <f t="shared" si="175"/>
        <v>34</v>
      </c>
      <c r="AJ104" s="437">
        <f t="shared" si="175"/>
        <v>35</v>
      </c>
      <c r="AK104" s="437">
        <f t="shared" si="175"/>
        <v>36</v>
      </c>
      <c r="AL104" s="437">
        <f t="shared" si="175"/>
        <v>37</v>
      </c>
      <c r="AM104" s="437">
        <f t="shared" si="175"/>
        <v>38</v>
      </c>
      <c r="AN104" s="437">
        <f t="shared" si="175"/>
        <v>39</v>
      </c>
      <c r="AO104" s="437">
        <f t="shared" si="175"/>
        <v>40</v>
      </c>
      <c r="AP104" s="437">
        <f t="shared" si="175"/>
        <v>41</v>
      </c>
      <c r="AQ104" s="437">
        <f t="shared" si="175"/>
        <v>42</v>
      </c>
      <c r="AR104" s="437">
        <f t="shared" si="175"/>
        <v>43</v>
      </c>
      <c r="AS104" s="437">
        <f t="shared" si="175"/>
        <v>44</v>
      </c>
      <c r="AT104" s="437">
        <f t="shared" si="175"/>
        <v>45</v>
      </c>
      <c r="AU104" s="437">
        <f t="shared" si="175"/>
        <v>46</v>
      </c>
      <c r="AV104" s="437">
        <f t="shared" si="175"/>
        <v>47</v>
      </c>
      <c r="AW104" s="437">
        <f t="shared" si="175"/>
        <v>48</v>
      </c>
      <c r="AX104" s="437">
        <f t="shared" si="175"/>
        <v>49</v>
      </c>
      <c r="AY104" s="437">
        <f t="shared" si="175"/>
        <v>50</v>
      </c>
      <c r="AZ104" s="437">
        <f t="shared" si="175"/>
        <v>51</v>
      </c>
      <c r="BA104" s="437">
        <f t="shared" si="175"/>
        <v>52</v>
      </c>
      <c r="BB104" s="437">
        <f t="shared" si="175"/>
        <v>53</v>
      </c>
      <c r="BC104" s="437">
        <f t="shared" si="175"/>
        <v>54</v>
      </c>
      <c r="BD104" s="437">
        <f t="shared" si="175"/>
        <v>55</v>
      </c>
      <c r="BE104" s="437">
        <f t="shared" si="175"/>
        <v>56</v>
      </c>
      <c r="BF104" s="437">
        <f t="shared" si="175"/>
        <v>57</v>
      </c>
      <c r="BG104" s="437">
        <f t="shared" si="175"/>
        <v>58</v>
      </c>
      <c r="BH104" s="437">
        <f t="shared" si="175"/>
        <v>59</v>
      </c>
      <c r="BI104" s="437">
        <f t="shared" si="175"/>
        <v>60</v>
      </c>
      <c r="BJ104" s="437">
        <f t="shared" si="175"/>
        <v>61</v>
      </c>
      <c r="BK104" s="437">
        <f t="shared" si="175"/>
        <v>62</v>
      </c>
      <c r="BL104" s="437">
        <f t="shared" si="175"/>
        <v>63</v>
      </c>
      <c r="BM104" s="437">
        <f t="shared" si="175"/>
        <v>64</v>
      </c>
      <c r="BN104" s="437">
        <f t="shared" si="175"/>
        <v>65</v>
      </c>
      <c r="BO104" s="437">
        <f t="shared" si="175"/>
        <v>66</v>
      </c>
      <c r="BP104" s="437">
        <f t="shared" si="175"/>
        <v>67</v>
      </c>
      <c r="BQ104" s="437">
        <f t="shared" si="175"/>
        <v>68</v>
      </c>
      <c r="BR104" s="437">
        <f t="shared" ref="BR104:CD104" si="176">+BQ104+1</f>
        <v>69</v>
      </c>
      <c r="BS104" s="437">
        <f t="shared" si="176"/>
        <v>70</v>
      </c>
      <c r="BT104" s="437">
        <f t="shared" si="176"/>
        <v>71</v>
      </c>
      <c r="BU104" s="437">
        <f t="shared" si="176"/>
        <v>72</v>
      </c>
      <c r="BV104" s="437">
        <f t="shared" si="176"/>
        <v>73</v>
      </c>
      <c r="BW104" s="437">
        <f t="shared" si="176"/>
        <v>74</v>
      </c>
      <c r="BX104" s="437">
        <f t="shared" si="176"/>
        <v>75</v>
      </c>
      <c r="BY104" s="437">
        <f t="shared" si="176"/>
        <v>76</v>
      </c>
      <c r="BZ104" s="437">
        <f t="shared" si="176"/>
        <v>77</v>
      </c>
      <c r="CA104" s="437">
        <f t="shared" si="176"/>
        <v>78</v>
      </c>
      <c r="CB104" s="437">
        <f t="shared" si="176"/>
        <v>79</v>
      </c>
      <c r="CC104" s="437">
        <f t="shared" si="176"/>
        <v>80</v>
      </c>
      <c r="CD104" s="437">
        <f t="shared" si="176"/>
        <v>81</v>
      </c>
    </row>
  </sheetData>
  <sheetProtection algorithmName="SHA-512" hashValue="77SHvhwTOWY6AoEWf5va3HyjZlaMQYxnHIsViz3vGKstljZaY3JKa6bjpZM9U4Gp7Y5xh+/cCwM2+WmjkqAPYg==" saltValue="ZdL5/gFqs1bCMd4A8+GQ4w==" spinCount="100000" sheet="1" objects="1" scenarios="1"/>
  <pageMargins left="0.75" right="0.75" top="1" bottom="1" header="0.5" footer="0.5"/>
  <pageSetup scale="3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300" customWidth="1"/>
    <col min="3" max="3" width="2.75" style="300" customWidth="1"/>
    <col min="4" max="4" width="41.375" style="300" customWidth="1"/>
    <col min="5" max="11" width="15.25" style="300" customWidth="1"/>
    <col min="12" max="12" width="3" style="300" customWidth="1"/>
    <col min="13" max="13" width="2.625" style="300" customWidth="1"/>
    <col min="14" max="16384" width="9" style="300"/>
  </cols>
  <sheetData>
    <row r="1" spans="1:13" ht="15.75" customHeight="1" x14ac:dyDescent="0.25">
      <c r="B1" s="301"/>
      <c r="C1" s="301"/>
      <c r="D1" s="301"/>
      <c r="E1" s="301"/>
      <c r="F1" s="301"/>
      <c r="G1" s="301"/>
      <c r="H1" s="301"/>
      <c r="I1" s="301"/>
      <c r="J1" s="301"/>
      <c r="K1" s="301"/>
      <c r="L1" s="301"/>
      <c r="M1" s="301"/>
    </row>
    <row r="2" spans="1:13" x14ac:dyDescent="0.25">
      <c r="A2" s="301"/>
      <c r="B2" s="324"/>
      <c r="C2" s="328"/>
      <c r="D2" s="328"/>
      <c r="E2" s="328"/>
      <c r="F2" s="328"/>
      <c r="G2" s="328"/>
      <c r="H2" s="328"/>
      <c r="I2" s="328"/>
      <c r="J2" s="328"/>
      <c r="K2" s="328"/>
      <c r="L2" s="328"/>
      <c r="M2" s="325"/>
    </row>
    <row r="3" spans="1:13" x14ac:dyDescent="0.25">
      <c r="A3" s="301"/>
      <c r="B3" s="329"/>
      <c r="C3" s="2"/>
      <c r="D3" s="2"/>
      <c r="E3" s="2"/>
      <c r="F3" s="2"/>
      <c r="G3" s="2"/>
      <c r="H3" s="2"/>
      <c r="I3" s="2"/>
      <c r="J3" s="2"/>
      <c r="K3" s="2"/>
      <c r="L3" s="312"/>
      <c r="M3" s="304"/>
    </row>
    <row r="4" spans="1:13" ht="18.75" x14ac:dyDescent="0.3">
      <c r="A4" s="301"/>
      <c r="B4" s="329"/>
      <c r="C4" s="2"/>
      <c r="D4" s="56"/>
      <c r="E4" s="299"/>
      <c r="F4" s="299"/>
      <c r="G4" s="299"/>
      <c r="H4" s="299"/>
      <c r="I4" s="299"/>
      <c r="J4" s="299"/>
      <c r="K4" s="299"/>
      <c r="L4" s="313"/>
      <c r="M4" s="304"/>
    </row>
    <row r="5" spans="1:13" ht="22.5" x14ac:dyDescent="0.25">
      <c r="A5" s="301"/>
      <c r="B5" s="329"/>
      <c r="C5" s="2"/>
      <c r="D5" s="56"/>
      <c r="E5" s="298"/>
      <c r="F5" s="298"/>
      <c r="G5" s="298"/>
      <c r="H5" s="298"/>
      <c r="I5" s="298"/>
      <c r="J5" s="298"/>
      <c r="K5" s="298"/>
      <c r="L5" s="314"/>
      <c r="M5" s="304"/>
    </row>
    <row r="6" spans="1:13" ht="22.5" customHeight="1" x14ac:dyDescent="0.3">
      <c r="A6" s="301"/>
      <c r="B6" s="329"/>
      <c r="C6" s="2"/>
      <c r="D6" s="516" t="s">
        <v>188</v>
      </c>
      <c r="E6" s="516"/>
      <c r="F6" s="516"/>
      <c r="G6" s="516"/>
      <c r="H6" s="516"/>
      <c r="I6" s="516"/>
      <c r="J6" s="516"/>
      <c r="K6" s="516"/>
      <c r="L6" s="314"/>
      <c r="M6" s="304"/>
    </row>
    <row r="7" spans="1:13" ht="22.5" x14ac:dyDescent="0.25">
      <c r="A7" s="301"/>
      <c r="B7" s="329"/>
      <c r="C7" s="2"/>
      <c r="D7" s="517" t="str">
        <f>Project_Title</f>
        <v>AMS Full Deployment - IT Systems</v>
      </c>
      <c r="E7" s="517"/>
      <c r="F7" s="517"/>
      <c r="G7" s="517"/>
      <c r="H7" s="517"/>
      <c r="I7" s="517"/>
      <c r="J7" s="517"/>
      <c r="K7" s="517"/>
      <c r="L7" s="314"/>
      <c r="M7" s="304"/>
    </row>
    <row r="8" spans="1:13" x14ac:dyDescent="0.25">
      <c r="A8" s="301"/>
      <c r="B8" s="329"/>
      <c r="C8" s="2"/>
      <c r="D8" s="518" t="str">
        <f>"Project Number "&amp;Project_number</f>
        <v>Project Number 155483</v>
      </c>
      <c r="E8" s="518"/>
      <c r="F8" s="518"/>
      <c r="G8" s="518"/>
      <c r="H8" s="518"/>
      <c r="I8" s="518"/>
      <c r="J8" s="518"/>
      <c r="K8" s="518"/>
      <c r="L8" s="314"/>
      <c r="M8" s="304"/>
    </row>
    <row r="9" spans="1:13" x14ac:dyDescent="0.25">
      <c r="A9" s="301"/>
      <c r="B9" s="329"/>
      <c r="C9" s="2"/>
      <c r="D9" s="518" t="str">
        <f>Inputs!M19&amp;": "&amp;Inputs!M7</f>
        <v>Advanced Metering System: Samantha Stickler</v>
      </c>
      <c r="E9" s="518"/>
      <c r="F9" s="518"/>
      <c r="G9" s="518"/>
      <c r="H9" s="518"/>
      <c r="I9" s="518"/>
      <c r="J9" s="518"/>
      <c r="K9" s="518"/>
      <c r="L9" s="315"/>
      <c r="M9" s="304"/>
    </row>
    <row r="10" spans="1:13" x14ac:dyDescent="0.25">
      <c r="A10" s="301"/>
      <c r="B10" s="329"/>
      <c r="C10" s="2"/>
      <c r="D10" s="515" t="str">
        <f>Company</f>
        <v>Servco</v>
      </c>
      <c r="E10" s="515"/>
      <c r="F10" s="515"/>
      <c r="G10" s="515"/>
      <c r="H10" s="515"/>
      <c r="I10" s="515"/>
      <c r="J10" s="515"/>
      <c r="K10" s="515"/>
      <c r="L10" s="315"/>
      <c r="M10" s="304"/>
    </row>
    <row r="11" spans="1:13" x14ac:dyDescent="0.25">
      <c r="A11" s="301"/>
      <c r="B11" s="329"/>
      <c r="C11" s="2"/>
      <c r="D11" s="330"/>
      <c r="E11" s="330"/>
      <c r="F11" s="302"/>
      <c r="G11" s="302"/>
      <c r="H11" s="302"/>
      <c r="I11" s="302"/>
      <c r="J11" s="56"/>
      <c r="K11" s="56"/>
      <c r="L11" s="314"/>
      <c r="M11" s="304"/>
    </row>
    <row r="12" spans="1:13" ht="45" customHeight="1" x14ac:dyDescent="0.25">
      <c r="A12" s="301"/>
      <c r="B12" s="329"/>
      <c r="C12" s="304"/>
      <c r="D12" s="323" t="s">
        <v>189</v>
      </c>
      <c r="E12" s="303" t="s">
        <v>187</v>
      </c>
      <c r="F12" s="338"/>
      <c r="G12" s="338"/>
      <c r="H12" s="338"/>
      <c r="I12" s="338"/>
      <c r="J12" s="23"/>
      <c r="K12" s="23"/>
      <c r="L12" s="314"/>
      <c r="M12" s="304"/>
    </row>
    <row r="13" spans="1:13" x14ac:dyDescent="0.25">
      <c r="A13" s="301"/>
      <c r="B13" s="329"/>
      <c r="C13" s="2"/>
      <c r="D13" s="334"/>
      <c r="E13" s="335"/>
      <c r="F13" s="338"/>
      <c r="G13" s="338"/>
      <c r="H13" s="338"/>
      <c r="I13" s="338"/>
      <c r="J13" s="23"/>
      <c r="K13" s="23"/>
      <c r="L13" s="314"/>
      <c r="M13" s="304"/>
    </row>
    <row r="14" spans="1:13" x14ac:dyDescent="0.25">
      <c r="A14" s="301"/>
      <c r="B14" s="329"/>
      <c r="C14" s="304"/>
      <c r="D14" s="349" t="s">
        <v>186</v>
      </c>
      <c r="E14" s="337">
        <f>SUM(Inputs!E32:AR32)</f>
        <v>113392.30279624576</v>
      </c>
      <c r="F14" s="21"/>
      <c r="G14" s="21"/>
      <c r="H14" s="21"/>
      <c r="I14" s="21"/>
      <c r="J14" s="22"/>
      <c r="K14" s="22"/>
      <c r="L14" s="316"/>
      <c r="M14" s="304"/>
    </row>
    <row r="15" spans="1:13" x14ac:dyDescent="0.25">
      <c r="A15" s="301"/>
      <c r="B15" s="329"/>
      <c r="C15" s="2"/>
      <c r="D15" s="339"/>
      <c r="E15" s="340"/>
      <c r="F15" s="21"/>
      <c r="G15" s="21"/>
      <c r="H15" s="21"/>
      <c r="I15" s="21"/>
      <c r="J15" s="22"/>
      <c r="K15" s="22"/>
      <c r="L15" s="316"/>
      <c r="M15" s="304"/>
    </row>
    <row r="16" spans="1:13" x14ac:dyDescent="0.25">
      <c r="A16" s="301"/>
      <c r="B16" s="329"/>
      <c r="C16" s="304"/>
      <c r="D16" s="336" t="s">
        <v>139</v>
      </c>
      <c r="E16" s="350">
        <f>SUM(Inputs!E46:AR46)</f>
        <v>0</v>
      </c>
      <c r="F16" s="21"/>
      <c r="G16" s="21"/>
      <c r="H16" s="21"/>
      <c r="I16" s="21"/>
      <c r="J16" s="22"/>
      <c r="K16" s="22"/>
      <c r="L16" s="316"/>
      <c r="M16" s="304"/>
    </row>
    <row r="17" spans="1:13" x14ac:dyDescent="0.25">
      <c r="A17" s="301"/>
      <c r="B17" s="329"/>
      <c r="C17" s="304"/>
      <c r="D17" s="342" t="s">
        <v>190</v>
      </c>
      <c r="E17" s="350">
        <f ca="1">'Outputs - Recommendation'!B51</f>
        <v>127676.84896714064</v>
      </c>
      <c r="F17" s="341"/>
      <c r="G17" s="341"/>
      <c r="H17" s="341"/>
      <c r="I17" s="341"/>
      <c r="J17" s="22"/>
      <c r="K17" s="22"/>
      <c r="L17" s="317"/>
      <c r="M17" s="304"/>
    </row>
    <row r="18" spans="1:13" ht="16.5" customHeight="1" x14ac:dyDescent="0.25">
      <c r="A18" s="301"/>
      <c r="B18" s="329"/>
      <c r="C18" s="2"/>
      <c r="D18" s="348"/>
      <c r="E18" s="331"/>
      <c r="F18" s="343"/>
      <c r="G18" s="332"/>
      <c r="H18" s="344"/>
      <c r="I18" s="332"/>
      <c r="J18" s="332"/>
      <c r="K18" s="332"/>
      <c r="L18" s="318"/>
      <c r="M18" s="304"/>
    </row>
    <row r="19" spans="1:13" ht="16.5" customHeight="1" x14ac:dyDescent="0.25">
      <c r="A19" s="301"/>
      <c r="B19" s="329"/>
      <c r="C19" s="2"/>
      <c r="D19" s="20"/>
      <c r="E19" s="321" t="s">
        <v>180</v>
      </c>
      <c r="F19" s="346"/>
      <c r="G19" s="305"/>
      <c r="H19" s="346"/>
      <c r="I19" s="305"/>
      <c r="J19" s="305"/>
      <c r="K19" s="322"/>
      <c r="L19" s="318"/>
      <c r="M19" s="304"/>
    </row>
    <row r="20" spans="1:13" x14ac:dyDescent="0.25">
      <c r="A20" s="301"/>
      <c r="B20" s="329"/>
      <c r="C20" s="304"/>
      <c r="D20" s="345"/>
      <c r="E20" s="307" t="s">
        <v>182</v>
      </c>
      <c r="F20" s="308"/>
      <c r="G20" s="308"/>
      <c r="H20" s="308"/>
      <c r="I20" s="308"/>
      <c r="J20" s="308"/>
      <c r="K20" s="307" t="s">
        <v>181</v>
      </c>
      <c r="L20" s="314"/>
      <c r="M20" s="304"/>
    </row>
    <row r="21" spans="1:13" x14ac:dyDescent="0.25">
      <c r="A21" s="301"/>
      <c r="B21" s="329"/>
      <c r="C21" s="304"/>
      <c r="D21" s="306" t="s">
        <v>191</v>
      </c>
      <c r="E21" s="280" t="str">
        <f>RIGHT(F21,4)&amp;"-"&amp;RIGHT(J21,4)</f>
        <v>2018-2022</v>
      </c>
      <c r="F21" s="281">
        <f>Inputs!E29</f>
        <v>2018</v>
      </c>
      <c r="G21" s="281">
        <f>F21+1</f>
        <v>2019</v>
      </c>
      <c r="H21" s="281">
        <f>G21+1</f>
        <v>2020</v>
      </c>
      <c r="I21" s="281">
        <f>H21+1</f>
        <v>2021</v>
      </c>
      <c r="J21" s="281">
        <f>I21+1</f>
        <v>2022</v>
      </c>
      <c r="K21" s="280" t="str">
        <f ca="1">IF(ISERROR(FirstYear&amp;"-"&amp;FirstYear+'LookUp Ranges'!B147-1),"",FirstYear&amp;"-"&amp;FirstYear+'LookUp Ranges'!B147-1)</f>
        <v>2018-2026</v>
      </c>
      <c r="L21" s="314"/>
      <c r="M21" s="304"/>
    </row>
    <row r="22" spans="1:13" x14ac:dyDescent="0.25">
      <c r="A22" s="301"/>
      <c r="B22" s="329"/>
      <c r="C22" s="2"/>
      <c r="D22" s="448" t="s">
        <v>193</v>
      </c>
      <c r="E22" s="347">
        <f>SUM(F22:J22)</f>
        <v>113392.30279624576</v>
      </c>
      <c r="F22" s="347">
        <f>Inputs!E32</f>
        <v>23515.359609837269</v>
      </c>
      <c r="G22" s="347">
        <f>Inputs!F32</f>
        <v>55535.345923120549</v>
      </c>
      <c r="H22" s="347">
        <f>Inputs!G32</f>
        <v>32080.903041984002</v>
      </c>
      <c r="I22" s="347">
        <f>Inputs!H32</f>
        <v>2260.694221303937</v>
      </c>
      <c r="J22" s="347">
        <f>Inputs!I32</f>
        <v>0</v>
      </c>
      <c r="K22" s="347">
        <f>SUM(Inputs!E32:AR32)</f>
        <v>113392.30279624576</v>
      </c>
      <c r="L22" s="314"/>
      <c r="M22" s="304"/>
    </row>
    <row r="23" spans="1:13" x14ac:dyDescent="0.25">
      <c r="A23" s="301"/>
      <c r="B23" s="329"/>
      <c r="C23" s="2"/>
      <c r="D23" s="342" t="s">
        <v>194</v>
      </c>
      <c r="E23" s="347">
        <f>SUM(F23:J23)</f>
        <v>0</v>
      </c>
      <c r="F23" s="347">
        <f>Inputs!E46</f>
        <v>0</v>
      </c>
      <c r="G23" s="347">
        <f>Inputs!F46</f>
        <v>0</v>
      </c>
      <c r="H23" s="347">
        <f>Inputs!G46</f>
        <v>0</v>
      </c>
      <c r="I23" s="347">
        <f>Inputs!H46</f>
        <v>0</v>
      </c>
      <c r="J23" s="347">
        <f>Inputs!I46</f>
        <v>0</v>
      </c>
      <c r="K23" s="347">
        <f>SUM(Inputs!E46:AR46)</f>
        <v>0</v>
      </c>
      <c r="L23" s="314"/>
      <c r="M23" s="304"/>
    </row>
    <row r="24" spans="1:13" s="301" customFormat="1" x14ac:dyDescent="0.25">
      <c r="B24" s="329"/>
      <c r="C24" s="2"/>
      <c r="D24" s="1"/>
      <c r="E24" s="2"/>
      <c r="F24" s="2"/>
      <c r="G24" s="2"/>
      <c r="H24" s="2"/>
      <c r="I24" s="2"/>
      <c r="J24" s="2"/>
      <c r="K24" s="2"/>
      <c r="L24" s="314"/>
      <c r="M24" s="304"/>
    </row>
    <row r="25" spans="1:13" s="301" customFormat="1" x14ac:dyDescent="0.25">
      <c r="B25" s="329"/>
      <c r="C25" s="2"/>
      <c r="D25" s="3" t="s">
        <v>216</v>
      </c>
      <c r="E25" s="4"/>
      <c r="F25" s="4"/>
      <c r="G25" s="4"/>
      <c r="H25" s="4"/>
      <c r="I25" s="4"/>
      <c r="J25" s="4"/>
      <c r="K25" s="4"/>
      <c r="L25" s="319"/>
      <c r="M25" s="304"/>
    </row>
    <row r="26" spans="1:13" x14ac:dyDescent="0.25">
      <c r="A26" s="301"/>
      <c r="B26" s="329"/>
      <c r="C26" s="2"/>
      <c r="D26" s="3" t="s">
        <v>134</v>
      </c>
      <c r="E26" s="2"/>
      <c r="F26" s="2"/>
      <c r="G26" s="2"/>
      <c r="H26" s="2"/>
      <c r="I26" s="2"/>
      <c r="J26" s="2"/>
      <c r="K26" s="2"/>
      <c r="L26" s="314"/>
      <c r="M26" s="304"/>
    </row>
    <row r="27" spans="1:13" ht="16.5" thickBot="1" x14ac:dyDescent="0.3">
      <c r="A27" s="301"/>
      <c r="B27" s="329"/>
      <c r="C27" s="2"/>
      <c r="D27" s="3" t="s">
        <v>126</v>
      </c>
      <c r="E27" s="2"/>
      <c r="F27" s="2"/>
      <c r="G27" s="2"/>
      <c r="H27" s="2"/>
      <c r="I27" s="2"/>
      <c r="J27" s="2"/>
      <c r="K27" s="2"/>
      <c r="L27" s="314"/>
      <c r="M27" s="304"/>
    </row>
    <row r="28" spans="1:13" ht="16.5" thickBot="1" x14ac:dyDescent="0.3">
      <c r="A28" s="301"/>
      <c r="B28" s="329"/>
      <c r="C28" s="309"/>
      <c r="D28" s="310"/>
      <c r="E28" s="311"/>
      <c r="F28" s="311"/>
      <c r="G28" s="311"/>
      <c r="H28" s="311"/>
      <c r="I28" s="311"/>
      <c r="J28" s="311"/>
      <c r="K28" s="311"/>
      <c r="L28" s="320"/>
      <c r="M28" s="304"/>
    </row>
    <row r="29" spans="1:13" ht="15.75" customHeight="1" x14ac:dyDescent="0.25">
      <c r="A29" s="301"/>
      <c r="B29" s="326"/>
      <c r="C29" s="217"/>
      <c r="D29" s="217"/>
      <c r="E29" s="217"/>
      <c r="F29" s="217"/>
      <c r="G29" s="217"/>
      <c r="H29" s="217"/>
      <c r="I29" s="217"/>
      <c r="J29" s="217"/>
      <c r="K29" s="217"/>
      <c r="L29" s="217"/>
      <c r="M29" s="327"/>
    </row>
    <row r="30" spans="1:13" x14ac:dyDescent="0.25">
      <c r="D30" s="301"/>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6" customWidth="1"/>
    <col min="2" max="2" width="9.375" style="66" customWidth="1"/>
    <col min="3" max="7" width="11.25" style="66" customWidth="1"/>
    <col min="8" max="8" width="11.125" style="66" customWidth="1"/>
    <col min="9" max="66" width="11.25" style="66" customWidth="1"/>
    <col min="67" max="95" width="9" style="66"/>
    <col min="96" max="96" width="2" style="66" bestFit="1" customWidth="1"/>
    <col min="97" max="16384" width="9" style="66"/>
  </cols>
  <sheetData>
    <row r="1" spans="1:96" x14ac:dyDescent="0.25">
      <c r="A1" s="278" t="s">
        <v>192</v>
      </c>
      <c r="B1" s="278"/>
      <c r="C1" s="278"/>
      <c r="D1" s="333"/>
      <c r="E1" s="333"/>
      <c r="F1" s="333"/>
      <c r="G1" s="25"/>
      <c r="H1" s="25"/>
    </row>
    <row r="2" spans="1:96" ht="18.75" x14ac:dyDescent="0.3">
      <c r="A2" s="519" t="s">
        <v>125</v>
      </c>
      <c r="B2" s="520"/>
    </row>
    <row r="3" spans="1:96" x14ac:dyDescent="0.25">
      <c r="A3" s="521" t="s">
        <v>104</v>
      </c>
      <c r="B3" s="521"/>
    </row>
    <row r="4" spans="1:96" ht="16.5" thickBot="1" x14ac:dyDescent="0.3">
      <c r="B4" s="6"/>
      <c r="C4" s="17">
        <f>Inputs!E29</f>
        <v>2018</v>
      </c>
      <c r="D4" s="17">
        <f>C4+1</f>
        <v>2019</v>
      </c>
      <c r="E4" s="445">
        <f t="shared" ref="E4:AB4" si="0">D4+1</f>
        <v>2020</v>
      </c>
      <c r="F4" s="445">
        <f t="shared" si="0"/>
        <v>2021</v>
      </c>
      <c r="G4" s="445">
        <f t="shared" si="0"/>
        <v>2022</v>
      </c>
      <c r="H4" s="445">
        <f t="shared" si="0"/>
        <v>2023</v>
      </c>
      <c r="I4" s="445">
        <f t="shared" si="0"/>
        <v>2024</v>
      </c>
      <c r="J4" s="445">
        <f t="shared" si="0"/>
        <v>2025</v>
      </c>
      <c r="K4" s="445">
        <f t="shared" si="0"/>
        <v>2026</v>
      </c>
      <c r="L4" s="445">
        <f t="shared" si="0"/>
        <v>2027</v>
      </c>
      <c r="M4" s="445">
        <f t="shared" si="0"/>
        <v>2028</v>
      </c>
      <c r="N4" s="445">
        <f t="shared" si="0"/>
        <v>2029</v>
      </c>
      <c r="O4" s="445">
        <f t="shared" si="0"/>
        <v>2030</v>
      </c>
      <c r="P4" s="445">
        <f t="shared" si="0"/>
        <v>2031</v>
      </c>
      <c r="Q4" s="445">
        <f t="shared" si="0"/>
        <v>2032</v>
      </c>
      <c r="R4" s="445">
        <f t="shared" si="0"/>
        <v>2033</v>
      </c>
      <c r="S4" s="445">
        <f t="shared" si="0"/>
        <v>2034</v>
      </c>
      <c r="T4" s="445">
        <f t="shared" si="0"/>
        <v>2035</v>
      </c>
      <c r="U4" s="445">
        <f t="shared" si="0"/>
        <v>2036</v>
      </c>
      <c r="V4" s="445">
        <f t="shared" si="0"/>
        <v>2037</v>
      </c>
      <c r="W4" s="445">
        <f t="shared" si="0"/>
        <v>2038</v>
      </c>
      <c r="X4" s="445">
        <f t="shared" si="0"/>
        <v>2039</v>
      </c>
      <c r="Y4" s="445">
        <f t="shared" si="0"/>
        <v>2040</v>
      </c>
      <c r="Z4" s="445">
        <f t="shared" si="0"/>
        <v>2041</v>
      </c>
      <c r="AA4" s="445">
        <f t="shared" si="0"/>
        <v>2042</v>
      </c>
      <c r="AB4" s="445">
        <f t="shared" si="0"/>
        <v>2043</v>
      </c>
      <c r="AC4" s="445" t="str">
        <f ca="1">IF(COUNT($C$4:AB4)&gt;=(('LookUp Ranges'!$B$147)+IF('Fed Depr-Recomm'!$C$8="y", COUNTIF('Fed Depr-Recomm'!$C$12:$C$51,"&lt;&gt;0"),0)),"",AB$4+1)</f>
        <v/>
      </c>
      <c r="AD4" s="445" t="str">
        <f ca="1">IF(COUNT($C$4:AC4)&gt;=(('LookUp Ranges'!$B$147)+IF('Fed Depr-Recomm'!$C$8="y", COUNTIF('Fed Depr-Recomm'!$C$12:$C$51,"&lt;&gt;0"),0)),"",AC$4+1)</f>
        <v/>
      </c>
      <c r="AE4" s="445" t="str">
        <f ca="1">IF(COUNT($C$4:AD4)&gt;=(('LookUp Ranges'!$B$147)+IF('Fed Depr-Recomm'!$C$8="y", COUNTIF('Fed Depr-Recomm'!$C$12:$C$51,"&lt;&gt;0"),0)),"",AD$4+1)</f>
        <v/>
      </c>
      <c r="AF4" s="445" t="str">
        <f ca="1">IF(COUNT($C$4:AE4)&gt;=(('LookUp Ranges'!$B$147)+IF('Fed Depr-Recomm'!$C$8="y", COUNTIF('Fed Depr-Recomm'!$C$12:$C$51,"&lt;&gt;0"),0)),"",AE$4+1)</f>
        <v/>
      </c>
      <c r="AG4" s="445" t="str">
        <f ca="1">IF(COUNT($C$4:AF4)&gt;=(('LookUp Ranges'!$B$147)+IF('Fed Depr-Recomm'!$C$8="y", COUNTIF('Fed Depr-Recomm'!$C$12:$C$51,"&lt;&gt;0"),0)),"",AF$4+1)</f>
        <v/>
      </c>
      <c r="AH4" s="445" t="str">
        <f ca="1">IF(COUNT($C$4:AG4)&gt;=(('LookUp Ranges'!$B$147)+IF('Fed Depr-Recomm'!$C$8="y", COUNTIF('Fed Depr-Recomm'!$C$12:$C$51,"&lt;&gt;0"),0)),"",AG$4+1)</f>
        <v/>
      </c>
      <c r="AI4" s="445" t="str">
        <f ca="1">IF(COUNT($C$4:AH4)&gt;=(('LookUp Ranges'!$B$147)+IF('Fed Depr-Recomm'!$C$8="y", COUNTIF('Fed Depr-Recomm'!$C$12:$C$51,"&lt;&gt;0"),0)),"",AH$4+1)</f>
        <v/>
      </c>
      <c r="AJ4" s="445" t="str">
        <f ca="1">IF(COUNT($C$4:AI4)&gt;=(('LookUp Ranges'!$B$147)+IF('Fed Depr-Recomm'!$C$8="y", COUNTIF('Fed Depr-Recomm'!$C$12:$C$51,"&lt;&gt;0"),0)),"",AI$4+1)</f>
        <v/>
      </c>
      <c r="AK4" s="445" t="str">
        <f ca="1">IF(COUNT($C$4:AJ4)&gt;=(('LookUp Ranges'!$B$147)+IF('Fed Depr-Recomm'!$C$8="y", COUNTIF('Fed Depr-Recomm'!$C$12:$C$51,"&lt;&gt;0"),0)),"",AJ$4+1)</f>
        <v/>
      </c>
      <c r="AL4" s="445" t="str">
        <f ca="1">IF(COUNT($C$4:AK4)&gt;=(('LookUp Ranges'!$B$147)+IF('Fed Depr-Recomm'!$C$8="y", COUNTIF('Fed Depr-Recomm'!$C$12:$C$51,"&lt;&gt;0"),0)),"",AK$4+1)</f>
        <v/>
      </c>
      <c r="AM4" s="445" t="str">
        <f ca="1">IF(COUNT($C$4:AL4)&gt;=(('LookUp Ranges'!$B$147)+IF('Fed Depr-Recomm'!$C$8="y", COUNTIF('Fed Depr-Recomm'!$C$12:$C$51,"&lt;&gt;0"),0)),"",AL$4+1)</f>
        <v/>
      </c>
      <c r="AN4" s="445" t="str">
        <f ca="1">IF(COUNT($C$4:AM4)&gt;=(('LookUp Ranges'!$B$147)+IF('Fed Depr-Recomm'!$C$8="y", COUNTIF('Fed Depr-Recomm'!$C$12:$C$51,"&lt;&gt;0"),0)),"",AM$4+1)</f>
        <v/>
      </c>
      <c r="AO4" s="445" t="str">
        <f ca="1">IF(COUNT($C$4:AN4)&gt;=(('LookUp Ranges'!$B$147)+IF('Fed Depr-Recomm'!$C$8="y", COUNTIF('Fed Depr-Recomm'!$C$12:$C$51,"&lt;&gt;0"),0)),"",AN$4+1)</f>
        <v/>
      </c>
      <c r="AP4" s="445" t="str">
        <f ca="1">IF(COUNT($C$4:AO4)&gt;=(('LookUp Ranges'!$B$147)+IF('Fed Depr-Recomm'!$C$8="y", COUNTIF('Fed Depr-Recomm'!$C$12:$C$51,"&lt;&gt;0"),0)),"",AO$4+1)</f>
        <v/>
      </c>
      <c r="AQ4" s="445" t="str">
        <f ca="1">IF(COUNT($C$4:AP4)&gt;=(('LookUp Ranges'!$B$147)+IF('Fed Depr-Recomm'!$C$8="y", COUNTIF('Fed Depr-Recomm'!$C$12:$C$51,"&lt;&gt;0"),0)),"",AP$4+1)</f>
        <v/>
      </c>
      <c r="AR4" s="445" t="str">
        <f ca="1">IF(COUNT($C$4:AQ4)&gt;=(('LookUp Ranges'!$B$147)+IF('Fed Depr-Recomm'!$C$8="y", COUNTIF('Fed Depr-Recomm'!$C$12:$C$51,"&lt;&gt;0"),0)),"",AQ$4+1)</f>
        <v/>
      </c>
      <c r="AS4" s="445" t="str">
        <f ca="1">IF(COUNT($C$4:AR4)&gt;=(('LookUp Ranges'!$B$147)+IF('Fed Depr-Recomm'!$C$8="y", COUNTIF('Fed Depr-Recomm'!$C$12:$C$51,"&lt;&gt;0"),0)),"",AR$4+1)</f>
        <v/>
      </c>
      <c r="AT4" s="445" t="str">
        <f ca="1">IF(COUNT($C$4:AS4)&gt;=(('LookUp Ranges'!$B$147)+IF('Fed Depr-Recomm'!$C$8="y", COUNTIF('Fed Depr-Recomm'!$C$12:$C$51,"&lt;&gt;0"),0)),"",AS$4+1)</f>
        <v/>
      </c>
      <c r="AU4" s="445" t="str">
        <f ca="1">IF(COUNT($C$4:AT4)&gt;=(('LookUp Ranges'!$B$147)+IF('Fed Depr-Recomm'!$C$8="y", COUNTIF('Fed Depr-Recomm'!$C$12:$C$51,"&lt;&gt;0"),0)),"",AT$4+1)</f>
        <v/>
      </c>
      <c r="AV4" s="445" t="str">
        <f ca="1">IF(COUNT($C$4:AU4)&gt;=(('LookUp Ranges'!$B$147)+IF('Fed Depr-Recomm'!$C$8="y", COUNTIF('Fed Depr-Recomm'!$C$12:$C$51,"&lt;&gt;0"),0)),"",AU$4+1)</f>
        <v/>
      </c>
      <c r="AW4" s="445" t="str">
        <f ca="1">IF(COUNT($C$4:AV4)&gt;=(('LookUp Ranges'!$B$147)+IF('Fed Depr-Recomm'!$C$8="y", COUNTIF('Fed Depr-Recomm'!$C$12:$C$51,"&lt;&gt;0"),0)),"",AV$4+1)</f>
        <v/>
      </c>
      <c r="AX4" s="445" t="str">
        <f ca="1">IF(COUNT($C$4:AW4)&gt;=(('LookUp Ranges'!$B$147)+IF('Fed Depr-Recomm'!$C$8="y", COUNTIF('Fed Depr-Recomm'!$C$12:$C$51,"&lt;&gt;0"),0)),"",AW$4+1)</f>
        <v/>
      </c>
      <c r="AY4" s="445" t="str">
        <f ca="1">IF(COUNT($C$4:AX4)&gt;=(('LookUp Ranges'!$B$147)+IF('Fed Depr-Recomm'!$C$8="y", COUNTIF('Fed Depr-Recomm'!$C$12:$C$51,"&lt;&gt;0"),0)),"",AX$4+1)</f>
        <v/>
      </c>
      <c r="AZ4" s="445" t="str">
        <f ca="1">IF(COUNT($C$4:AY4)&gt;=(('LookUp Ranges'!$B$147)+IF('Fed Depr-Recomm'!$C$8="y", COUNTIF('Fed Depr-Recomm'!$C$12:$C$51,"&lt;&gt;0"),0)),"",AY$4+1)</f>
        <v/>
      </c>
      <c r="BA4" s="445" t="str">
        <f ca="1">IF(COUNT($C$4:AZ4)&gt;=(('LookUp Ranges'!$B$147)+IF('Fed Depr-Recomm'!$C$8="y", COUNTIF('Fed Depr-Recomm'!$C$12:$C$51,"&lt;&gt;0"),0)),"",AZ$4+1)</f>
        <v/>
      </c>
      <c r="BB4" s="445" t="str">
        <f ca="1">IF(COUNT($C$4:BA4)&gt;=(('LookUp Ranges'!$B$147)+IF('Fed Depr-Recomm'!$C$8="y", COUNTIF('Fed Depr-Recomm'!$C$12:$C$51,"&lt;&gt;0"),0)),"",BA$4+1)</f>
        <v/>
      </c>
      <c r="BC4" s="445" t="str">
        <f ca="1">IF(COUNT($C$4:BB4)&gt;=(('LookUp Ranges'!$B$147)+IF('Fed Depr-Recomm'!$C$8="y", COUNTIF('Fed Depr-Recomm'!$C$12:$C$51,"&lt;&gt;0"),0)),"",BB$4+1)</f>
        <v/>
      </c>
      <c r="BD4" s="445" t="str">
        <f ca="1">IF(COUNT($C$4:BC4)&gt;=(('LookUp Ranges'!$B$147)+IF('Fed Depr-Recomm'!$C$8="y", COUNTIF('Fed Depr-Recomm'!$C$12:$C$51,"&lt;&gt;0"),0)),"",BC$4+1)</f>
        <v/>
      </c>
      <c r="BE4" s="445" t="str">
        <f ca="1">IF(COUNT($C$4:BD4)&gt;=(('LookUp Ranges'!$B$147)+IF('Fed Depr-Recomm'!$C$8="y", COUNTIF('Fed Depr-Recomm'!$C$12:$C$51,"&lt;&gt;0"),0)),"",BD$4+1)</f>
        <v/>
      </c>
      <c r="BF4" s="445" t="str">
        <f ca="1">IF(COUNT($C$4:BE4)&gt;=(('LookUp Ranges'!$B$147)+IF('Fed Depr-Recomm'!$C$8="y", COUNTIF('Fed Depr-Recomm'!$C$12:$C$51,"&lt;&gt;0"),0)),"",BE$4+1)</f>
        <v/>
      </c>
      <c r="BG4" s="445" t="str">
        <f ca="1">IF(COUNT($C$4:BF4)&gt;=(('LookUp Ranges'!$B$147)+IF('Fed Depr-Recomm'!$C$8="y", COUNTIF('Fed Depr-Recomm'!$C$12:$C$51,"&lt;&gt;0"),0)),"",BF$4+1)</f>
        <v/>
      </c>
      <c r="BH4" s="445" t="str">
        <f ca="1">IF(COUNT($C$4:BG4)&gt;=(('LookUp Ranges'!$B$147)+IF('Fed Depr-Recomm'!$C$8="y", COUNTIF('Fed Depr-Recomm'!$C$12:$C$51,"&lt;&gt;0"),0)),"",BG$4+1)</f>
        <v/>
      </c>
      <c r="BI4" s="445" t="str">
        <f ca="1">IF(COUNT($C$4:BH4)&gt;=(('LookUp Ranges'!$B$147)+IF('Fed Depr-Recomm'!$C$8="y", COUNTIF('Fed Depr-Recomm'!$C$12:$C$51,"&lt;&gt;0"),0)),"",BH$4+1)</f>
        <v/>
      </c>
      <c r="BJ4" s="445" t="str">
        <f ca="1">IF(COUNT($C$4:BI4)&gt;=(('LookUp Ranges'!$B$147)+IF('Fed Depr-Recomm'!$C$8="y", COUNTIF('Fed Depr-Recomm'!$C$12:$C$51,"&lt;&gt;0"),0)),"",BI$4+1)</f>
        <v/>
      </c>
      <c r="BK4" s="445" t="str">
        <f ca="1">IF(COUNT($C$4:BJ4)&gt;=(('LookUp Ranges'!$B$147)+IF('Fed Depr-Recomm'!$C$8="y", COUNTIF('Fed Depr-Recomm'!$C$12:$C$51,"&lt;&gt;0"),0)),"",BJ$4+1)</f>
        <v/>
      </c>
      <c r="BL4" s="445" t="str">
        <f ca="1">IF(COUNT($C$4:BK4)&gt;=(('LookUp Ranges'!$B$147)+IF('Fed Depr-Recomm'!$C$8="y", COUNTIF('Fed Depr-Recomm'!$C$12:$C$51,"&lt;&gt;0"),0)),"",BK$4+1)</f>
        <v/>
      </c>
      <c r="BM4" s="445" t="str">
        <f ca="1">IF(COUNT($C$4:BL4)&gt;=(('LookUp Ranges'!$B$147)+IF('Fed Depr-Recomm'!$C$8="y", COUNTIF('Fed Depr-Recomm'!$C$12:$C$51,"&lt;&gt;0"),0)),"",BL$4+1)</f>
        <v/>
      </c>
      <c r="BN4" s="445" t="str">
        <f ca="1">IF(COUNT($C$4:BM4)&gt;=(('LookUp Ranges'!$B$147)+IF('Fed Depr-Recomm'!$C$8="y", COUNTIF('Fed Depr-Recomm'!$C$12:$C$51,"&lt;&gt;0"),0)),"",BM$4+1)</f>
        <v/>
      </c>
      <c r="BO4" s="445" t="str">
        <f ca="1">IF(COUNT($C$4:BN4)&gt;=(('LookUp Ranges'!$B$147)+IF('Fed Depr-Recomm'!$C$8="y", COUNTIF('Fed Depr-Recomm'!$C$12:$C$51,"&lt;&gt;0"),0)),"",BN$4+1)</f>
        <v/>
      </c>
      <c r="BP4" s="445" t="str">
        <f ca="1">IF(COUNT($C$4:BO4)&gt;=(('LookUp Ranges'!$B$147)+IF('Fed Depr-Recomm'!$C$8="y", COUNTIF('Fed Depr-Recomm'!$C$12:$C$51,"&lt;&gt;0"),0)),"",BO$4+1)</f>
        <v/>
      </c>
      <c r="BQ4" s="445" t="str">
        <f ca="1">IF(COUNT($C$4:BP4)&gt;=(('LookUp Ranges'!$B$147)+IF('Fed Depr-Recomm'!$C$8="y", COUNTIF('Fed Depr-Recomm'!$C$12:$C$51,"&lt;&gt;0"),0)),"",BP$4+1)</f>
        <v/>
      </c>
      <c r="BR4" s="445" t="str">
        <f ca="1">IF(COUNT($C$4:BQ4)&gt;=(('LookUp Ranges'!$B$147)+IF('Fed Depr-Recomm'!$C$8="y", COUNTIF('Fed Depr-Recomm'!$C$12:$C$51,"&lt;&gt;0"),0)),"",BQ$4+1)</f>
        <v/>
      </c>
      <c r="BS4" s="445" t="str">
        <f ca="1">IF(COUNT($C$4:BR4)&gt;=(('LookUp Ranges'!$B$147)+IF('Fed Depr-Recomm'!$C$8="y", COUNTIF('Fed Depr-Recomm'!$C$12:$C$51,"&lt;&gt;0"),0)),"",BR$4+1)</f>
        <v/>
      </c>
      <c r="BT4" s="445" t="str">
        <f ca="1">IF(COUNT($C$4:BS4)&gt;=(('LookUp Ranges'!$B$147)+IF('Fed Depr-Recomm'!$C$8="y", COUNTIF('Fed Depr-Recomm'!$C$12:$C$51,"&lt;&gt;0"),0)),"",BS$4+1)</f>
        <v/>
      </c>
      <c r="BU4" s="445" t="str">
        <f ca="1">IF(COUNT($C$4:BT4)&gt;=(('LookUp Ranges'!$B$147)+IF('Fed Depr-Recomm'!$C$8="y", COUNTIF('Fed Depr-Recomm'!$C$12:$C$51,"&lt;&gt;0"),0)),"",BT$4+1)</f>
        <v/>
      </c>
      <c r="BV4" s="445" t="str">
        <f ca="1">IF(COUNT($C$4:BU4)&gt;=(('LookUp Ranges'!$B$147)+IF('Fed Depr-Recomm'!$C$8="y", COUNTIF('Fed Depr-Recomm'!$C$12:$C$51,"&lt;&gt;0"),0)),"",BU$4+1)</f>
        <v/>
      </c>
      <c r="BW4" s="445" t="str">
        <f ca="1">IF(COUNT($C$4:BV4)&gt;=(('LookUp Ranges'!$B$147)+IF('Fed Depr-Recomm'!$C$8="y", COUNTIF('Fed Depr-Recomm'!$C$12:$C$51,"&lt;&gt;0"),0)),"",BV$4+1)</f>
        <v/>
      </c>
      <c r="BX4" s="445" t="str">
        <f ca="1">IF(COUNT($C$4:BW4)&gt;=(('LookUp Ranges'!$B$147)+IF('Fed Depr-Recomm'!$C$8="y", COUNTIF('Fed Depr-Recomm'!$C$12:$C$51,"&lt;&gt;0"),0)),"",BW$4+1)</f>
        <v/>
      </c>
      <c r="BY4" s="445" t="str">
        <f ca="1">IF(COUNT($C$4:BX4)&gt;=(('LookUp Ranges'!$B$147)+IF('Fed Depr-Recomm'!$C$8="y", COUNTIF('Fed Depr-Recomm'!$C$12:$C$51,"&lt;&gt;0"),0)),"",BX$4+1)</f>
        <v/>
      </c>
      <c r="BZ4" s="445" t="str">
        <f ca="1">IF(COUNT($C$4:BY4)&gt;=(('LookUp Ranges'!$B$147)+IF('Fed Depr-Recomm'!$C$8="y", COUNTIF('Fed Depr-Recomm'!$C$12:$C$51,"&lt;&gt;0"),0)),"",BY$4+1)</f>
        <v/>
      </c>
      <c r="CA4" s="445" t="str">
        <f ca="1">IF(COUNT($C$4:BZ4)&gt;=(('LookUp Ranges'!$B$147)+IF('Fed Depr-Recomm'!$C$8="y", COUNTIF('Fed Depr-Recomm'!$C$12:$C$51,"&lt;&gt;0"),0)),"",BZ$4+1)</f>
        <v/>
      </c>
      <c r="CB4" s="445" t="str">
        <f ca="1">IF(COUNT($C$4:CA4)&gt;=(('LookUp Ranges'!$B$147)+IF('Fed Depr-Recomm'!$C$8="y", COUNTIF('Fed Depr-Recomm'!$C$12:$C$51,"&lt;&gt;0"),0)),"",CA$4+1)</f>
        <v/>
      </c>
      <c r="CC4" s="445" t="str">
        <f ca="1">IF(COUNT($C$4:CB4)&gt;=(('LookUp Ranges'!$B$147)+IF('Fed Depr-Recomm'!$C$8="y", COUNTIF('Fed Depr-Recomm'!$C$12:$C$51,"&lt;&gt;0"),0)),"",CB$4+1)</f>
        <v/>
      </c>
      <c r="CD4" s="445" t="str">
        <f ca="1">IF(COUNT($C$4:CC4)&gt;=(('LookUp Ranges'!$B$147)+IF('Fed Depr-Recomm'!$C$8="y", COUNTIF('Fed Depr-Recomm'!$C$12:$C$51,"&lt;&gt;0"),0)),"",CC$4+1)</f>
        <v/>
      </c>
      <c r="CE4" s="445" t="str">
        <f ca="1">IF(COUNT($C$4:CD4)&gt;=(('LookUp Ranges'!$B$147)+IF('Fed Depr-Recomm'!$C$8="y", COUNTIF('Fed Depr-Recomm'!$C$12:$C$51,"&lt;&gt;0"),0)),"",CD$4+1)</f>
        <v/>
      </c>
      <c r="CF4" s="445" t="str">
        <f ca="1">IF(COUNT($C$4:CE4)&gt;=(('LookUp Ranges'!$B$147)+IF('Fed Depr-Recomm'!$C$8="y", COUNTIF('Fed Depr-Recomm'!$C$12:$C$51,"&lt;&gt;0"),0)),"",CE$4+1)</f>
        <v/>
      </c>
      <c r="CG4" s="445" t="str">
        <f ca="1">IF(COUNT($C$4:CF4)&gt;=(('LookUp Ranges'!$B$147)+IF('Fed Depr-Recomm'!$C$8="y", COUNTIF('Fed Depr-Recomm'!$C$12:$C$51,"&lt;&gt;0"),0)),"",CF$4+1)</f>
        <v/>
      </c>
      <c r="CH4" s="445" t="str">
        <f ca="1">IF(COUNT($C$4:CG4)&gt;=(('LookUp Ranges'!$B$147)+IF('Fed Depr-Recomm'!$C$8="y", COUNTIF('Fed Depr-Recomm'!$C$12:$C$51,"&lt;&gt;0"),0)),"",CG$4+1)</f>
        <v/>
      </c>
      <c r="CI4" s="445" t="str">
        <f ca="1">IF(COUNT($C$4:CH4)&gt;=(('LookUp Ranges'!$B$147)+IF('Fed Depr-Recomm'!$C$8="y", COUNTIF('Fed Depr-Recomm'!$C$12:$C$51,"&lt;&gt;0"),0)),"",CH$4+1)</f>
        <v/>
      </c>
      <c r="CJ4" s="445" t="str">
        <f ca="1">IF(COUNT($C$4:CI4)&gt;=(('LookUp Ranges'!$B$147)+IF('Fed Depr-Recomm'!$C$8="y", COUNTIF('Fed Depr-Recomm'!$C$12:$C$51,"&lt;&gt;0"),0)),"",CI$4+1)</f>
        <v/>
      </c>
      <c r="CK4" s="445" t="str">
        <f ca="1">IF(COUNT($C$4:CJ4)&gt;=(('LookUp Ranges'!$B$147)+IF('Fed Depr-Recomm'!$C$8="y", COUNTIF('Fed Depr-Recomm'!$C$12:$C$51,"&lt;&gt;0"),0)),"",CJ$4+1)</f>
        <v/>
      </c>
      <c r="CL4" s="445" t="str">
        <f ca="1">IF(COUNT($C$4:CK4)&gt;=(('LookUp Ranges'!$B$147)+IF('Fed Depr-Recomm'!$C$8="y", COUNTIF('Fed Depr-Recomm'!$C$12:$C$51,"&lt;&gt;0"),0)),"",CK$4+1)</f>
        <v/>
      </c>
      <c r="CM4" s="445" t="str">
        <f ca="1">IF(COUNT($C$4:CL4)&gt;=(('LookUp Ranges'!$B$147)+IF('Fed Depr-Recomm'!$C$8="y", COUNTIF('Fed Depr-Recomm'!$C$12:$C$51,"&lt;&gt;0"),0)),"",CL$4+1)</f>
        <v/>
      </c>
      <c r="CN4" s="445" t="str">
        <f ca="1">IF(COUNT($C$4:CM4)&gt;=(('LookUp Ranges'!$B$147)+IF('Fed Depr-Recomm'!$C$8="y", COUNTIF('Fed Depr-Recomm'!$C$12:$C$51,"&lt;&gt;0"),0)),"",CM$4+1)</f>
        <v/>
      </c>
      <c r="CO4" s="445" t="str">
        <f ca="1">IF(COUNT($C$4:CN4)&gt;=(('LookUp Ranges'!$B$147)+IF('Fed Depr-Recomm'!$C$8="y", COUNTIF('Fed Depr-Recomm'!$C$12:$C$51,"&lt;&gt;0"),0)),"",CN$4+1)</f>
        <v/>
      </c>
      <c r="CP4" s="445" t="str">
        <f ca="1">IF(COUNT($C$4:CO4)&gt;=(('LookUp Ranges'!$B$147)+IF('Fed Depr-Recomm'!$C$8="y", COUNTIF('Fed Depr-Recomm'!$C$12:$C$51,"&lt;&gt;0"),0)),"",CO$4+1)</f>
        <v/>
      </c>
      <c r="CQ4" s="445" t="str">
        <f ca="1">IF(COUNT($C$4:CP4)&gt;=(('LookUp Ranges'!$B$147)+IF('Fed Depr-Recomm'!$C$8="y", COUNTIF('Fed Depr-Recomm'!$C$12:$C$51,"&lt;&gt;0"),0)),"",CP$4+1)</f>
        <v/>
      </c>
      <c r="CR4" s="66">
        <v>0</v>
      </c>
    </row>
    <row r="5" spans="1:96" s="9" customFormat="1" ht="16.5" thickBot="1" x14ac:dyDescent="0.3">
      <c r="A5" s="30" t="s">
        <v>149</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163</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148</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43">
        <f>IF(C4&gt;=Inservice,SUM(Inputs!$E$32:E32)-IF(AND(C4&lt;&gt;"",D4=""),RetireValue,0),0)-IF(C4="",RetireValue,0)</f>
        <v>0</v>
      </c>
      <c r="D8" s="443">
        <f>IF(D4&gt;=Inservice,SUM(Inputs!$E$32:F32)-IF(AND(D4&lt;&gt;"",E4=""),RetireValue,0),0)-IF(D4="",RetireValue,0)</f>
        <v>0</v>
      </c>
      <c r="E8" s="443">
        <f>IF(E4&gt;=Inservice,SUM(Inputs!$E$32:G32)-IF(AND(E4&lt;&gt;"",F4=""),RetireValue,0),0)-IF(E4="",RetireValue,0)</f>
        <v>0</v>
      </c>
      <c r="F8" s="443">
        <f>IF(F4&gt;=Inservice,SUM(Inputs!$E$32:H32)-IF(AND(F4&lt;&gt;"",G4=""),RetireValue,0),0)-IF(F4="",RetireValue,0)</f>
        <v>113392.30279624576</v>
      </c>
      <c r="G8" s="443">
        <f>IF(G4&gt;=Inservice,SUM(Inputs!$E$32:I32)-IF(AND(G4&lt;&gt;"",H4=""),RetireValue,0),0)-IF(G4="",RetireValue,0)</f>
        <v>113392.30279624576</v>
      </c>
      <c r="H8" s="443">
        <f>IF(H4&gt;=Inservice,SUM(Inputs!$E$32:J32)-IF(AND(H4&lt;&gt;"",I4=""),RetireValue,0),0)-IF(H4="",RetireValue,0)</f>
        <v>113392.30279624576</v>
      </c>
      <c r="I8" s="443">
        <f>IF(I4&gt;=Inservice,SUM(Inputs!$E$32:K32)-IF(AND(I4&lt;&gt;"",J4=""),RetireValue,0),0)-IF(I4="",RetireValue,0)</f>
        <v>113392.30279624576</v>
      </c>
      <c r="J8" s="443">
        <f>IF(J4&gt;=Inservice,SUM(Inputs!$E$32:L32)-IF(AND(J4&lt;&gt;"",K4=""),RetireValue,0),0)-IF(J4="",RetireValue,0)</f>
        <v>113392.30279624576</v>
      </c>
      <c r="K8" s="443">
        <f>IF(K4&gt;=Inservice,SUM(Inputs!$E$32:M32)-IF(AND(K4&lt;&gt;"",L4=""),RetireValue,0),0)-IF(K4="",RetireValue,0)</f>
        <v>113392.30279624576</v>
      </c>
      <c r="L8" s="443">
        <f>IF(L4&gt;=Inservice,SUM(Inputs!$E$32:N32)-IF(AND(L4&lt;&gt;"",M4=""),RetireValue,0),0)-IF(L4="",RetireValue,0)</f>
        <v>113392.30279624576</v>
      </c>
      <c r="M8" s="443">
        <f>IF(M4&gt;=Inservice,SUM(Inputs!$E$32:O32)-IF(AND(M4&lt;&gt;"",N4=""),RetireValue,0),0)-IF(M4="",RetireValue,0)</f>
        <v>113392.30279624576</v>
      </c>
      <c r="N8" s="443">
        <f>IF(N4&gt;=Inservice,SUM(Inputs!$E$32:P32)-IF(AND(N4&lt;&gt;"",O4=""),RetireValue,0),0)-IF(N4="",RetireValue,0)</f>
        <v>113392.30279624576</v>
      </c>
      <c r="O8" s="443">
        <f>IF(O4&gt;=Inservice,SUM(Inputs!$E$32:Q32)-IF(AND(O4&lt;&gt;"",P4=""),RetireValue,0),0)-IF(O4="",RetireValue,0)</f>
        <v>113392.30279624576</v>
      </c>
      <c r="P8" s="443">
        <f>IF(P4&gt;=Inservice,SUM(Inputs!$E$32:R32)-IF(AND(P4&lt;&gt;"",Q4=""),RetireValue,0),0)-IF(P4="",RetireValue,0)</f>
        <v>113392.30279624576</v>
      </c>
      <c r="Q8" s="443">
        <f>IF(Q4&gt;=Inservice,SUM(Inputs!$E$32:S32)-IF(AND(Q4&lt;&gt;"",R4=""),RetireValue,0),0)-IF(Q4="",RetireValue,0)</f>
        <v>113392.30279624576</v>
      </c>
      <c r="R8" s="443">
        <f>IF(R4&gt;=Inservice,SUM(Inputs!$E$32:T32)-IF(AND(R4&lt;&gt;"",S4=""),RetireValue,0),0)-IF(R4="",RetireValue,0)</f>
        <v>113392.30279624576</v>
      </c>
      <c r="S8" s="443">
        <f>IF(S4&gt;=Inservice,SUM(Inputs!$E$32:U32)-IF(AND(S4&lt;&gt;"",T4=""),RetireValue,0),0)-IF(S4="",RetireValue,0)</f>
        <v>113392.30279624576</v>
      </c>
      <c r="T8" s="443">
        <f>IF(T4&gt;=Inservice,SUM(Inputs!$E$32:V32)-IF(AND(T4&lt;&gt;"",U4=""),RetireValue,0),0)-IF(T4="",RetireValue,0)</f>
        <v>113392.30279624576</v>
      </c>
      <c r="U8" s="443">
        <f>IF(U4&gt;=Inservice,SUM(Inputs!$E$32:W32)-IF(AND(U4&lt;&gt;"",V4=""),RetireValue,0),0)-IF(U4="",RetireValue,0)</f>
        <v>113392.30279624576</v>
      </c>
      <c r="V8" s="443">
        <f>IF(V4&gt;=Inservice,SUM(Inputs!$E$32:X32)-IF(AND(V4&lt;&gt;"",W4=""),RetireValue,0),0)-IF(V4="",RetireValue,0)</f>
        <v>113392.30279624576</v>
      </c>
      <c r="W8" s="443">
        <f>IF(W4&gt;=Inservice,SUM(Inputs!$E$32:Y32)-IF(AND(W4&lt;&gt;"",X4=""),RetireValue,0),0)-IF(W4="",RetireValue,0)</f>
        <v>113392.30279624576</v>
      </c>
      <c r="X8" s="443">
        <f>IF(X4&gt;=Inservice,SUM(Inputs!$E$32:Z32)-IF(AND(X4&lt;&gt;"",Y4=""),RetireValue,0),0)-IF(X4="",RetireValue,0)</f>
        <v>113392.30279624576</v>
      </c>
      <c r="Y8" s="443">
        <f>IF(Y4&gt;=Inservice,SUM(Inputs!$E$32:AA32)-IF(AND(Y4&lt;&gt;"",Z4=""),RetireValue,0),0)-IF(Y4="",RetireValue,0)</f>
        <v>113392.30279624576</v>
      </c>
      <c r="Z8" s="443">
        <f>IF(Z4&gt;=Inservice,SUM(Inputs!$E$32:AB32)-IF(AND(Z4&lt;&gt;"",AA4=""),RetireValue,0),0)-IF(Z4="",RetireValue,0)</f>
        <v>113392.30279624576</v>
      </c>
      <c r="AA8" s="443">
        <f>IF(AA4&gt;=Inservice,SUM(Inputs!$E$32:AC32)-IF(AND(AA4&lt;&gt;"",AB4=""),RetireValue,0),0)-IF(AA4="",RetireValue,0)</f>
        <v>113392.30279624576</v>
      </c>
      <c r="AB8" s="443">
        <f ca="1">IF(AB4&gt;=Inservice,SUM(Inputs!$E$32:AD32)-IF(AND(AB4&lt;&gt;"",AC4=""),RetireValue,0),0)-IF(AB4="",RetireValue,0)</f>
        <v>113392.30279624576</v>
      </c>
      <c r="AC8" s="443">
        <f ca="1">IF(AC4&gt;=Inservice,SUM(Inputs!$E$32:AE32)-IF(AND(AC4&lt;&gt;"",AD4=""),RetireValue,0),0)-IF(AC4="",RetireValue,0)</f>
        <v>113392.30279624576</v>
      </c>
      <c r="AD8" s="443">
        <f ca="1">IF(AD4&gt;=Inservice,SUM(Inputs!$E$32:AF32)-IF(AND(AD4&lt;&gt;"",AE4=""),RetireValue,0),0)-IF(AD4="",RetireValue,0)</f>
        <v>113392.30279624576</v>
      </c>
      <c r="AE8" s="443">
        <f ca="1">IF(AE4&gt;=Inservice,SUM(Inputs!$E$32:AG32)-IF(AND(AE4&lt;&gt;"",AF4=""),RetireValue,0),0)-IF(AE4="",RetireValue,0)</f>
        <v>113392.30279624576</v>
      </c>
      <c r="AF8" s="443">
        <f ca="1">IF(AF4&gt;=Inservice,SUM(Inputs!$E$32:AH32)-IF(AND(AF4&lt;&gt;"",AG4=""),RetireValue,0),0)-IF(AF4="",RetireValue,0)</f>
        <v>113392.30279624576</v>
      </c>
      <c r="AG8" s="443">
        <f ca="1">IF(AG4&gt;=Inservice,SUM(Inputs!$E$32:AI32)-IF(AND(AG4&lt;&gt;"",AH4=""),RetireValue,0),0)-IF(AG4="",RetireValue,0)</f>
        <v>113392.30279624576</v>
      </c>
      <c r="AH8" s="443">
        <f ca="1">IF(AH4&gt;=Inservice,SUM(Inputs!$E$32:AJ32)-IF(AND(AH4&lt;&gt;"",AI4=""),RetireValue,0),0)-IF(AH4="",RetireValue,0)</f>
        <v>113392.30279624576</v>
      </c>
      <c r="AI8" s="443">
        <f ca="1">IF(AI4&gt;=Inservice,SUM(Inputs!$E$32:AK32)-IF(AND(AI4&lt;&gt;"",AJ4=""),RetireValue,0),0)-IF(AI4="",RetireValue,0)</f>
        <v>113392.30279624576</v>
      </c>
      <c r="AJ8" s="443">
        <f ca="1">IF(AJ4&gt;=Inservice,SUM(Inputs!$E$32:AL32)-IF(AND(AJ4&lt;&gt;"",AK4=""),RetireValue,0),0)-IF(AJ4="",RetireValue,0)</f>
        <v>113392.30279624576</v>
      </c>
      <c r="AK8" s="443">
        <f ca="1">IF(AK4&gt;=Inservice,SUM(Inputs!$E$32:AM32)-IF(AND(AK4&lt;&gt;"",AL4=""),RetireValue,0),0)-IF(AK4="",RetireValue,0)</f>
        <v>113392.30279624576</v>
      </c>
      <c r="AL8" s="443">
        <f ca="1">IF(AL4&gt;=Inservice,SUM(Inputs!$E$32:AN32)-IF(AND(AL4&lt;&gt;"",AM4=""),RetireValue,0),0)-IF(AL4="",RetireValue,0)</f>
        <v>113392.30279624576</v>
      </c>
      <c r="AM8" s="443">
        <f ca="1">IF(AM4&gt;=Inservice,SUM(Inputs!$E$32:AO32)-IF(AND(AM4&lt;&gt;"",AN4=""),RetireValue,0),0)-IF(AM4="",RetireValue,0)</f>
        <v>113392.30279624576</v>
      </c>
      <c r="AN8" s="443">
        <f ca="1">IF(AN4&gt;=Inservice,SUM(Inputs!$E$32:AP32)-IF(AND(AN4&lt;&gt;"",AO4=""),RetireValue,0),0)-IF(AN4="",RetireValue,0)</f>
        <v>113392.30279624576</v>
      </c>
      <c r="AO8" s="443">
        <f ca="1">IF(AO4&gt;=Inservice,SUM(Inputs!$E$32:AQ32)-IF(AND(AO4&lt;&gt;"",AP4=""),RetireValue,0),0)-IF(AO4="",RetireValue,0)</f>
        <v>113392.30279624576</v>
      </c>
      <c r="AP8" s="443">
        <f ca="1">IF(AP4&gt;=Inservice,SUM(Inputs!$E$32:AR32)-IF(AND(AP4&lt;&gt;"",AQ4=""),RetireValue,0),0)-IF(AP4="",RetireValue,0)</f>
        <v>113392.30279624576</v>
      </c>
      <c r="AQ8" s="443">
        <f ca="1">IF(AQ4&gt;=Inservice,SUM(Inputs!$E$32:AS32)-IF(AND(AQ4&lt;&gt;"",AR4=""),RetireValue,0),0)-IF(AQ4="",RetireValue,0)</f>
        <v>113392.30279624576</v>
      </c>
      <c r="AR8" s="443">
        <f ca="1">IF(AR4&gt;=Inservice,SUM(Inputs!$E$32:AT32)-IF(AND(AR4&lt;&gt;"",AS4=""),RetireValue,0),0)-IF(AR4="",RetireValue,0)</f>
        <v>113392.30279624576</v>
      </c>
      <c r="AS8" s="443">
        <f ca="1">IF(AS4&gt;=Inservice,SUM(Inputs!$E$32:AU32)-IF(AND(AS4&lt;&gt;"",AT4=""),RetireValue,0),0)-IF(AS4="",RetireValue,0)</f>
        <v>113392.30279624576</v>
      </c>
      <c r="AT8" s="443">
        <f ca="1">IF(AT4&gt;=Inservice,SUM(Inputs!$E$32:AV32)-IF(AND(AT4&lt;&gt;"",AU4=""),RetireValue,0),0)-IF(AT4="",RetireValue,0)</f>
        <v>113392.30279624576</v>
      </c>
      <c r="AU8" s="443">
        <f ca="1">IF(AU4&gt;=Inservice,SUM(Inputs!$E$32:AW32)-IF(AND(AU4&lt;&gt;"",AV4=""),RetireValue,0),0)-IF(AU4="",RetireValue,0)</f>
        <v>113392.30279624576</v>
      </c>
      <c r="AV8" s="443">
        <f ca="1">IF(AV4&gt;=Inservice,SUM(Inputs!$E$32:AX32)-IF(AND(AV4&lt;&gt;"",AW4=""),RetireValue,0),0)-IF(AV4="",RetireValue,0)</f>
        <v>113392.30279624576</v>
      </c>
      <c r="AW8" s="443">
        <f ca="1">IF(AW4&gt;=Inservice,SUM(Inputs!$E$32:AY32)-IF(AND(AW4&lt;&gt;"",AX4=""),RetireValue,0),0)-IF(AW4="",RetireValue,0)</f>
        <v>113392.30279624576</v>
      </c>
      <c r="AX8" s="443">
        <f ca="1">IF(AX4&gt;=Inservice,SUM(Inputs!$E$32:AZ32)-IF(AND(AX4&lt;&gt;"",AY4=""),RetireValue,0),0)-IF(AX4="",RetireValue,0)</f>
        <v>113392.30279624576</v>
      </c>
      <c r="AY8" s="443">
        <f ca="1">IF(AY4&gt;=Inservice,SUM(Inputs!$E$32:BA32)-IF(AND(AY4&lt;&gt;"",AZ4=""),RetireValue,0),0)-IF(AY4="",RetireValue,0)</f>
        <v>113392.30279624576</v>
      </c>
      <c r="AZ8" s="443">
        <f ca="1">IF(AZ4&gt;=Inservice,SUM(Inputs!$E$32:BB32)-IF(AND(AZ4&lt;&gt;"",BA4=""),RetireValue,0),0)-IF(AZ4="",RetireValue,0)</f>
        <v>113392.30279624576</v>
      </c>
      <c r="BA8" s="443">
        <f ca="1">IF(BA4&gt;=Inservice,SUM(Inputs!$E$32:BC32)-IF(AND(BA4&lt;&gt;"",BB4=""),RetireValue,0),0)-IF(BA4="",RetireValue,0)</f>
        <v>113392.30279624576</v>
      </c>
      <c r="BB8" s="443">
        <f ca="1">IF(BB4&gt;=Inservice,SUM(Inputs!$E$32:BD32)-IF(AND(BB4&lt;&gt;"",BC4=""),RetireValue,0),0)-IF(BB4="",RetireValue,0)</f>
        <v>113392.30279624576</v>
      </c>
      <c r="BC8" s="443">
        <f ca="1">IF(BC4&gt;=Inservice,SUM(Inputs!$E$32:BE32)-IF(AND(BC4&lt;&gt;"",BD4=""),RetireValue,0),0)-IF(BC4="",RetireValue,0)</f>
        <v>113392.30279624576</v>
      </c>
      <c r="BD8" s="443">
        <f ca="1">IF(BD4&gt;=Inservice,SUM(Inputs!$E$32:BF32)-IF(AND(BD4&lt;&gt;"",BE4=""),RetireValue,0),0)-IF(BD4="",RetireValue,0)</f>
        <v>113392.30279624576</v>
      </c>
      <c r="BE8" s="443">
        <f ca="1">IF(BE4&gt;=Inservice,SUM(Inputs!$E$32:BG32)-IF(AND(BE4&lt;&gt;"",BF4=""),RetireValue,0),0)-IF(BE4="",RetireValue,0)</f>
        <v>113392.30279624576</v>
      </c>
      <c r="BF8" s="443">
        <f ca="1">IF(BF4&gt;=Inservice,SUM(Inputs!$E$32:BH32)-IF(AND(BF4&lt;&gt;"",BG4=""),RetireValue,0),0)-IF(BF4="",RetireValue,0)</f>
        <v>113392.30279624576</v>
      </c>
      <c r="BG8" s="443">
        <f ca="1">IF(BG4&gt;=Inservice,SUM(Inputs!$E$32:BI32)-IF(AND(BG4&lt;&gt;"",BH4=""),RetireValue,0),0)-IF(BG4="",RetireValue,0)</f>
        <v>113392.30279624576</v>
      </c>
      <c r="BH8" s="443">
        <f ca="1">IF(BH4&gt;=Inservice,SUM(Inputs!$E$32:BJ32)-IF(AND(BH4&lt;&gt;"",BI4=""),RetireValue,0),0)-IF(BH4="",RetireValue,0)</f>
        <v>113392.30279624576</v>
      </c>
      <c r="BI8" s="443">
        <f ca="1">IF(BI4&gt;=Inservice,SUM(Inputs!$E$32:BK32)-IF(AND(BI4&lt;&gt;"",BJ4=""),RetireValue,0),0)-IF(BI4="",RetireValue,0)</f>
        <v>113392.30279624576</v>
      </c>
      <c r="BJ8" s="443">
        <f ca="1">IF(BJ4&gt;=Inservice,SUM(Inputs!$E$32:BL32)-IF(AND(BJ4&lt;&gt;"",BK4=""),RetireValue,0),0)-IF(BJ4="",RetireValue,0)</f>
        <v>113392.30279624576</v>
      </c>
      <c r="BK8" s="443">
        <f ca="1">IF(BK4&gt;=Inservice,SUM(Inputs!$E$32:BM32)-IF(AND(BK4&lt;&gt;"",BL4=""),RetireValue,0),0)-IF(BK4="",RetireValue,0)</f>
        <v>113392.30279624576</v>
      </c>
      <c r="BL8" s="443">
        <f ca="1">IF(BL4&gt;=Inservice,SUM(Inputs!$E$32:BN32)-IF(AND(BL4&lt;&gt;"",BM4=""),RetireValue,0),0)-IF(BL4="",RetireValue,0)</f>
        <v>113392.30279624576</v>
      </c>
      <c r="BM8" s="443">
        <f ca="1">IF(BM4&gt;=Inservice,SUM(Inputs!$E$32:BO32)-IF(AND(BM4&lt;&gt;"",BN4=""),RetireValue,0),0)-IF(BM4="",RetireValue,0)</f>
        <v>113392.30279624576</v>
      </c>
      <c r="BN8" s="443">
        <f ca="1">IF(BN4&gt;=Inservice,SUM(Inputs!$E$32:BP32)-IF(AND(BN4&lt;&gt;"",BO4=""),RetireValue,0),0)-IF(BN4="",RetireValue,0)</f>
        <v>113392.30279624576</v>
      </c>
      <c r="BO8" s="443">
        <f ca="1">IF(BO4&gt;=Inservice,SUM(Inputs!$E$32:BQ32)-IF(AND(BO4&lt;&gt;"",BP4=""),RetireValue,0),0)-IF(BO4="",RetireValue,0)</f>
        <v>113392.30279624576</v>
      </c>
      <c r="BP8" s="443">
        <f ca="1">IF(BP4&gt;=Inservice,SUM(Inputs!$E$32:BR32)-IF(AND(BP4&lt;&gt;"",BQ4=""),RetireValue,0),0)-IF(BP4="",RetireValue,0)</f>
        <v>113392.30279624576</v>
      </c>
      <c r="BQ8" s="443">
        <f ca="1">IF(BQ4&gt;=Inservice,SUM(Inputs!$E$32:BS32)-IF(AND(BQ4&lt;&gt;"",BR4=""),RetireValue,0),0)-IF(BQ4="",RetireValue,0)</f>
        <v>113392.30279624576</v>
      </c>
      <c r="BR8" s="443">
        <f ca="1">IF(BR4&gt;=Inservice,SUM(Inputs!$E$32:BT32)-IF(AND(BR4&lt;&gt;"",BS4=""),RetireValue,0),0)-IF(BR4="",RetireValue,0)</f>
        <v>113392.30279624576</v>
      </c>
      <c r="BS8" s="443">
        <f ca="1">IF(BS4&gt;=Inservice,SUM(Inputs!$E$32:BU32)-IF(AND(BS4&lt;&gt;"",BT4=""),RetireValue,0),0)-IF(BS4="",RetireValue,0)</f>
        <v>113392.30279624576</v>
      </c>
      <c r="BT8" s="443">
        <f ca="1">IF(BT4&gt;=Inservice,SUM(Inputs!$E$32:BV32)-IF(AND(BT4&lt;&gt;"",BU4=""),RetireValue,0),0)-IF(BT4="",RetireValue,0)</f>
        <v>113392.30279624576</v>
      </c>
      <c r="BU8" s="443">
        <f ca="1">IF(BU4&gt;=Inservice,SUM(Inputs!$E$32:BW32)-IF(AND(BU4&lt;&gt;"",BV4=""),RetireValue,0),0)-IF(BU4="",RetireValue,0)</f>
        <v>113392.30279624576</v>
      </c>
      <c r="BV8" s="443">
        <f ca="1">IF(BV4&gt;=Inservice,SUM(Inputs!$E$32:BX32)-IF(AND(BV4&lt;&gt;"",BW4=""),RetireValue,0),0)-IF(BV4="",RetireValue,0)</f>
        <v>113392.30279624576</v>
      </c>
      <c r="BW8" s="443">
        <f ca="1">IF(BW4&gt;=Inservice,SUM(Inputs!$E$32:BY32)-IF(AND(BW4&lt;&gt;"",BX4=""),RetireValue,0),0)-IF(BW4="",RetireValue,0)</f>
        <v>113392.30279624576</v>
      </c>
      <c r="BX8" s="443">
        <f ca="1">IF(BX4&gt;=Inservice,SUM(Inputs!$E$32:BZ32)-IF(AND(BX4&lt;&gt;"",BY4=""),RetireValue,0),0)-IF(BX4="",RetireValue,0)</f>
        <v>113392.30279624576</v>
      </c>
      <c r="BY8" s="443">
        <f ca="1">IF(BY4&gt;=Inservice,SUM(Inputs!$E$32:CA32)-IF(AND(BY4&lt;&gt;"",BZ4=""),RetireValue,0),0)-IF(BY4="",RetireValue,0)</f>
        <v>113392.30279624576</v>
      </c>
      <c r="BZ8" s="443">
        <f ca="1">IF(BZ4&gt;=Inservice,SUM(Inputs!$E$32:CB32)-IF(AND(BZ4&lt;&gt;"",CA4=""),RetireValue,0),0)-IF(BZ4="",RetireValue,0)</f>
        <v>113392.30279624576</v>
      </c>
      <c r="CA8" s="443">
        <f ca="1">IF(CA4&gt;=Inservice,SUM(Inputs!$E$32:CC32)-IF(AND(CA4&lt;&gt;"",CB4=""),RetireValue,0),0)-IF(CA4="",RetireValue,0)</f>
        <v>113392.30279624576</v>
      </c>
      <c r="CB8" s="443">
        <f ca="1">IF(CB4&gt;=Inservice,SUM(Inputs!$E$32:CD32)-IF(AND(CB4&lt;&gt;"",CC4=""),RetireValue,0),0)-IF(CB4="",RetireValue,0)</f>
        <v>113392.30279624576</v>
      </c>
      <c r="CC8" s="443">
        <f ca="1">IF(CC4&gt;=Inservice,SUM(Inputs!$E$32:CE32)-IF(AND(CC4&lt;&gt;"",CD4=""),RetireValue,0),0)-IF(CC4="",RetireValue,0)</f>
        <v>113392.30279624576</v>
      </c>
      <c r="CD8" s="443">
        <f ca="1">IF(CD4&gt;=Inservice,SUM(Inputs!$E$32:CF32)-IF(AND(CD4&lt;&gt;"",CE4=""),RetireValue,0),0)-IF(CD4="",RetireValue,0)</f>
        <v>113392.30279624576</v>
      </c>
      <c r="CE8" s="443">
        <f ca="1">IF(CE4&gt;=Inservice,SUM(Inputs!$E$32:CG32)-IF(AND(CE4&lt;&gt;"",CF4=""),RetireValue,0),0)-IF(CE4="",RetireValue,0)</f>
        <v>113392.30279624576</v>
      </c>
      <c r="CF8" s="443">
        <f ca="1">IF(CF4&gt;=Inservice,SUM(Inputs!$E$32:CH32)-IF(AND(CF4&lt;&gt;"",CG4=""),RetireValue,0),0)-IF(CF4="",RetireValue,0)</f>
        <v>113392.30279624576</v>
      </c>
      <c r="CG8" s="443">
        <f ca="1">IF(CG4&gt;=Inservice,SUM(Inputs!$E$32:CI32)-IF(AND(CG4&lt;&gt;"",CH4=""),RetireValue,0),0)-IF(CG4="",RetireValue,0)</f>
        <v>113392.30279624576</v>
      </c>
      <c r="CH8" s="443">
        <f ca="1">IF(CH4&gt;=Inservice,SUM(Inputs!$E$32:CJ32)-IF(AND(CH4&lt;&gt;"",CI4=""),RetireValue,0),0)-IF(CH4="",RetireValue,0)</f>
        <v>113392.30279624576</v>
      </c>
      <c r="CI8" s="443">
        <f ca="1">IF(CI4&gt;=Inservice,SUM(Inputs!$E$32:CK32)-IF(AND(CI4&lt;&gt;"",CJ4=""),RetireValue,0),0)-IF(CI4="",RetireValue,0)</f>
        <v>113392.30279624576</v>
      </c>
      <c r="CJ8" s="443">
        <f ca="1">IF(CJ4&gt;=Inservice,SUM(Inputs!$E$32:CL32)-IF(AND(CJ4&lt;&gt;"",CK4=""),RetireValue,0),0)-IF(CJ4="",RetireValue,0)</f>
        <v>113392.30279624576</v>
      </c>
      <c r="CK8" s="443">
        <f ca="1">IF(CK4&gt;=Inservice,SUM(Inputs!$E$32:CM32)-IF(AND(CK4&lt;&gt;"",CL4=""),RetireValue,0),0)-IF(CK4="",RetireValue,0)</f>
        <v>113392.30279624576</v>
      </c>
      <c r="CL8" s="443">
        <f ca="1">IF(CL4&gt;=Inservice,SUM(Inputs!$E$32:CN32)-IF(AND(CL4&lt;&gt;"",CM4=""),RetireValue,0),0)-IF(CL4="",RetireValue,0)</f>
        <v>113392.30279624576</v>
      </c>
      <c r="CM8" s="443">
        <f ca="1">IF(CM4&gt;=Inservice,SUM(Inputs!$E$32:CO32)-IF(AND(CM4&lt;&gt;"",CN4=""),RetireValue,0),0)-IF(CM4="",RetireValue,0)</f>
        <v>113392.30279624576</v>
      </c>
      <c r="CN8" s="443">
        <f ca="1">IF(CN4&gt;=Inservice,SUM(Inputs!$E$32:CP32)-IF(AND(CN4&lt;&gt;"",CO4=""),RetireValue,0),0)-IF(CN4="",RetireValue,0)</f>
        <v>113392.30279624576</v>
      </c>
      <c r="CO8" s="443">
        <f ca="1">IF(CO4&gt;=Inservice,SUM(Inputs!$E$32:CQ32)-IF(AND(CO4&lt;&gt;"",CP4=""),RetireValue,0),0)-IF(CO4="",RetireValue,0)</f>
        <v>113392.30279624576</v>
      </c>
      <c r="CP8" s="443">
        <f ca="1">IF(CP4&gt;=Inservice,SUM(Inputs!$E$32:CR32)-IF(AND(CP4&lt;&gt;"",CQ4=""),RetireValue,0),0)-IF(CP4="",RetireValue,0)</f>
        <v>113392.30279624576</v>
      </c>
      <c r="CQ8" s="443">
        <f ca="1">IF(CQ4&gt;=Inservice,SUM(Inputs!$E$32:CS32)-IF(AND(CQ4&lt;&gt;"",CR4=""),RetireValue,0),0)-IF(CQ4="",RetireValue,0)</f>
        <v>113392.30279624576</v>
      </c>
    </row>
    <row r="9" spans="1:96" x14ac:dyDescent="0.25">
      <c r="A9" s="35" t="s">
        <v>106</v>
      </c>
      <c r="C9" s="443">
        <f>IF(C4&gt;=Inservice,0,SUM(Inputs!$E$32:E32)-IF(AND(C4&lt;&gt;"",D4=""),0,0))</f>
        <v>23515.359609837269</v>
      </c>
      <c r="D9" s="443">
        <f>IF(D4&gt;=Inservice,0,SUM(Inputs!$E$32:F32)-IF(AND(D4&lt;&gt;"",E4=""),0,0))</f>
        <v>79050.705532957814</v>
      </c>
      <c r="E9" s="443">
        <f>IF(E4&gt;=Inservice,0,SUM(Inputs!$E$32:G32)-IF(AND(E4&lt;&gt;"",F4=""),0,0))</f>
        <v>111131.60857494181</v>
      </c>
      <c r="F9" s="443">
        <f>IF(F4&gt;=Inservice,0,SUM(Inputs!$E$32:H32)-IF(AND(F4&lt;&gt;"",G4=""),0,0))</f>
        <v>0</v>
      </c>
      <c r="G9" s="443">
        <f>IF(G4&gt;=Inservice,0,SUM(Inputs!$E$32:I32)-IF(AND(G4&lt;&gt;"",H4=""),0,0))</f>
        <v>0</v>
      </c>
      <c r="H9" s="443">
        <f>IF(H4&gt;=Inservice,0,SUM(Inputs!$E$32:J32)-IF(AND(H4&lt;&gt;"",I4=""),0,0))</f>
        <v>0</v>
      </c>
      <c r="I9" s="443">
        <f>IF(I4&gt;=Inservice,0,SUM(Inputs!$E$32:K32)-IF(AND(I4&lt;&gt;"",J4=""),0,0))</f>
        <v>0</v>
      </c>
      <c r="J9" s="443">
        <f>IF(J4&gt;=Inservice,0,SUM(Inputs!$E$32:L32)-IF(AND(J4&lt;&gt;"",K4=""),0,0))</f>
        <v>0</v>
      </c>
      <c r="K9" s="443">
        <f>IF(K4&gt;=Inservice,0,SUM(Inputs!$E$32:M32)-IF(AND(K4&lt;&gt;"",L4=""),0,0))</f>
        <v>0</v>
      </c>
      <c r="L9" s="443">
        <f>IF(L4&gt;=Inservice,0,SUM(Inputs!$E$32:N32)-IF(AND(L4&lt;&gt;"",M4=""),0,0))</f>
        <v>0</v>
      </c>
      <c r="M9" s="443">
        <f>IF(M4&gt;=Inservice,0,SUM(Inputs!$E$32:O32)-IF(AND(M4&lt;&gt;"",N4=""),0,0))</f>
        <v>0</v>
      </c>
      <c r="N9" s="443">
        <f>IF(N4&gt;=Inservice,0,SUM(Inputs!$E$32:P32)-IF(AND(N4&lt;&gt;"",O4=""),0,0))</f>
        <v>0</v>
      </c>
      <c r="O9" s="443">
        <f>IF(O4&gt;=Inservice,0,SUM(Inputs!$E$32:Q32)-IF(AND(O4&lt;&gt;"",P4=""),0,0))</f>
        <v>0</v>
      </c>
      <c r="P9" s="443">
        <f>IF(P4&gt;=Inservice,0,SUM(Inputs!$E$32:R32)-IF(AND(P4&lt;&gt;"",Q4=""),0,0))</f>
        <v>0</v>
      </c>
      <c r="Q9" s="443">
        <f>IF(Q4&gt;=Inservice,0,SUM(Inputs!$E$32:S32)-IF(AND(Q4&lt;&gt;"",R4=""),0,0))</f>
        <v>0</v>
      </c>
      <c r="R9" s="443">
        <f>IF(R4&gt;=Inservice,0,SUM(Inputs!$E$32:T32)-IF(AND(R4&lt;&gt;"",S4=""),0,0))</f>
        <v>0</v>
      </c>
      <c r="S9" s="443">
        <f>IF(S4&gt;=Inservice,0,SUM(Inputs!$E$32:U32)-IF(AND(S4&lt;&gt;"",T4=""),0,0))</f>
        <v>0</v>
      </c>
      <c r="T9" s="443">
        <f>IF(T4&gt;=Inservice,0,SUM(Inputs!$E$32:V32)-IF(AND(T4&lt;&gt;"",U4=""),0,0))</f>
        <v>0</v>
      </c>
      <c r="U9" s="443">
        <f>IF(U4&gt;=Inservice,0,SUM(Inputs!$E$32:W32)-IF(AND(U4&lt;&gt;"",V4=""),0,0))</f>
        <v>0</v>
      </c>
      <c r="V9" s="443">
        <f>IF(V4&gt;=Inservice,0,SUM(Inputs!$E$32:X32)-IF(AND(V4&lt;&gt;"",W4=""),0,0))</f>
        <v>0</v>
      </c>
      <c r="W9" s="443">
        <f>IF(W4&gt;=Inservice,0,SUM(Inputs!$E$32:Y32)-IF(AND(W4&lt;&gt;"",X4=""),0,0))</f>
        <v>0</v>
      </c>
      <c r="X9" s="443">
        <f>IF(X4&gt;=Inservice,0,SUM(Inputs!$E$32:Z32)-IF(AND(X4&lt;&gt;"",Y4=""),0,0))</f>
        <v>0</v>
      </c>
      <c r="Y9" s="443">
        <f>IF(Y4&gt;=Inservice,0,SUM(Inputs!$E$32:AA32)-IF(AND(Y4&lt;&gt;"",Z4=""),0,0))</f>
        <v>0</v>
      </c>
      <c r="Z9" s="443">
        <f>IF(Z4&gt;=Inservice,0,SUM(Inputs!$E$32:AB32)-IF(AND(Z4&lt;&gt;"",AA4=""),0,0))</f>
        <v>0</v>
      </c>
      <c r="AA9" s="443">
        <f>IF(AA4&gt;=Inservice,0,SUM(Inputs!$E$32:AC32)-IF(AND(AA4&lt;&gt;"",AB4=""),0,0))</f>
        <v>0</v>
      </c>
      <c r="AB9" s="443">
        <f>IF(AB4&gt;=Inservice,0,SUM(Inputs!$E$32:AD32)-IF(AND(AB4&lt;&gt;"",AC4=""),0,0))</f>
        <v>0</v>
      </c>
      <c r="AC9" s="443">
        <f ca="1">IF(AC4&gt;=Inservice,0,SUM(Inputs!$E$32:AE32)-IF(AND(AC4&lt;&gt;"",AD4=""),0,0))</f>
        <v>0</v>
      </c>
      <c r="AD9" s="443">
        <f ca="1">IF(AD4&gt;=Inservice,0,SUM(Inputs!$E$32:AF32)-IF(AND(AD4&lt;&gt;"",AE4=""),0,0))</f>
        <v>0</v>
      </c>
      <c r="AE9" s="443">
        <f ca="1">IF(AE4&gt;=Inservice,0,SUM(Inputs!$E$32:AG32)-IF(AND(AE4&lt;&gt;"",AF4=""),0,0))</f>
        <v>0</v>
      </c>
      <c r="AF9" s="443">
        <f ca="1">IF(AF4&gt;=Inservice,0,SUM(Inputs!$E$32:AH32)-IF(AND(AF4&lt;&gt;"",AG4=""),0,0))</f>
        <v>0</v>
      </c>
      <c r="AG9" s="443">
        <f ca="1">IF(AG4&gt;=Inservice,0,SUM(Inputs!$E$32:AI32)-IF(AND(AG4&lt;&gt;"",AH4=""),0,0))</f>
        <v>0</v>
      </c>
      <c r="AH9" s="443">
        <f ca="1">IF(AH4&gt;=Inservice,0,SUM(Inputs!$E$32:AJ32)-IF(AND(AH4&lt;&gt;"",AI4=""),0,0))</f>
        <v>0</v>
      </c>
      <c r="AI9" s="443">
        <f ca="1">IF(AI4&gt;=Inservice,0,SUM(Inputs!$E$32:AK32)-IF(AND(AI4&lt;&gt;"",AJ4=""),0,0))</f>
        <v>0</v>
      </c>
      <c r="AJ9" s="443">
        <f ca="1">IF(AJ4&gt;=Inservice,0,SUM(Inputs!$E$32:AL32)-IF(AND(AJ4&lt;&gt;"",AK4=""),0,0))</f>
        <v>0</v>
      </c>
      <c r="AK9" s="443">
        <f ca="1">IF(AK4&gt;=Inservice,0,SUM(Inputs!$E$32:AM32)-IF(AND(AK4&lt;&gt;"",AL4=""),0,0))</f>
        <v>0</v>
      </c>
      <c r="AL9" s="443">
        <f ca="1">IF(AL4&gt;=Inservice,0,SUM(Inputs!$E$32:AN32)-IF(AND(AL4&lt;&gt;"",AM4=""),0,0))</f>
        <v>0</v>
      </c>
      <c r="AM9" s="443">
        <f ca="1">IF(AM4&gt;=Inservice,0,SUM(Inputs!$E$32:AO32)-IF(AND(AM4&lt;&gt;"",AN4=""),0,0))</f>
        <v>0</v>
      </c>
      <c r="AN9" s="443">
        <f ca="1">IF(AN4&gt;=Inservice,0,SUM(Inputs!$E$32:AP32)-IF(AND(AN4&lt;&gt;"",AO4=""),0,0))</f>
        <v>0</v>
      </c>
      <c r="AO9" s="443">
        <f ca="1">IF(AO4&gt;=Inservice,0,SUM(Inputs!$E$32:AQ32)-IF(AND(AO4&lt;&gt;"",AP4=""),0,0))</f>
        <v>0</v>
      </c>
      <c r="AP9" s="443">
        <f ca="1">IF(AP4&gt;=Inservice,0,SUM(Inputs!$E$32:AR32)-IF(AND(AP4&lt;&gt;"",AQ4=""),0,0))</f>
        <v>0</v>
      </c>
      <c r="AQ9" s="443">
        <f ca="1">IF(AQ4&gt;=Inservice,0,SUM(Inputs!$E$32:AS32)-IF(AND(AQ4&lt;&gt;"",AR4=""),0,0))</f>
        <v>0</v>
      </c>
      <c r="AR9" s="443">
        <f ca="1">IF(AR4&gt;=Inservice,0,SUM(Inputs!$E$32:AT32)-IF(AND(AR4&lt;&gt;"",AS4=""),0,0))</f>
        <v>0</v>
      </c>
      <c r="AS9" s="443">
        <f ca="1">IF(AS4&gt;=Inservice,0,SUM(Inputs!$E$32:AU32)-IF(AND(AS4&lt;&gt;"",AT4=""),0,0))</f>
        <v>0</v>
      </c>
      <c r="AT9" s="443">
        <f ca="1">IF(AT4&gt;=Inservice,0,SUM(Inputs!$E$32:AV32)-IF(AND(AT4&lt;&gt;"",AU4=""),0,0))</f>
        <v>0</v>
      </c>
      <c r="AU9" s="443">
        <f ca="1">IF(AU4&gt;=Inservice,0,SUM(Inputs!$E$32:AW32)-IF(AND(AU4&lt;&gt;"",AV4=""),0,0))</f>
        <v>0</v>
      </c>
      <c r="AV9" s="443">
        <f ca="1">IF(AV4&gt;=Inservice,0,SUM(Inputs!$E$32:AX32)-IF(AND(AV4&lt;&gt;"",AW4=""),0,0))</f>
        <v>0</v>
      </c>
      <c r="AW9" s="443">
        <f ca="1">IF(AW4&gt;=Inservice,0,SUM(Inputs!$E$32:AY32)-IF(AND(AW4&lt;&gt;"",AX4=""),0,0))</f>
        <v>0</v>
      </c>
      <c r="AX9" s="443">
        <f ca="1">IF(AX4&gt;=Inservice,0,SUM(Inputs!$E$32:AZ32)-IF(AND(AX4&lt;&gt;"",AY4=""),0,0))</f>
        <v>0</v>
      </c>
      <c r="AY9" s="443">
        <f ca="1">IF(AY4&gt;=Inservice,0,SUM(Inputs!$E$32:BA32)-IF(AND(AY4&lt;&gt;"",AZ4=""),0,0))</f>
        <v>0</v>
      </c>
      <c r="AZ9" s="443">
        <f ca="1">IF(AZ4&gt;=Inservice,0,SUM(Inputs!$E$32:BB32)-IF(AND(AZ4&lt;&gt;"",BA4=""),0,0))</f>
        <v>0</v>
      </c>
      <c r="BA9" s="443">
        <f ca="1">IF(BA4&gt;=Inservice,0,SUM(Inputs!$E$32:BC32)-IF(AND(BA4&lt;&gt;"",BB4=""),0,0))</f>
        <v>0</v>
      </c>
      <c r="BB9" s="443">
        <f ca="1">IF(BB4&gt;=Inservice,0,SUM(Inputs!$E$32:BD32)-IF(AND(BB4&lt;&gt;"",BC4=""),0,0))</f>
        <v>0</v>
      </c>
      <c r="BC9" s="443">
        <f ca="1">IF(BC4&gt;=Inservice,0,SUM(Inputs!$E$32:BE32)-IF(AND(BC4&lt;&gt;"",BD4=""),0,0))</f>
        <v>0</v>
      </c>
      <c r="BD9" s="443">
        <f ca="1">IF(BD4&gt;=Inservice,0,SUM(Inputs!$E$32:BF32)-IF(AND(BD4&lt;&gt;"",BE4=""),0,0))</f>
        <v>0</v>
      </c>
      <c r="BE9" s="443">
        <f ca="1">IF(BE4&gt;=Inservice,0,SUM(Inputs!$E$32:BG32)-IF(AND(BE4&lt;&gt;"",BF4=""),0,0))</f>
        <v>0</v>
      </c>
      <c r="BF9" s="443">
        <f ca="1">IF(BF4&gt;=Inservice,0,SUM(Inputs!$E$32:BH32)-IF(AND(BF4&lt;&gt;"",BG4=""),0,0))</f>
        <v>0</v>
      </c>
      <c r="BG9" s="443">
        <f ca="1">IF(BG4&gt;=Inservice,0,SUM(Inputs!$E$32:BI32)-IF(AND(BG4&lt;&gt;"",BH4=""),0,0))</f>
        <v>0</v>
      </c>
      <c r="BH9" s="443">
        <f ca="1">IF(BH4&gt;=Inservice,0,SUM(Inputs!$E$32:BJ32)-IF(AND(BH4&lt;&gt;"",BI4=""),0,0))</f>
        <v>0</v>
      </c>
      <c r="BI9" s="443">
        <f ca="1">IF(BI4&gt;=Inservice,0,SUM(Inputs!$E$32:BK32)-IF(AND(BI4&lt;&gt;"",BJ4=""),0,0))</f>
        <v>0</v>
      </c>
      <c r="BJ9" s="443">
        <f ca="1">IF(BJ4&gt;=Inservice,0,SUM(Inputs!$E$32:BL32)-IF(AND(BJ4&lt;&gt;"",BK4=""),0,0))</f>
        <v>0</v>
      </c>
      <c r="BK9" s="443">
        <f ca="1">IF(BK4&gt;=Inservice,0,SUM(Inputs!$E$32:BM32)-IF(AND(BK4&lt;&gt;"",BL4=""),0,0))</f>
        <v>0</v>
      </c>
      <c r="BL9" s="443">
        <f ca="1">IF(BL4&gt;=Inservice,0,SUM(Inputs!$E$32:BN32)-IF(AND(BL4&lt;&gt;"",BM4=""),0,0))</f>
        <v>0</v>
      </c>
      <c r="BM9" s="443">
        <f ca="1">IF(BM4&gt;=Inservice,0,SUM(Inputs!$E$32:BO32)-IF(AND(BM4&lt;&gt;"",BN4=""),0,0))</f>
        <v>0</v>
      </c>
      <c r="BN9" s="443">
        <f ca="1">IF(BN4&gt;=Inservice,0,SUM(Inputs!$E$32:BP32)-IF(AND(BN4&lt;&gt;"",BO4=""),0,0))</f>
        <v>0</v>
      </c>
      <c r="BO9" s="443">
        <f ca="1">IF(BO4&gt;=Inservice,0,SUM(Inputs!$E$32:BQ32)-IF(AND(BO4&lt;&gt;"",BP4=""),0,0))</f>
        <v>0</v>
      </c>
      <c r="BP9" s="443">
        <f ca="1">IF(BP4&gt;=Inservice,0,SUM(Inputs!$E$32:BR32)-IF(AND(BP4&lt;&gt;"",BQ4=""),0,0))</f>
        <v>0</v>
      </c>
      <c r="BQ9" s="443">
        <f ca="1">IF(BQ4&gt;=Inservice,0,SUM(Inputs!$E$32:BS32)-IF(AND(BQ4&lt;&gt;"",BR4=""),0,0))</f>
        <v>0</v>
      </c>
      <c r="BR9" s="443">
        <f ca="1">IF(BR4&gt;=Inservice,0,SUM(Inputs!$E$32:BT32)-IF(AND(BR4&lt;&gt;"",BS4=""),0,0))</f>
        <v>0</v>
      </c>
      <c r="BS9" s="443">
        <f ca="1">IF(BS4&gt;=Inservice,0,SUM(Inputs!$E$32:BU32)-IF(AND(BS4&lt;&gt;"",BT4=""),0,0))</f>
        <v>0</v>
      </c>
      <c r="BT9" s="443">
        <f ca="1">IF(BT4&gt;=Inservice,0,SUM(Inputs!$E$32:BV32)-IF(AND(BT4&lt;&gt;"",BU4=""),0,0))</f>
        <v>0</v>
      </c>
      <c r="BU9" s="443">
        <f ca="1">IF(BU4&gt;=Inservice,0,SUM(Inputs!$E$32:BW32)-IF(AND(BU4&lt;&gt;"",BV4=""),0,0))</f>
        <v>0</v>
      </c>
      <c r="BV9" s="443">
        <f ca="1">IF(BV4&gt;=Inservice,0,SUM(Inputs!$E$32:BX32)-IF(AND(BV4&lt;&gt;"",BW4=""),0,0))</f>
        <v>0</v>
      </c>
      <c r="BW9" s="443">
        <f ca="1">IF(BW4&gt;=Inservice,0,SUM(Inputs!$E$32:BY32)-IF(AND(BW4&lt;&gt;"",BX4=""),0,0))</f>
        <v>0</v>
      </c>
      <c r="BX9" s="443">
        <f ca="1">IF(BX4&gt;=Inservice,0,SUM(Inputs!$E$32:BZ32)-IF(AND(BX4&lt;&gt;"",BY4=""),0,0))</f>
        <v>0</v>
      </c>
      <c r="BY9" s="443">
        <f ca="1">IF(BY4&gt;=Inservice,0,SUM(Inputs!$E$32:CA32)-IF(AND(BY4&lt;&gt;"",BZ4=""),0,0))</f>
        <v>0</v>
      </c>
      <c r="BZ9" s="443">
        <f ca="1">IF(BZ4&gt;=Inservice,0,SUM(Inputs!$E$32:CB32)-IF(AND(BZ4&lt;&gt;"",CA4=""),0,0))</f>
        <v>0</v>
      </c>
      <c r="CA9" s="443">
        <f ca="1">IF(CA4&gt;=Inservice,0,SUM(Inputs!$E$32:CC32)-IF(AND(CA4&lt;&gt;"",CB4=""),0,0))</f>
        <v>0</v>
      </c>
      <c r="CB9" s="443">
        <f ca="1">IF(CB4&gt;=Inservice,0,SUM(Inputs!$E$32:CD32)-IF(AND(CB4&lt;&gt;"",CC4=""),0,0))</f>
        <v>0</v>
      </c>
      <c r="CC9" s="443">
        <f ca="1">IF(CC4&gt;=Inservice,0,SUM(Inputs!$E$32:CE32)-IF(AND(CC4&lt;&gt;"",CD4=""),0,0))</f>
        <v>0</v>
      </c>
      <c r="CD9" s="443">
        <f ca="1">IF(CD4&gt;=Inservice,0,SUM(Inputs!$E$32:CF32)-IF(AND(CD4&lt;&gt;"",CE4=""),0,0))</f>
        <v>0</v>
      </c>
      <c r="CE9" s="443">
        <f ca="1">IF(CE4&gt;=Inservice,0,SUM(Inputs!$E$32:CG32)-IF(AND(CE4&lt;&gt;"",CF4=""),0,0))</f>
        <v>0</v>
      </c>
      <c r="CF9" s="443">
        <f ca="1">IF(CF4&gt;=Inservice,0,SUM(Inputs!$E$32:CH32)-IF(AND(CF4&lt;&gt;"",CG4=""),0,0))</f>
        <v>0</v>
      </c>
      <c r="CG9" s="443">
        <f ca="1">IF(CG4&gt;=Inservice,0,SUM(Inputs!$E$32:CI32)-IF(AND(CG4&lt;&gt;"",CH4=""),0,0))</f>
        <v>0</v>
      </c>
      <c r="CH9" s="443">
        <f ca="1">IF(CH4&gt;=Inservice,0,SUM(Inputs!$E$32:CJ32)-IF(AND(CH4&lt;&gt;"",CI4=""),0,0))</f>
        <v>0</v>
      </c>
      <c r="CI9" s="443">
        <f ca="1">IF(CI4&gt;=Inservice,0,SUM(Inputs!$E$32:CK32)-IF(AND(CI4&lt;&gt;"",CJ4=""),0,0))</f>
        <v>0</v>
      </c>
      <c r="CJ9" s="443">
        <f ca="1">IF(CJ4&gt;=Inservice,0,SUM(Inputs!$E$32:CL32)-IF(AND(CJ4&lt;&gt;"",CK4=""),0,0))</f>
        <v>0</v>
      </c>
      <c r="CK9" s="443">
        <f ca="1">IF(CK4&gt;=Inservice,0,SUM(Inputs!$E$32:CM32)-IF(AND(CK4&lt;&gt;"",CL4=""),0,0))</f>
        <v>0</v>
      </c>
      <c r="CL9" s="443">
        <f ca="1">IF(CL4&gt;=Inservice,0,SUM(Inputs!$E$32:CN32)-IF(AND(CL4&lt;&gt;"",CM4=""),0,0))</f>
        <v>0</v>
      </c>
      <c r="CM9" s="443">
        <f ca="1">IF(CM4&gt;=Inservice,0,SUM(Inputs!$E$32:CO32)-IF(AND(CM4&lt;&gt;"",CN4=""),0,0))</f>
        <v>0</v>
      </c>
      <c r="CN9" s="443">
        <f ca="1">IF(CN4&gt;=Inservice,0,SUM(Inputs!$E$32:CP32)-IF(AND(CN4&lt;&gt;"",CO4=""),0,0))</f>
        <v>0</v>
      </c>
      <c r="CO9" s="443">
        <f ca="1">IF(CO4&gt;=Inservice,0,SUM(Inputs!$E$32:CQ32)-IF(AND(CO4&lt;&gt;"",CP4=""),0,0))</f>
        <v>0</v>
      </c>
      <c r="CP9" s="443">
        <f ca="1">IF(CP4&gt;=Inservice,0,SUM(Inputs!$E$32:CR32)-IF(AND(CP4&lt;&gt;"",CQ4=""),0,0))</f>
        <v>0</v>
      </c>
      <c r="CQ9" s="443">
        <f ca="1">IF(CQ4&gt;=Inservice,0,SUM(Inputs!$E$32:CS32)-IF(AND(CQ4&lt;&gt;"",CR4=""),0,0))</f>
        <v>0</v>
      </c>
    </row>
    <row r="10" spans="1:96" x14ac:dyDescent="0.25">
      <c r="A10" s="35" t="s">
        <v>107</v>
      </c>
      <c r="C10" s="443">
        <f ca="1">'Fed Depr-Recomm'!D53</f>
        <v>0</v>
      </c>
      <c r="D10" s="443">
        <f ca="1">'Fed Depr-Recomm'!E53+C10</f>
        <v>0</v>
      </c>
      <c r="E10" s="443">
        <f ca="1">'Fed Depr-Recomm'!F53+D10</f>
        <v>0</v>
      </c>
      <c r="F10" s="443">
        <f ca="1">'Fed Depr-Recomm'!G53+E10</f>
        <v>-11339.230279624575</v>
      </c>
      <c r="G10" s="443">
        <f ca="1">'Fed Depr-Recomm'!H53+F10</f>
        <v>-34017.690838873721</v>
      </c>
      <c r="H10" s="443">
        <f ca="1">'Fed Depr-Recomm'!I53+G10</f>
        <v>-56696.151398122871</v>
      </c>
      <c r="I10" s="443">
        <f ca="1">'Fed Depr-Recomm'!J53+H10</f>
        <v>-79374.611957372021</v>
      </c>
      <c r="J10" s="443">
        <f ca="1">'Fed Depr-Recomm'!K53+I10</f>
        <v>-102053.07251662118</v>
      </c>
      <c r="K10" s="443">
        <f ca="1">'Fed Depr-Recomm'!L53+J10</f>
        <v>-113392.30279624576</v>
      </c>
      <c r="L10" s="443">
        <f ca="1">'Fed Depr-Recomm'!M53+K10</f>
        <v>-113392.30279624576</v>
      </c>
      <c r="M10" s="443">
        <f ca="1">'Fed Depr-Recomm'!N53+L10</f>
        <v>-113392.30279624576</v>
      </c>
      <c r="N10" s="443">
        <f ca="1">'Fed Depr-Recomm'!O53+M10</f>
        <v>-113392.30279624576</v>
      </c>
      <c r="O10" s="443">
        <f ca="1">'Fed Depr-Recomm'!P53+N10</f>
        <v>-113392.30279624576</v>
      </c>
      <c r="P10" s="443">
        <f ca="1">'Fed Depr-Recomm'!Q53+O10</f>
        <v>-113392.30279624576</v>
      </c>
      <c r="Q10" s="443">
        <f ca="1">'Fed Depr-Recomm'!R53+P10</f>
        <v>-113392.30279624576</v>
      </c>
      <c r="R10" s="443">
        <f ca="1">'Fed Depr-Recomm'!S53+Q10</f>
        <v>-113392.30279624576</v>
      </c>
      <c r="S10" s="443">
        <f ca="1">'Fed Depr-Recomm'!T53+R10</f>
        <v>-113392.30279624576</v>
      </c>
      <c r="T10" s="443">
        <f ca="1">'Fed Depr-Recomm'!U53+S10</f>
        <v>-113392.30279624576</v>
      </c>
      <c r="U10" s="443">
        <f ca="1">'Fed Depr-Recomm'!V53+T10</f>
        <v>-113392.30279624576</v>
      </c>
      <c r="V10" s="443">
        <f ca="1">'Fed Depr-Recomm'!W53+U10</f>
        <v>-113392.30279624576</v>
      </c>
      <c r="W10" s="443">
        <f ca="1">'Fed Depr-Recomm'!X53+V10</f>
        <v>-113392.30279624576</v>
      </c>
      <c r="X10" s="443">
        <f ca="1">'Fed Depr-Recomm'!Y53+W10</f>
        <v>-113392.30279624576</v>
      </c>
      <c r="Y10" s="443">
        <f ca="1">'Fed Depr-Recomm'!Z53+X10</f>
        <v>-113392.30279624576</v>
      </c>
      <c r="Z10" s="443">
        <f ca="1">'Fed Depr-Recomm'!AA53+Y10</f>
        <v>-113392.30279624576</v>
      </c>
      <c r="AA10" s="443">
        <f ca="1">'Fed Depr-Recomm'!AB53+Z10</f>
        <v>-113392.30279624576</v>
      </c>
      <c r="AB10" s="443">
        <f ca="1">'Fed Depr-Recomm'!AC53+AA10</f>
        <v>-113392.30279624576</v>
      </c>
      <c r="AC10" s="443">
        <f ca="1">'Fed Depr-Recomm'!AD53+AB10</f>
        <v>-113392.30279624576</v>
      </c>
      <c r="AD10" s="443">
        <f ca="1">'Fed Depr-Recomm'!AE53+AC10</f>
        <v>-113392.30279624576</v>
      </c>
      <c r="AE10" s="443">
        <f ca="1">'Fed Depr-Recomm'!AF53+AD10</f>
        <v>-113392.30279624576</v>
      </c>
      <c r="AF10" s="443">
        <f ca="1">'Fed Depr-Recomm'!AG53+AE10</f>
        <v>-113392.30279624576</v>
      </c>
      <c r="AG10" s="443">
        <f ca="1">'Fed Depr-Recomm'!AH53+AF10</f>
        <v>-113392.30279624576</v>
      </c>
      <c r="AH10" s="443">
        <f ca="1">'Fed Depr-Recomm'!AI53+AG10</f>
        <v>-113392.30279624576</v>
      </c>
      <c r="AI10" s="443">
        <f ca="1">'Fed Depr-Recomm'!AJ53+AH10</f>
        <v>-113392.30279624576</v>
      </c>
      <c r="AJ10" s="443">
        <f ca="1">'Fed Depr-Recomm'!AK53+AI10</f>
        <v>-113392.30279624576</v>
      </c>
      <c r="AK10" s="443">
        <f ca="1">'Fed Depr-Recomm'!AL53+AJ10</f>
        <v>-113392.30279624576</v>
      </c>
      <c r="AL10" s="443">
        <f ca="1">'Fed Depr-Recomm'!AM53+AK10</f>
        <v>-113392.30279624576</v>
      </c>
      <c r="AM10" s="443">
        <f ca="1">'Fed Depr-Recomm'!AN53+AL10</f>
        <v>-113392.30279624576</v>
      </c>
      <c r="AN10" s="443">
        <f ca="1">'Fed Depr-Recomm'!AO53+AM10</f>
        <v>-113392.30279624576</v>
      </c>
      <c r="AO10" s="443">
        <f ca="1">'Fed Depr-Recomm'!AP53+AN10</f>
        <v>-113392.30279624576</v>
      </c>
      <c r="AP10" s="443">
        <f ca="1">'Fed Depr-Recomm'!AQ53+AO10</f>
        <v>-113392.30279624576</v>
      </c>
      <c r="AQ10" s="443">
        <f ca="1">'Fed Depr-Recomm'!AR53+AP10</f>
        <v>-113392.30279624576</v>
      </c>
      <c r="AR10" s="443">
        <f ca="1">'Fed Depr-Recomm'!AS53+AQ10</f>
        <v>-113392.30279624576</v>
      </c>
      <c r="AS10" s="443">
        <f ca="1">'Fed Depr-Recomm'!AT53+AR10</f>
        <v>-113392.30279624576</v>
      </c>
      <c r="AT10" s="443">
        <f ca="1">'Fed Depr-Recomm'!AU53+AS10</f>
        <v>-113392.30279624576</v>
      </c>
      <c r="AU10" s="443">
        <f ca="1">'Fed Depr-Recomm'!AV53+AT10</f>
        <v>-113392.30279624576</v>
      </c>
      <c r="AV10" s="443">
        <f ca="1">'Fed Depr-Recomm'!AW53+AU10</f>
        <v>-113392.30279624576</v>
      </c>
      <c r="AW10" s="443">
        <f ca="1">'Fed Depr-Recomm'!AX53+AV10</f>
        <v>-113392.30279624576</v>
      </c>
      <c r="AX10" s="443">
        <f ca="1">'Fed Depr-Recomm'!AY53+AW10</f>
        <v>-113392.30279624576</v>
      </c>
      <c r="AY10" s="443">
        <f ca="1">'Fed Depr-Recomm'!AZ53+AX10</f>
        <v>-113392.30279624576</v>
      </c>
      <c r="AZ10" s="443">
        <f ca="1">'Fed Depr-Recomm'!BA53+AY10</f>
        <v>-113392.30279624576</v>
      </c>
      <c r="BA10" s="443">
        <f ca="1">'Fed Depr-Recomm'!BB53+AZ10</f>
        <v>-113392.30279624576</v>
      </c>
      <c r="BB10" s="443">
        <f ca="1">'Fed Depr-Recomm'!BC53+BA10</f>
        <v>-113392.30279624576</v>
      </c>
      <c r="BC10" s="443">
        <f ca="1">'Fed Depr-Recomm'!BD53+BB10</f>
        <v>-113392.30279624576</v>
      </c>
      <c r="BD10" s="443">
        <f ca="1">'Fed Depr-Recomm'!BE53+BC10</f>
        <v>-113392.30279624576</v>
      </c>
      <c r="BE10" s="443">
        <f ca="1">'Fed Depr-Recomm'!BF53+BD10</f>
        <v>-113392.30279624576</v>
      </c>
      <c r="BF10" s="443">
        <f ca="1">'Fed Depr-Recomm'!BG53+BE10</f>
        <v>-113392.30279624576</v>
      </c>
      <c r="BG10" s="443">
        <f ca="1">'Fed Depr-Recomm'!BH53+BF10</f>
        <v>-113392.30279624576</v>
      </c>
      <c r="BH10" s="443">
        <f ca="1">'Fed Depr-Recomm'!BI53+BG10</f>
        <v>-113392.30279624576</v>
      </c>
      <c r="BI10" s="443">
        <f ca="1">'Fed Depr-Recomm'!BJ53+BH10</f>
        <v>-113392.30279624576</v>
      </c>
      <c r="BJ10" s="443">
        <f ca="1">'Fed Depr-Recomm'!BK53+BI10</f>
        <v>-113392.30279624576</v>
      </c>
      <c r="BK10" s="443">
        <f ca="1">'Fed Depr-Recomm'!BL53+BJ10</f>
        <v>-113392.30279624576</v>
      </c>
      <c r="BL10" s="443">
        <f ca="1">'Fed Depr-Recomm'!BM53+BK10</f>
        <v>-113392.30279624576</v>
      </c>
      <c r="BM10" s="443">
        <f ca="1">'Fed Depr-Recomm'!BN53+BL10</f>
        <v>-113392.30279624576</v>
      </c>
      <c r="BN10" s="443">
        <f ca="1">'Fed Depr-Recomm'!BO53+BM10</f>
        <v>-113392.30279624576</v>
      </c>
      <c r="BO10" s="443">
        <f ca="1">'Fed Depr-Recomm'!BP53+BN10</f>
        <v>-113392.30279624576</v>
      </c>
      <c r="BP10" s="443">
        <f ca="1">'Fed Depr-Recomm'!BQ53+BO10</f>
        <v>-113392.30279624576</v>
      </c>
      <c r="BQ10" s="443">
        <f ca="1">'Fed Depr-Recomm'!BR53+BP10</f>
        <v>-113392.30279624576</v>
      </c>
      <c r="BR10" s="443">
        <f ca="1">'Fed Depr-Recomm'!BS53+BQ10</f>
        <v>-113392.30279624576</v>
      </c>
      <c r="BS10" s="443">
        <f ca="1">'Fed Depr-Recomm'!BT53+BR10</f>
        <v>-113392.30279624576</v>
      </c>
      <c r="BT10" s="443">
        <f ca="1">'Fed Depr-Recomm'!BU53+BS10</f>
        <v>-113392.30279624576</v>
      </c>
      <c r="BU10" s="443">
        <f ca="1">'Fed Depr-Recomm'!BV53+BT10</f>
        <v>-113392.30279624576</v>
      </c>
      <c r="BV10" s="443">
        <f ca="1">'Fed Depr-Recomm'!BW53+BU10</f>
        <v>-113392.30279624576</v>
      </c>
      <c r="BW10" s="443">
        <f ca="1">'Fed Depr-Recomm'!BX53+BV10</f>
        <v>-113392.30279624576</v>
      </c>
      <c r="BX10" s="443">
        <f ca="1">'Fed Depr-Recomm'!BY53+BW10</f>
        <v>-113392.30279624576</v>
      </c>
      <c r="BY10" s="443">
        <f ca="1">'Fed Depr-Recomm'!BZ53+BX10</f>
        <v>-113392.30279624576</v>
      </c>
      <c r="BZ10" s="443">
        <f ca="1">'Fed Depr-Recomm'!CA53+BY10</f>
        <v>-113392.30279624576</v>
      </c>
      <c r="CA10" s="443">
        <f ca="1">'Fed Depr-Recomm'!CB53+BZ10</f>
        <v>-113392.30279624576</v>
      </c>
      <c r="CB10" s="443">
        <f ca="1">'Fed Depr-Recomm'!CC53+CA10</f>
        <v>-113392.30279624576</v>
      </c>
      <c r="CC10" s="443">
        <f ca="1">'Fed Depr-Recomm'!CD53+CB10</f>
        <v>-113392.30279624576</v>
      </c>
      <c r="CD10" s="443">
        <f ca="1">'Fed Depr-Recomm'!CE53+CC10</f>
        <v>-113392.30279624576</v>
      </c>
      <c r="CE10" s="443">
        <f ca="1">'Fed Depr-Recomm'!CF53+CD10</f>
        <v>-113392.30279624576</v>
      </c>
      <c r="CF10" s="443">
        <f ca="1">'Fed Depr-Recomm'!CG53+CE10</f>
        <v>-113392.30279624576</v>
      </c>
      <c r="CG10" s="443">
        <f ca="1">'Fed Depr-Recomm'!CH53+CF10</f>
        <v>-113392.30279624576</v>
      </c>
      <c r="CH10" s="443">
        <f ca="1">'Fed Depr-Recomm'!CI53+CG10</f>
        <v>-113392.30279624576</v>
      </c>
      <c r="CI10" s="443">
        <f ca="1">'Fed Depr-Recomm'!CJ53+CH10</f>
        <v>-113392.30279624576</v>
      </c>
      <c r="CJ10" s="443">
        <f ca="1">'Fed Depr-Recomm'!CK53+CI10</f>
        <v>-113392.30279624576</v>
      </c>
      <c r="CK10" s="443">
        <f ca="1">'Fed Depr-Recomm'!CL53+CJ10</f>
        <v>-113392.30279624576</v>
      </c>
      <c r="CL10" s="443">
        <f ca="1">'Fed Depr-Recomm'!CM53+CK10</f>
        <v>-113392.30279624576</v>
      </c>
      <c r="CM10" s="443">
        <f ca="1">'Fed Depr-Recomm'!CN53+CL10</f>
        <v>-113392.30279624576</v>
      </c>
      <c r="CN10" s="443">
        <f ca="1">'Fed Depr-Recomm'!CO53+CM10</f>
        <v>-113392.30279624576</v>
      </c>
      <c r="CO10" s="443">
        <f ca="1">'Fed Depr-Recomm'!CP53+CN10</f>
        <v>-113392.30279624576</v>
      </c>
      <c r="CP10" s="443">
        <f ca="1">'Fed Depr-Recomm'!CQ53+CO10</f>
        <v>-113392.30279624576</v>
      </c>
      <c r="CQ10" s="443">
        <f ca="1">'Fed Depr-Recomm'!CR53+CP10</f>
        <v>-113392.30279624576</v>
      </c>
    </row>
    <row r="11" spans="1:96" s="20" customFormat="1" x14ac:dyDescent="0.25">
      <c r="A11" s="35" t="s">
        <v>152</v>
      </c>
      <c r="C11" s="363">
        <f ca="1">('Fed Depr-Recomm'!D$98-'Fed Depr-Recomm'!D$53)*FederalIncomeTax+('State Depr-Recomm'!D$98-'State Depr-Recomm'!D$53)*StateIncomeTax</f>
        <v>0</v>
      </c>
      <c r="D11" s="363">
        <f ca="1">('Fed Depr-Recomm'!E$98-'Fed Depr-Recomm'!E$53)*FederalIncomeTax+('State Depr-Recomm'!E$98-'State Depr-Recomm'!E$53)*StateIncomeTax+C11</f>
        <v>0</v>
      </c>
      <c r="E11" s="363">
        <f ca="1">('Fed Depr-Recomm'!F$98-'Fed Depr-Recomm'!F$53)*FederalIncomeTax+('State Depr-Recomm'!F$98-'State Depr-Recomm'!F$53)*StateIncomeTax+D11</f>
        <v>0</v>
      </c>
      <c r="F11" s="363">
        <f ca="1">('Fed Depr-Recomm'!G$98-'Fed Depr-Recomm'!G$53)*FederalIncomeTax+('State Depr-Recomm'!G$98-'State Depr-Recomm'!G$53)*StateIncomeTax+E11</f>
        <v>-4410.9605787739611</v>
      </c>
      <c r="G11" s="363">
        <f ca="1">('Fed Depr-Recomm'!H$98-'Fed Depr-Recomm'!H$53)*FederalIncomeTax+('State Depr-Recomm'!H$98-'State Depr-Recomm'!H$53)*StateIncomeTax+F11</f>
        <v>-9704.1132733027152</v>
      </c>
      <c r="H11" s="363">
        <f ca="1">('Fed Depr-Recomm'!I$98-'Fed Depr-Recomm'!I$53)*FederalIncomeTax+('State Depr-Recomm'!I$98-'State Depr-Recomm'!I$53)*StateIncomeTax+G11</f>
        <v>-9351.2364270007984</v>
      </c>
      <c r="I11" s="363">
        <f ca="1">('Fed Depr-Recomm'!J$98-'Fed Depr-Recomm'!J$53)*FederalIncomeTax+('State Depr-Recomm'!J$98-'State Depr-Recomm'!J$53)*StateIncomeTax+H11</f>
        <v>-5610.7418562004805</v>
      </c>
      <c r="J11" s="363">
        <f ca="1">('Fed Depr-Recomm'!K$98-'Fed Depr-Recomm'!K$53)*FederalIncomeTax+('State Depr-Recomm'!K$98-'State Depr-Recomm'!K$53)*StateIncomeTax+I11</f>
        <v>-1870.2472854001621</v>
      </c>
      <c r="K11" s="363">
        <f ca="1">('Fed Depr-Recomm'!L$98-'Fed Depr-Recomm'!L$53)*FederalIncomeTax+('State Depr-Recomm'!L$98-'State Depr-Recomm'!L$53)*StateIncomeTax+J11</f>
        <v>-2.9558577807620168E-12</v>
      </c>
      <c r="L11" s="363">
        <f ca="1">('Fed Depr-Recomm'!M$98-'Fed Depr-Recomm'!M$53)*FederalIncomeTax+('State Depr-Recomm'!M$98-'State Depr-Recomm'!M$53)*StateIncomeTax+K11</f>
        <v>-2.9558577807620168E-12</v>
      </c>
      <c r="M11" s="363">
        <f ca="1">('Fed Depr-Recomm'!N$98-'Fed Depr-Recomm'!N$53)*FederalIncomeTax+('State Depr-Recomm'!N$98-'State Depr-Recomm'!N$53)*StateIncomeTax+L11</f>
        <v>-2.9558577807620168E-12</v>
      </c>
      <c r="N11" s="363">
        <f ca="1">('Fed Depr-Recomm'!O$98-'Fed Depr-Recomm'!O$53)*FederalIncomeTax+('State Depr-Recomm'!O$98-'State Depr-Recomm'!O$53)*StateIncomeTax+M11</f>
        <v>-2.9558577807620168E-12</v>
      </c>
      <c r="O11" s="363">
        <f ca="1">('Fed Depr-Recomm'!P$98-'Fed Depr-Recomm'!P$53)*FederalIncomeTax+('State Depr-Recomm'!P$98-'State Depr-Recomm'!P$53)*StateIncomeTax+N11</f>
        <v>-2.9558577807620168E-12</v>
      </c>
      <c r="P11" s="363">
        <f ca="1">('Fed Depr-Recomm'!Q$98-'Fed Depr-Recomm'!Q$53)*FederalIncomeTax+('State Depr-Recomm'!Q$98-'State Depr-Recomm'!Q$53)*StateIncomeTax+O11</f>
        <v>-2.9558577807620168E-12</v>
      </c>
      <c r="Q11" s="363">
        <f ca="1">('Fed Depr-Recomm'!R$98-'Fed Depr-Recomm'!R$53)*FederalIncomeTax+('State Depr-Recomm'!R$98-'State Depr-Recomm'!R$53)*StateIncomeTax+P11</f>
        <v>-2.9558577807620168E-12</v>
      </c>
      <c r="R11" s="363">
        <f ca="1">('Fed Depr-Recomm'!S$98-'Fed Depr-Recomm'!S$53)*FederalIncomeTax+('State Depr-Recomm'!S$98-'State Depr-Recomm'!S$53)*StateIncomeTax+Q11</f>
        <v>-2.9558577807620168E-12</v>
      </c>
      <c r="S11" s="363">
        <f ca="1">('Fed Depr-Recomm'!T$98-'Fed Depr-Recomm'!T$53)*FederalIncomeTax+('State Depr-Recomm'!T$98-'State Depr-Recomm'!T$53)*StateIncomeTax+R11</f>
        <v>-2.9558577807620168E-12</v>
      </c>
      <c r="T11" s="363">
        <f ca="1">('Fed Depr-Recomm'!U$98-'Fed Depr-Recomm'!U$53)*FederalIncomeTax+('State Depr-Recomm'!U$98-'State Depr-Recomm'!U$53)*StateIncomeTax+S11</f>
        <v>-2.9558577807620168E-12</v>
      </c>
      <c r="U11" s="363">
        <f ca="1">('Fed Depr-Recomm'!V$98-'Fed Depr-Recomm'!V$53)*FederalIncomeTax+('State Depr-Recomm'!V$98-'State Depr-Recomm'!V$53)*StateIncomeTax+T11</f>
        <v>-2.9558577807620168E-12</v>
      </c>
      <c r="V11" s="363">
        <f ca="1">('Fed Depr-Recomm'!W$98-'Fed Depr-Recomm'!W$53)*FederalIncomeTax+('State Depr-Recomm'!W$98-'State Depr-Recomm'!W$53)*StateIncomeTax+U11</f>
        <v>-2.9558577807620168E-12</v>
      </c>
      <c r="W11" s="363">
        <f ca="1">('Fed Depr-Recomm'!X$98-'Fed Depr-Recomm'!X$53)*FederalIncomeTax+('State Depr-Recomm'!X$98-'State Depr-Recomm'!X$53)*StateIncomeTax+V11</f>
        <v>-2.9558577807620168E-12</v>
      </c>
      <c r="X11" s="363">
        <f ca="1">('Fed Depr-Recomm'!Y$98-'Fed Depr-Recomm'!Y$53)*FederalIncomeTax+('State Depr-Recomm'!Y$98-'State Depr-Recomm'!Y$53)*StateIncomeTax+W11</f>
        <v>-2.9558577807620168E-12</v>
      </c>
      <c r="Y11" s="363">
        <f ca="1">('Fed Depr-Recomm'!Z$98-'Fed Depr-Recomm'!Z$53)*FederalIncomeTax+('State Depr-Recomm'!Z$98-'State Depr-Recomm'!Z$53)*StateIncomeTax+X11</f>
        <v>-2.9558577807620168E-12</v>
      </c>
      <c r="Z11" s="363">
        <f ca="1">('Fed Depr-Recomm'!AA$98-'Fed Depr-Recomm'!AA$53)*FederalIncomeTax+('State Depr-Recomm'!AA$98-'State Depr-Recomm'!AA$53)*StateIncomeTax+Y11</f>
        <v>-2.9558577807620168E-12</v>
      </c>
      <c r="AA11" s="363">
        <f ca="1">('Fed Depr-Recomm'!AB$98-'Fed Depr-Recomm'!AB$53)*FederalIncomeTax+('State Depr-Recomm'!AB$98-'State Depr-Recomm'!AB$53)*StateIncomeTax+Z11</f>
        <v>-2.9558577807620168E-12</v>
      </c>
      <c r="AB11" s="363">
        <f ca="1">('Fed Depr-Recomm'!AC$98-'Fed Depr-Recomm'!AC$53)*FederalIncomeTax+('State Depr-Recomm'!AC$98-'State Depr-Recomm'!AC$53)*StateIncomeTax+AA11</f>
        <v>-2.9558577807620168E-12</v>
      </c>
      <c r="AC11" s="363">
        <f ca="1">('Fed Depr-Recomm'!AD$98-'Fed Depr-Recomm'!AD$53)*FederalIncomeTax+('State Depr-Recomm'!AD$98-'State Depr-Recomm'!AD$53)*StateIncomeTax+AB11</f>
        <v>-2.9558577807620168E-12</v>
      </c>
      <c r="AD11" s="363">
        <f ca="1">('Fed Depr-Recomm'!AE$98-'Fed Depr-Recomm'!AE$53)*FederalIncomeTax+('State Depr-Recomm'!AE$98-'State Depr-Recomm'!AE$53)*StateIncomeTax+AC11</f>
        <v>-2.9558577807620168E-12</v>
      </c>
      <c r="AE11" s="363">
        <f ca="1">('Fed Depr-Recomm'!AF$98-'Fed Depr-Recomm'!AF$53)*FederalIncomeTax+('State Depr-Recomm'!AF$98-'State Depr-Recomm'!AF$53)*StateIncomeTax+AD11</f>
        <v>-2.9558577807620168E-12</v>
      </c>
      <c r="AF11" s="363">
        <f ca="1">('Fed Depr-Recomm'!AG$98-'Fed Depr-Recomm'!AG$53)*FederalIncomeTax+('State Depr-Recomm'!AG$98-'State Depr-Recomm'!AG$53)*StateIncomeTax+AE11</f>
        <v>-2.9558577807620168E-12</v>
      </c>
      <c r="AG11" s="363">
        <f ca="1">('Fed Depr-Recomm'!AH$98-'Fed Depr-Recomm'!AH$53)*FederalIncomeTax+('State Depr-Recomm'!AH$98-'State Depr-Recomm'!AH$53)*StateIncomeTax+AF11</f>
        <v>-2.9558577807620168E-12</v>
      </c>
      <c r="AH11" s="363">
        <f ca="1">('Fed Depr-Recomm'!AI$98-'Fed Depr-Recomm'!AI$53)*FederalIncomeTax+('State Depr-Recomm'!AI$98-'State Depr-Recomm'!AI$53)*StateIncomeTax+AG11</f>
        <v>-2.9558577807620168E-12</v>
      </c>
      <c r="AI11" s="363">
        <f ca="1">('Fed Depr-Recomm'!AJ$98-'Fed Depr-Recomm'!AJ$53)*FederalIncomeTax+('State Depr-Recomm'!AJ$98-'State Depr-Recomm'!AJ$53)*StateIncomeTax+AH11</f>
        <v>-2.9558577807620168E-12</v>
      </c>
      <c r="AJ11" s="363">
        <f ca="1">('Fed Depr-Recomm'!AK$98-'Fed Depr-Recomm'!AK$53)*FederalIncomeTax+('State Depr-Recomm'!AK$98-'State Depr-Recomm'!AK$53)*StateIncomeTax+AI11</f>
        <v>-2.9558577807620168E-12</v>
      </c>
      <c r="AK11" s="363">
        <f ca="1">('Fed Depr-Recomm'!AL$98-'Fed Depr-Recomm'!AL$53)*FederalIncomeTax+('State Depr-Recomm'!AL$98-'State Depr-Recomm'!AL$53)*StateIncomeTax+AJ11</f>
        <v>-2.9558577807620168E-12</v>
      </c>
      <c r="AL11" s="363">
        <f ca="1">('Fed Depr-Recomm'!AM$98-'Fed Depr-Recomm'!AM$53)*FederalIncomeTax+('State Depr-Recomm'!AM$98-'State Depr-Recomm'!AM$53)*StateIncomeTax+AK11</f>
        <v>-2.9558577807620168E-12</v>
      </c>
      <c r="AM11" s="363">
        <f ca="1">('Fed Depr-Recomm'!AN$98-'Fed Depr-Recomm'!AN$53)*FederalIncomeTax+('State Depr-Recomm'!AN$98-'State Depr-Recomm'!AN$53)*StateIncomeTax+AL11</f>
        <v>-2.9558577807620168E-12</v>
      </c>
      <c r="AN11" s="363">
        <f ca="1">('Fed Depr-Recomm'!AO$98-'Fed Depr-Recomm'!AO$53)*FederalIncomeTax+('State Depr-Recomm'!AO$98-'State Depr-Recomm'!AO$53)*StateIncomeTax+AM11</f>
        <v>-2.9558577807620168E-12</v>
      </c>
      <c r="AO11" s="363">
        <f ca="1">('Fed Depr-Recomm'!AP$98-'Fed Depr-Recomm'!AP$53)*FederalIncomeTax+('State Depr-Recomm'!AP$98-'State Depr-Recomm'!AP$53)*StateIncomeTax+AN11</f>
        <v>-2.9558577807620168E-12</v>
      </c>
      <c r="AP11" s="363">
        <f ca="1">('Fed Depr-Recomm'!AQ$98-'Fed Depr-Recomm'!AQ$53)*FederalIncomeTax+('State Depr-Recomm'!AQ$98-'State Depr-Recomm'!AQ$53)*StateIncomeTax+AO11</f>
        <v>-2.9558577807620168E-12</v>
      </c>
      <c r="AQ11" s="363">
        <f ca="1">('Fed Depr-Recomm'!AR$98-'Fed Depr-Recomm'!AR$53)*FederalIncomeTax+('State Depr-Recomm'!AR$98-'State Depr-Recomm'!AR$53)*StateIncomeTax+AP11</f>
        <v>-2.9558577807620168E-12</v>
      </c>
      <c r="AR11" s="363">
        <f ca="1">('Fed Depr-Recomm'!AS$98-'Fed Depr-Recomm'!AS$53)*FederalIncomeTax+('State Depr-Recomm'!AS$98-'State Depr-Recomm'!AS$53)*StateIncomeTax+AQ11</f>
        <v>-2.9558577807620168E-12</v>
      </c>
      <c r="AS11" s="363">
        <f ca="1">('Fed Depr-Recomm'!AT$98-'Fed Depr-Recomm'!AT$53)*FederalIncomeTax+('State Depr-Recomm'!AT$98-'State Depr-Recomm'!AT$53)*StateIncomeTax+AR11</f>
        <v>-2.9558577807620168E-12</v>
      </c>
      <c r="AT11" s="363">
        <f ca="1">('Fed Depr-Recomm'!AU$98-'Fed Depr-Recomm'!AU$53)*FederalIncomeTax+('State Depr-Recomm'!AU$98-'State Depr-Recomm'!AU$53)*StateIncomeTax+AS11</f>
        <v>-2.9558577807620168E-12</v>
      </c>
      <c r="AU11" s="363">
        <f ca="1">('Fed Depr-Recomm'!AV$98-'Fed Depr-Recomm'!AV$53)*FederalIncomeTax+('State Depr-Recomm'!AV$98-'State Depr-Recomm'!AV$53)*StateIncomeTax+AT11</f>
        <v>-2.9558577807620168E-12</v>
      </c>
      <c r="AV11" s="363">
        <f ca="1">('Fed Depr-Recomm'!AW$98-'Fed Depr-Recomm'!AW$53)*FederalIncomeTax+('State Depr-Recomm'!AW$98-'State Depr-Recomm'!AW$53)*StateIncomeTax+AU11</f>
        <v>-2.9558577807620168E-12</v>
      </c>
      <c r="AW11" s="363">
        <f ca="1">('Fed Depr-Recomm'!AX$98-'Fed Depr-Recomm'!AX$53)*FederalIncomeTax+('State Depr-Recomm'!AX$98-'State Depr-Recomm'!AX$53)*StateIncomeTax+AV11</f>
        <v>-2.9558577807620168E-12</v>
      </c>
      <c r="AX11" s="363">
        <f ca="1">('Fed Depr-Recomm'!AY$98-'Fed Depr-Recomm'!AY$53)*FederalIncomeTax+('State Depr-Recomm'!AY$98-'State Depr-Recomm'!AY$53)*StateIncomeTax+AW11</f>
        <v>-2.9558577807620168E-12</v>
      </c>
      <c r="AY11" s="363">
        <f ca="1">('Fed Depr-Recomm'!AZ$98-'Fed Depr-Recomm'!AZ$53)*FederalIncomeTax+('State Depr-Recomm'!AZ$98-'State Depr-Recomm'!AZ$53)*StateIncomeTax+AX11</f>
        <v>-2.9558577807620168E-12</v>
      </c>
      <c r="AZ11" s="363">
        <f ca="1">('Fed Depr-Recomm'!BA$98-'Fed Depr-Recomm'!BA$53)*FederalIncomeTax+('State Depr-Recomm'!BA$98-'State Depr-Recomm'!BA$53)*StateIncomeTax+AY11</f>
        <v>-2.9558577807620168E-12</v>
      </c>
      <c r="BA11" s="363">
        <f ca="1">('Fed Depr-Recomm'!BB$98-'Fed Depr-Recomm'!BB$53)*FederalIncomeTax+('State Depr-Recomm'!BB$98-'State Depr-Recomm'!BB$53)*StateIncomeTax+AZ11</f>
        <v>-2.9558577807620168E-12</v>
      </c>
      <c r="BB11" s="363">
        <f ca="1">('Fed Depr-Recomm'!BC$98-'Fed Depr-Recomm'!BC$53)*FederalIncomeTax+('State Depr-Recomm'!BC$98-'State Depr-Recomm'!BC$53)*StateIncomeTax+BA11</f>
        <v>-2.9558577807620168E-12</v>
      </c>
      <c r="BC11" s="363">
        <f ca="1">('Fed Depr-Recomm'!BD$98-'Fed Depr-Recomm'!BD$53)*FederalIncomeTax+('State Depr-Recomm'!BD$98-'State Depr-Recomm'!BD$53)*StateIncomeTax+BB11</f>
        <v>-2.9558577807620168E-12</v>
      </c>
      <c r="BD11" s="363">
        <f ca="1">('Fed Depr-Recomm'!BE$98-'Fed Depr-Recomm'!BE$53)*FederalIncomeTax+('State Depr-Recomm'!BE$98-'State Depr-Recomm'!BE$53)*StateIncomeTax+BC11</f>
        <v>-2.9558577807620168E-12</v>
      </c>
      <c r="BE11" s="363">
        <f ca="1">('Fed Depr-Recomm'!BF$98-'Fed Depr-Recomm'!BF$53)*FederalIncomeTax+('State Depr-Recomm'!BF$98-'State Depr-Recomm'!BF$53)*StateIncomeTax+BD11</f>
        <v>-2.9558577807620168E-12</v>
      </c>
      <c r="BF11" s="363">
        <f ca="1">('Fed Depr-Recomm'!BG$98-'Fed Depr-Recomm'!BG$53)*FederalIncomeTax+('State Depr-Recomm'!BG$98-'State Depr-Recomm'!BG$53)*StateIncomeTax+BE11</f>
        <v>-2.9558577807620168E-12</v>
      </c>
      <c r="BG11" s="363">
        <f ca="1">('Fed Depr-Recomm'!BH$98-'Fed Depr-Recomm'!BH$53)*FederalIncomeTax+('State Depr-Recomm'!BH$98-'State Depr-Recomm'!BH$53)*StateIncomeTax+BF11</f>
        <v>-2.9558577807620168E-12</v>
      </c>
      <c r="BH11" s="363">
        <f ca="1">('Fed Depr-Recomm'!BI$98-'Fed Depr-Recomm'!BI$53)*FederalIncomeTax+('State Depr-Recomm'!BI$98-'State Depr-Recomm'!BI$53)*StateIncomeTax+BG11</f>
        <v>-2.9558577807620168E-12</v>
      </c>
      <c r="BI11" s="363">
        <f ca="1">('Fed Depr-Recomm'!BJ$98-'Fed Depr-Recomm'!BJ$53)*FederalIncomeTax+('State Depr-Recomm'!BJ$98-'State Depr-Recomm'!BJ$53)*StateIncomeTax+BH11</f>
        <v>-2.9558577807620168E-12</v>
      </c>
      <c r="BJ11" s="363">
        <f ca="1">('Fed Depr-Recomm'!BK$98-'Fed Depr-Recomm'!BK$53)*FederalIncomeTax+('State Depr-Recomm'!BK$98-'State Depr-Recomm'!BK$53)*StateIncomeTax+BI11</f>
        <v>-2.9558577807620168E-12</v>
      </c>
      <c r="BK11" s="363">
        <f ca="1">('Fed Depr-Recomm'!BL$98-'Fed Depr-Recomm'!BL$53)*FederalIncomeTax+('State Depr-Recomm'!BL$98-'State Depr-Recomm'!BL$53)*StateIncomeTax+BJ11</f>
        <v>-2.9558577807620168E-12</v>
      </c>
      <c r="BL11" s="363">
        <f ca="1">('Fed Depr-Recomm'!BM$98-'Fed Depr-Recomm'!BM$53)*FederalIncomeTax+('State Depr-Recomm'!BM$98-'State Depr-Recomm'!BM$53)*StateIncomeTax+BK11</f>
        <v>-2.9558577807620168E-12</v>
      </c>
      <c r="BM11" s="363">
        <f ca="1">('Fed Depr-Recomm'!BN$98-'Fed Depr-Recomm'!BN$53)*FederalIncomeTax+('State Depr-Recomm'!BN$98-'State Depr-Recomm'!BN$53)*StateIncomeTax+BL11</f>
        <v>-2.9558577807620168E-12</v>
      </c>
      <c r="BN11" s="363">
        <f ca="1">('Fed Depr-Recomm'!BO$98-'Fed Depr-Recomm'!BO$53)*FederalIncomeTax+('State Depr-Recomm'!BO$98-'State Depr-Recomm'!BO$53)*StateIncomeTax+BM11</f>
        <v>-2.9558577807620168E-12</v>
      </c>
      <c r="BO11" s="363">
        <f ca="1">('Fed Depr-Recomm'!BP$98-'Fed Depr-Recomm'!BP$53)*FederalIncomeTax+('State Depr-Recomm'!BP$98-'State Depr-Recomm'!BP$53)*StateIncomeTax+BN11</f>
        <v>-2.9558577807620168E-12</v>
      </c>
      <c r="BP11" s="363">
        <f ca="1">('Fed Depr-Recomm'!BQ$98-'Fed Depr-Recomm'!BQ$53)*FederalIncomeTax+('State Depr-Recomm'!BQ$98-'State Depr-Recomm'!BQ$53)*StateIncomeTax+BO11</f>
        <v>-2.9558577807620168E-12</v>
      </c>
      <c r="BQ11" s="363">
        <f ca="1">('Fed Depr-Recomm'!BR$98-'Fed Depr-Recomm'!BR$53)*FederalIncomeTax+('State Depr-Recomm'!BR$98-'State Depr-Recomm'!BR$53)*StateIncomeTax+BP11</f>
        <v>-2.9558577807620168E-12</v>
      </c>
      <c r="BR11" s="363">
        <f ca="1">('Fed Depr-Recomm'!BS$98-'Fed Depr-Recomm'!BS$53)*FederalIncomeTax+('State Depr-Recomm'!BS$98-'State Depr-Recomm'!BS$53)*StateIncomeTax+BQ11</f>
        <v>-2.9558577807620168E-12</v>
      </c>
      <c r="BS11" s="363">
        <f ca="1">('Fed Depr-Recomm'!BT$98-'Fed Depr-Recomm'!BT$53)*FederalIncomeTax+('State Depr-Recomm'!BT$98-'State Depr-Recomm'!BT$53)*StateIncomeTax+BR11</f>
        <v>-2.9558577807620168E-12</v>
      </c>
      <c r="BT11" s="363">
        <f ca="1">('Fed Depr-Recomm'!BU$98-'Fed Depr-Recomm'!BU$53)*FederalIncomeTax+('State Depr-Recomm'!BU$98-'State Depr-Recomm'!BU$53)*StateIncomeTax+BS11</f>
        <v>-2.9558577807620168E-12</v>
      </c>
      <c r="BU11" s="363">
        <f ca="1">('Fed Depr-Recomm'!BV$98-'Fed Depr-Recomm'!BV$53)*FederalIncomeTax+('State Depr-Recomm'!BV$98-'State Depr-Recomm'!BV$53)*StateIncomeTax+BT11</f>
        <v>-2.9558577807620168E-12</v>
      </c>
      <c r="BV11" s="363">
        <f ca="1">('Fed Depr-Recomm'!BW$98-'Fed Depr-Recomm'!BW$53)*FederalIncomeTax+('State Depr-Recomm'!BW$98-'State Depr-Recomm'!BW$53)*StateIncomeTax+BU11</f>
        <v>-2.9558577807620168E-12</v>
      </c>
      <c r="BW11" s="363">
        <f ca="1">('Fed Depr-Recomm'!BX$98-'Fed Depr-Recomm'!BX$53)*FederalIncomeTax+('State Depr-Recomm'!BX$98-'State Depr-Recomm'!BX$53)*StateIncomeTax+BV11</f>
        <v>-2.9558577807620168E-12</v>
      </c>
      <c r="BX11" s="363">
        <f ca="1">('Fed Depr-Recomm'!BY$98-'Fed Depr-Recomm'!BY$53)*FederalIncomeTax+('State Depr-Recomm'!BY$98-'State Depr-Recomm'!BY$53)*StateIncomeTax+BW11</f>
        <v>-2.9558577807620168E-12</v>
      </c>
      <c r="BY11" s="363">
        <f ca="1">('Fed Depr-Recomm'!BZ$98-'Fed Depr-Recomm'!BZ$53)*FederalIncomeTax+('State Depr-Recomm'!BZ$98-'State Depr-Recomm'!BZ$53)*StateIncomeTax+BX11</f>
        <v>-2.9558577807620168E-12</v>
      </c>
      <c r="BZ11" s="363">
        <f ca="1">('Fed Depr-Recomm'!CA$98-'Fed Depr-Recomm'!CA$53)*FederalIncomeTax+('State Depr-Recomm'!CA$98-'State Depr-Recomm'!CA$53)*StateIncomeTax+BY11</f>
        <v>-2.9558577807620168E-12</v>
      </c>
      <c r="CA11" s="363">
        <f ca="1">('Fed Depr-Recomm'!CB$98-'Fed Depr-Recomm'!CB$53)*FederalIncomeTax+('State Depr-Recomm'!CB$98-'State Depr-Recomm'!CB$53)*StateIncomeTax+BZ11</f>
        <v>-2.9558577807620168E-12</v>
      </c>
      <c r="CB11" s="363">
        <f ca="1">('Fed Depr-Recomm'!CC$98-'Fed Depr-Recomm'!CC$53)*FederalIncomeTax+('State Depr-Recomm'!CC$98-'State Depr-Recomm'!CC$53)*StateIncomeTax+CA11</f>
        <v>-2.9558577807620168E-12</v>
      </c>
      <c r="CC11" s="363">
        <f ca="1">('Fed Depr-Recomm'!CD$98-'Fed Depr-Recomm'!CD$53)*FederalIncomeTax+('State Depr-Recomm'!CD$98-'State Depr-Recomm'!CD$53)*StateIncomeTax+CB11</f>
        <v>-2.9558577807620168E-12</v>
      </c>
      <c r="CD11" s="363">
        <f ca="1">('Fed Depr-Recomm'!CE$98-'Fed Depr-Recomm'!CE$53)*FederalIncomeTax+('State Depr-Recomm'!CE$98-'State Depr-Recomm'!CE$53)*StateIncomeTax+CC11</f>
        <v>-2.9558577807620168E-12</v>
      </c>
      <c r="CE11" s="363">
        <f ca="1">('Fed Depr-Recomm'!CF$98-'Fed Depr-Recomm'!CF$53)*FederalIncomeTax+('State Depr-Recomm'!CF$98-'State Depr-Recomm'!CF$53)*StateIncomeTax+CD11</f>
        <v>-2.9558577807620168E-12</v>
      </c>
      <c r="CF11" s="363">
        <f ca="1">('Fed Depr-Recomm'!CG$98-'Fed Depr-Recomm'!CG$53)*FederalIncomeTax+('State Depr-Recomm'!CG$98-'State Depr-Recomm'!CG$53)*StateIncomeTax+CE11</f>
        <v>-2.9558577807620168E-12</v>
      </c>
      <c r="CG11" s="363">
        <f ca="1">('Fed Depr-Recomm'!CH$98-'Fed Depr-Recomm'!CH$53)*FederalIncomeTax+('State Depr-Recomm'!CH$98-'State Depr-Recomm'!CH$53)*StateIncomeTax+CF11</f>
        <v>-2.9558577807620168E-12</v>
      </c>
      <c r="CH11" s="363">
        <f ca="1">('Fed Depr-Recomm'!CI$98-'Fed Depr-Recomm'!CI$53)*FederalIncomeTax+('State Depr-Recomm'!CI$98-'State Depr-Recomm'!CI$53)*StateIncomeTax+CG11</f>
        <v>-2.9558577807620168E-12</v>
      </c>
      <c r="CI11" s="363">
        <f ca="1">('Fed Depr-Recomm'!CJ$98-'Fed Depr-Recomm'!CJ$53)*FederalIncomeTax+('State Depr-Recomm'!CJ$98-'State Depr-Recomm'!CJ$53)*StateIncomeTax+CH11</f>
        <v>-2.9558577807620168E-12</v>
      </c>
      <c r="CJ11" s="363">
        <f ca="1">('Fed Depr-Recomm'!CK$98-'Fed Depr-Recomm'!CK$53)*FederalIncomeTax+('State Depr-Recomm'!CK$98-'State Depr-Recomm'!CK$53)*StateIncomeTax+CI11</f>
        <v>-2.9558577807620168E-12</v>
      </c>
      <c r="CK11" s="363">
        <f ca="1">('Fed Depr-Recomm'!CL$98-'Fed Depr-Recomm'!CL$53)*FederalIncomeTax+('State Depr-Recomm'!CL$98-'State Depr-Recomm'!CL$53)*StateIncomeTax+CJ11</f>
        <v>-2.9558577807620168E-12</v>
      </c>
      <c r="CL11" s="363">
        <f ca="1">('Fed Depr-Recomm'!CM$98-'Fed Depr-Recomm'!CM$53)*FederalIncomeTax+('State Depr-Recomm'!CM$98-'State Depr-Recomm'!CM$53)*StateIncomeTax+CK11</f>
        <v>-2.9558577807620168E-12</v>
      </c>
      <c r="CM11" s="363">
        <f ca="1">('Fed Depr-Recomm'!CN$98-'Fed Depr-Recomm'!CN$53)*FederalIncomeTax+('State Depr-Recomm'!CN$98-'State Depr-Recomm'!CN$53)*StateIncomeTax+CL11</f>
        <v>-2.9558577807620168E-12</v>
      </c>
      <c r="CN11" s="363">
        <f ca="1">('Fed Depr-Recomm'!CO$98-'Fed Depr-Recomm'!CO$53)*FederalIncomeTax+('State Depr-Recomm'!CO$98-'State Depr-Recomm'!CO$53)*StateIncomeTax+CM11</f>
        <v>-2.9558577807620168E-12</v>
      </c>
      <c r="CO11" s="363">
        <f ca="1">('Fed Depr-Recomm'!CP$98-'Fed Depr-Recomm'!CP$53)*FederalIncomeTax+('State Depr-Recomm'!CP$98-'State Depr-Recomm'!CP$53)*StateIncomeTax+CN11</f>
        <v>-2.9558577807620168E-12</v>
      </c>
      <c r="CP11" s="363">
        <f ca="1">('Fed Depr-Recomm'!CQ$98-'Fed Depr-Recomm'!CQ$53)*FederalIncomeTax+('State Depr-Recomm'!CQ$98-'State Depr-Recomm'!CQ$53)*StateIncomeTax+CO11</f>
        <v>-2.9558577807620168E-12</v>
      </c>
      <c r="CQ11" s="363">
        <f ca="1">('Fed Depr-Recomm'!CR$98-'Fed Depr-Recomm'!CR$53)*FederalIncomeTax+('State Depr-Recomm'!CR$98-'State Depr-Recomm'!CR$53)*StateIncomeTax+CP11</f>
        <v>-2.9558577807620168E-12</v>
      </c>
    </row>
    <row r="12" spans="1:96" s="23" customFormat="1" x14ac:dyDescent="0.25">
      <c r="A12" s="37" t="s">
        <v>153</v>
      </c>
      <c r="C12" s="443">
        <f t="shared" ref="C12:L12" ca="1" si="1">SUM(C8:C11)</f>
        <v>23515.359609837269</v>
      </c>
      <c r="D12" s="443">
        <f t="shared" ca="1" si="1"/>
        <v>79050.705532957814</v>
      </c>
      <c r="E12" s="443">
        <f t="shared" ca="1" si="1"/>
        <v>111131.60857494181</v>
      </c>
      <c r="F12" s="443">
        <f t="shared" ca="1" si="1"/>
        <v>97642.111937847221</v>
      </c>
      <c r="G12" s="443">
        <f t="shared" ca="1" si="1"/>
        <v>69670.498684069316</v>
      </c>
      <c r="H12" s="443">
        <f t="shared" ca="1" si="1"/>
        <v>47344.914971122089</v>
      </c>
      <c r="I12" s="443">
        <f t="shared" ca="1" si="1"/>
        <v>28406.948982673253</v>
      </c>
      <c r="J12" s="443">
        <f t="shared" ca="1" si="1"/>
        <v>9468.982994224416</v>
      </c>
      <c r="K12" s="443">
        <f t="shared" ca="1" si="1"/>
        <v>-2.9558577807620168E-12</v>
      </c>
      <c r="L12" s="443">
        <f t="shared" ca="1" si="1"/>
        <v>-2.9558577807620168E-12</v>
      </c>
      <c r="M12" s="443">
        <f t="shared" ref="M12:BN12" ca="1" si="2">SUM(M8:M11)</f>
        <v>-2.9558577807620168E-12</v>
      </c>
      <c r="N12" s="443">
        <f t="shared" ca="1" si="2"/>
        <v>-2.9558577807620168E-12</v>
      </c>
      <c r="O12" s="443">
        <f t="shared" ca="1" si="2"/>
        <v>-2.9558577807620168E-12</v>
      </c>
      <c r="P12" s="443">
        <f t="shared" ca="1" si="2"/>
        <v>-2.9558577807620168E-12</v>
      </c>
      <c r="Q12" s="443">
        <f t="shared" ca="1" si="2"/>
        <v>-2.9558577807620168E-12</v>
      </c>
      <c r="R12" s="443">
        <f t="shared" ca="1" si="2"/>
        <v>-2.9558577807620168E-12</v>
      </c>
      <c r="S12" s="443">
        <f t="shared" ca="1" si="2"/>
        <v>-2.9558577807620168E-12</v>
      </c>
      <c r="T12" s="443">
        <f t="shared" ca="1" si="2"/>
        <v>-2.9558577807620168E-12</v>
      </c>
      <c r="U12" s="443">
        <f t="shared" ca="1" si="2"/>
        <v>-2.9558577807620168E-12</v>
      </c>
      <c r="V12" s="443">
        <f t="shared" ca="1" si="2"/>
        <v>-2.9558577807620168E-12</v>
      </c>
      <c r="W12" s="443">
        <f t="shared" ca="1" si="2"/>
        <v>-2.9558577807620168E-12</v>
      </c>
      <c r="X12" s="443">
        <f t="shared" ca="1" si="2"/>
        <v>-2.9558577807620168E-12</v>
      </c>
      <c r="Y12" s="443">
        <f t="shared" ca="1" si="2"/>
        <v>-2.9558577807620168E-12</v>
      </c>
      <c r="Z12" s="443">
        <f t="shared" ca="1" si="2"/>
        <v>-2.9558577807620168E-12</v>
      </c>
      <c r="AA12" s="443">
        <f t="shared" ca="1" si="2"/>
        <v>-2.9558577807620168E-12</v>
      </c>
      <c r="AB12" s="443">
        <f t="shared" ca="1" si="2"/>
        <v>-2.9558577807620168E-12</v>
      </c>
      <c r="AC12" s="443">
        <f t="shared" ca="1" si="2"/>
        <v>-2.9558577807620168E-12</v>
      </c>
      <c r="AD12" s="443">
        <f t="shared" ca="1" si="2"/>
        <v>-2.9558577807620168E-12</v>
      </c>
      <c r="AE12" s="443">
        <f t="shared" ca="1" si="2"/>
        <v>-2.9558577807620168E-12</v>
      </c>
      <c r="AF12" s="443">
        <f t="shared" ca="1" si="2"/>
        <v>-2.9558577807620168E-12</v>
      </c>
      <c r="AG12" s="443">
        <f t="shared" ca="1" si="2"/>
        <v>-2.9558577807620168E-12</v>
      </c>
      <c r="AH12" s="443">
        <f t="shared" ca="1" si="2"/>
        <v>-2.9558577807620168E-12</v>
      </c>
      <c r="AI12" s="443">
        <f t="shared" ca="1" si="2"/>
        <v>-2.9558577807620168E-12</v>
      </c>
      <c r="AJ12" s="443">
        <f t="shared" ca="1" si="2"/>
        <v>-2.9558577807620168E-12</v>
      </c>
      <c r="AK12" s="443">
        <f t="shared" ca="1" si="2"/>
        <v>-2.9558577807620168E-12</v>
      </c>
      <c r="AL12" s="443">
        <f t="shared" ca="1" si="2"/>
        <v>-2.9558577807620168E-12</v>
      </c>
      <c r="AM12" s="443">
        <f t="shared" ca="1" si="2"/>
        <v>-2.9558577807620168E-12</v>
      </c>
      <c r="AN12" s="443">
        <f t="shared" ca="1" si="2"/>
        <v>-2.9558577807620168E-12</v>
      </c>
      <c r="AO12" s="443">
        <f t="shared" ca="1" si="2"/>
        <v>-2.9558577807620168E-12</v>
      </c>
      <c r="AP12" s="443">
        <f t="shared" ca="1" si="2"/>
        <v>-2.9558577807620168E-12</v>
      </c>
      <c r="AQ12" s="443">
        <f t="shared" ca="1" si="2"/>
        <v>-2.9558577807620168E-12</v>
      </c>
      <c r="AR12" s="443">
        <f t="shared" ca="1" si="2"/>
        <v>-2.9558577807620168E-12</v>
      </c>
      <c r="AS12" s="443">
        <f t="shared" ca="1" si="2"/>
        <v>-2.9558577807620168E-12</v>
      </c>
      <c r="AT12" s="443">
        <f t="shared" ca="1" si="2"/>
        <v>-2.9558577807620168E-12</v>
      </c>
      <c r="AU12" s="443">
        <f t="shared" ca="1" si="2"/>
        <v>-2.9558577807620168E-12</v>
      </c>
      <c r="AV12" s="443">
        <f t="shared" ca="1" si="2"/>
        <v>-2.9558577807620168E-12</v>
      </c>
      <c r="AW12" s="443">
        <f t="shared" ca="1" si="2"/>
        <v>-2.9558577807620168E-12</v>
      </c>
      <c r="AX12" s="443">
        <f t="shared" ca="1" si="2"/>
        <v>-2.9558577807620168E-12</v>
      </c>
      <c r="AY12" s="443">
        <f t="shared" ca="1" si="2"/>
        <v>-2.9558577807620168E-12</v>
      </c>
      <c r="AZ12" s="443">
        <f t="shared" ca="1" si="2"/>
        <v>-2.9558577807620168E-12</v>
      </c>
      <c r="BA12" s="443">
        <f t="shared" ca="1" si="2"/>
        <v>-2.9558577807620168E-12</v>
      </c>
      <c r="BB12" s="443">
        <f t="shared" ca="1" si="2"/>
        <v>-2.9558577807620168E-12</v>
      </c>
      <c r="BC12" s="443">
        <f t="shared" ca="1" si="2"/>
        <v>-2.9558577807620168E-12</v>
      </c>
      <c r="BD12" s="443">
        <f t="shared" ca="1" si="2"/>
        <v>-2.9558577807620168E-12</v>
      </c>
      <c r="BE12" s="443">
        <f t="shared" ca="1" si="2"/>
        <v>-2.9558577807620168E-12</v>
      </c>
      <c r="BF12" s="443">
        <f t="shared" ca="1" si="2"/>
        <v>-2.9558577807620168E-12</v>
      </c>
      <c r="BG12" s="443">
        <f t="shared" ca="1" si="2"/>
        <v>-2.9558577807620168E-12</v>
      </c>
      <c r="BH12" s="443">
        <f t="shared" ca="1" si="2"/>
        <v>-2.9558577807620168E-12</v>
      </c>
      <c r="BI12" s="443">
        <f t="shared" ca="1" si="2"/>
        <v>-2.9558577807620168E-12</v>
      </c>
      <c r="BJ12" s="443">
        <f t="shared" ca="1" si="2"/>
        <v>-2.9558577807620168E-12</v>
      </c>
      <c r="BK12" s="443">
        <f t="shared" ca="1" si="2"/>
        <v>-2.9558577807620168E-12</v>
      </c>
      <c r="BL12" s="443">
        <f t="shared" ca="1" si="2"/>
        <v>-2.9558577807620168E-12</v>
      </c>
      <c r="BM12" s="443">
        <f t="shared" ca="1" si="2"/>
        <v>-2.9558577807620168E-12</v>
      </c>
      <c r="BN12" s="443">
        <f t="shared" ca="1" si="2"/>
        <v>-2.9558577807620168E-12</v>
      </c>
      <c r="BO12" s="443">
        <f t="shared" ref="BO12:CQ12" ca="1" si="3">SUM(BO8:BO11)</f>
        <v>-2.9558577807620168E-12</v>
      </c>
      <c r="BP12" s="443">
        <f t="shared" ca="1" si="3"/>
        <v>-2.9558577807620168E-12</v>
      </c>
      <c r="BQ12" s="443">
        <f t="shared" ca="1" si="3"/>
        <v>-2.9558577807620168E-12</v>
      </c>
      <c r="BR12" s="443">
        <f t="shared" ca="1" si="3"/>
        <v>-2.9558577807620168E-12</v>
      </c>
      <c r="BS12" s="443">
        <f t="shared" ca="1" si="3"/>
        <v>-2.9558577807620168E-12</v>
      </c>
      <c r="BT12" s="443">
        <f t="shared" ca="1" si="3"/>
        <v>-2.9558577807620168E-12</v>
      </c>
      <c r="BU12" s="443">
        <f t="shared" ca="1" si="3"/>
        <v>-2.9558577807620168E-12</v>
      </c>
      <c r="BV12" s="443">
        <f t="shared" ca="1" si="3"/>
        <v>-2.9558577807620168E-12</v>
      </c>
      <c r="BW12" s="443">
        <f t="shared" ca="1" si="3"/>
        <v>-2.9558577807620168E-12</v>
      </c>
      <c r="BX12" s="443">
        <f t="shared" ca="1" si="3"/>
        <v>-2.9558577807620168E-12</v>
      </c>
      <c r="BY12" s="443">
        <f t="shared" ca="1" si="3"/>
        <v>-2.9558577807620168E-12</v>
      </c>
      <c r="BZ12" s="443">
        <f t="shared" ca="1" si="3"/>
        <v>-2.9558577807620168E-12</v>
      </c>
      <c r="CA12" s="443">
        <f t="shared" ca="1" si="3"/>
        <v>-2.9558577807620168E-12</v>
      </c>
      <c r="CB12" s="443">
        <f t="shared" ca="1" si="3"/>
        <v>-2.9558577807620168E-12</v>
      </c>
      <c r="CC12" s="443">
        <f t="shared" ca="1" si="3"/>
        <v>-2.9558577807620168E-12</v>
      </c>
      <c r="CD12" s="443">
        <f t="shared" ca="1" si="3"/>
        <v>-2.9558577807620168E-12</v>
      </c>
      <c r="CE12" s="443">
        <f t="shared" ca="1" si="3"/>
        <v>-2.9558577807620168E-12</v>
      </c>
      <c r="CF12" s="443">
        <f t="shared" ca="1" si="3"/>
        <v>-2.9558577807620168E-12</v>
      </c>
      <c r="CG12" s="443">
        <f t="shared" ca="1" si="3"/>
        <v>-2.9558577807620168E-12</v>
      </c>
      <c r="CH12" s="443">
        <f t="shared" ca="1" si="3"/>
        <v>-2.9558577807620168E-12</v>
      </c>
      <c r="CI12" s="443">
        <f t="shared" ca="1" si="3"/>
        <v>-2.9558577807620168E-12</v>
      </c>
      <c r="CJ12" s="443">
        <f t="shared" ca="1" si="3"/>
        <v>-2.9558577807620168E-12</v>
      </c>
      <c r="CK12" s="443">
        <f t="shared" ca="1" si="3"/>
        <v>-2.9558577807620168E-12</v>
      </c>
      <c r="CL12" s="443">
        <f t="shared" ca="1" si="3"/>
        <v>-2.9558577807620168E-12</v>
      </c>
      <c r="CM12" s="443">
        <f t="shared" ca="1" si="3"/>
        <v>-2.9558577807620168E-12</v>
      </c>
      <c r="CN12" s="443">
        <f t="shared" ca="1" si="3"/>
        <v>-2.9558577807620168E-12</v>
      </c>
      <c r="CO12" s="443">
        <f t="shared" ca="1" si="3"/>
        <v>-2.9558577807620168E-12</v>
      </c>
      <c r="CP12" s="443">
        <f t="shared" ca="1" si="3"/>
        <v>-2.9558577807620168E-12</v>
      </c>
      <c r="CQ12" s="443">
        <f t="shared" ca="1" si="3"/>
        <v>-2.9558577807620168E-12</v>
      </c>
    </row>
    <row r="13" spans="1:96" s="20" customFormat="1" x14ac:dyDescent="0.25">
      <c r="A13" s="36" t="s">
        <v>154</v>
      </c>
      <c r="B13" s="39">
        <f>EQUITY</f>
        <v>0.53</v>
      </c>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row>
    <row r="14" spans="1:96" s="20" customFormat="1" x14ac:dyDescent="0.25">
      <c r="A14" s="36" t="s">
        <v>172</v>
      </c>
      <c r="B14" s="19">
        <f>IF(Project_ROE="ECR",ROE_ECR,IF(Project_ROE="GLT",ROE_GLT,IF(Project_ROE="DSM",ROE_DSM,ROE_Other)))</f>
        <v>9.7000000000000003E-2</v>
      </c>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row>
    <row r="15" spans="1:96" s="5" customFormat="1" x14ac:dyDescent="0.25">
      <c r="A15" s="26" t="s">
        <v>164</v>
      </c>
      <c r="B15" s="38"/>
      <c r="C15" s="32">
        <f t="shared" ref="C15:BN15" ca="1" si="4">C12*$B$13*$B$14</f>
        <v>1208.924637541734</v>
      </c>
      <c r="D15" s="32">
        <f t="shared" ca="1" si="4"/>
        <v>4063.9967714493614</v>
      </c>
      <c r="E15" s="32">
        <f t="shared" ca="1" si="4"/>
        <v>5713.2759968377595</v>
      </c>
      <c r="F15" s="32">
        <f t="shared" ca="1" si="4"/>
        <v>5019.7809747247256</v>
      </c>
      <c r="G15" s="32">
        <f t="shared" ca="1" si="4"/>
        <v>3581.7603373480033</v>
      </c>
      <c r="H15" s="32">
        <f t="shared" ca="1" si="4"/>
        <v>2434.0020786653868</v>
      </c>
      <c r="I15" s="32">
        <f t="shared" ca="1" si="4"/>
        <v>1460.4012471992321</v>
      </c>
      <c r="J15" s="32">
        <f t="shared" ca="1" si="4"/>
        <v>486.80041573307727</v>
      </c>
      <c r="K15" s="32">
        <f t="shared" ca="1" si="4"/>
        <v>-1.519606485089753E-13</v>
      </c>
      <c r="L15" s="32">
        <f t="shared" ca="1" si="4"/>
        <v>-1.519606485089753E-13</v>
      </c>
      <c r="M15" s="32">
        <f t="shared" ca="1" si="4"/>
        <v>-1.519606485089753E-13</v>
      </c>
      <c r="N15" s="32">
        <f t="shared" ca="1" si="4"/>
        <v>-1.519606485089753E-13</v>
      </c>
      <c r="O15" s="32">
        <f t="shared" ca="1" si="4"/>
        <v>-1.519606485089753E-13</v>
      </c>
      <c r="P15" s="32">
        <f t="shared" ca="1" si="4"/>
        <v>-1.519606485089753E-13</v>
      </c>
      <c r="Q15" s="32">
        <f t="shared" ca="1" si="4"/>
        <v>-1.519606485089753E-13</v>
      </c>
      <c r="R15" s="32">
        <f t="shared" ca="1" si="4"/>
        <v>-1.519606485089753E-13</v>
      </c>
      <c r="S15" s="32">
        <f t="shared" ca="1" si="4"/>
        <v>-1.519606485089753E-13</v>
      </c>
      <c r="T15" s="32">
        <f t="shared" ca="1" si="4"/>
        <v>-1.519606485089753E-13</v>
      </c>
      <c r="U15" s="32">
        <f t="shared" ca="1" si="4"/>
        <v>-1.519606485089753E-13</v>
      </c>
      <c r="V15" s="32">
        <f t="shared" ca="1" si="4"/>
        <v>-1.519606485089753E-13</v>
      </c>
      <c r="W15" s="32">
        <f t="shared" ca="1" si="4"/>
        <v>-1.519606485089753E-13</v>
      </c>
      <c r="X15" s="32">
        <f t="shared" ca="1" si="4"/>
        <v>-1.519606485089753E-13</v>
      </c>
      <c r="Y15" s="32">
        <f t="shared" ca="1" si="4"/>
        <v>-1.519606485089753E-13</v>
      </c>
      <c r="Z15" s="32">
        <f t="shared" ca="1" si="4"/>
        <v>-1.519606485089753E-13</v>
      </c>
      <c r="AA15" s="32">
        <f t="shared" ca="1" si="4"/>
        <v>-1.519606485089753E-13</v>
      </c>
      <c r="AB15" s="32">
        <f t="shared" ca="1" si="4"/>
        <v>-1.519606485089753E-13</v>
      </c>
      <c r="AC15" s="32">
        <f t="shared" ca="1" si="4"/>
        <v>-1.519606485089753E-13</v>
      </c>
      <c r="AD15" s="32">
        <f t="shared" ca="1" si="4"/>
        <v>-1.519606485089753E-13</v>
      </c>
      <c r="AE15" s="32">
        <f t="shared" ca="1" si="4"/>
        <v>-1.519606485089753E-13</v>
      </c>
      <c r="AF15" s="32">
        <f t="shared" ca="1" si="4"/>
        <v>-1.519606485089753E-13</v>
      </c>
      <c r="AG15" s="32">
        <f t="shared" ca="1" si="4"/>
        <v>-1.519606485089753E-13</v>
      </c>
      <c r="AH15" s="32">
        <f t="shared" ca="1" si="4"/>
        <v>-1.519606485089753E-13</v>
      </c>
      <c r="AI15" s="32">
        <f t="shared" ca="1" si="4"/>
        <v>-1.519606485089753E-13</v>
      </c>
      <c r="AJ15" s="32">
        <f t="shared" ca="1" si="4"/>
        <v>-1.519606485089753E-13</v>
      </c>
      <c r="AK15" s="32">
        <f t="shared" ca="1" si="4"/>
        <v>-1.519606485089753E-13</v>
      </c>
      <c r="AL15" s="32">
        <f t="shared" ca="1" si="4"/>
        <v>-1.519606485089753E-13</v>
      </c>
      <c r="AM15" s="32">
        <f t="shared" ca="1" si="4"/>
        <v>-1.519606485089753E-13</v>
      </c>
      <c r="AN15" s="32">
        <f t="shared" ca="1" si="4"/>
        <v>-1.519606485089753E-13</v>
      </c>
      <c r="AO15" s="32">
        <f t="shared" ca="1" si="4"/>
        <v>-1.519606485089753E-13</v>
      </c>
      <c r="AP15" s="32">
        <f t="shared" ca="1" si="4"/>
        <v>-1.519606485089753E-13</v>
      </c>
      <c r="AQ15" s="32">
        <f t="shared" ca="1" si="4"/>
        <v>-1.519606485089753E-13</v>
      </c>
      <c r="AR15" s="32">
        <f t="shared" ca="1" si="4"/>
        <v>-1.519606485089753E-13</v>
      </c>
      <c r="AS15" s="32">
        <f t="shared" ca="1" si="4"/>
        <v>-1.519606485089753E-13</v>
      </c>
      <c r="AT15" s="32">
        <f t="shared" ca="1" si="4"/>
        <v>-1.519606485089753E-13</v>
      </c>
      <c r="AU15" s="32">
        <f t="shared" ca="1" si="4"/>
        <v>-1.519606485089753E-13</v>
      </c>
      <c r="AV15" s="32">
        <f t="shared" ca="1" si="4"/>
        <v>-1.519606485089753E-13</v>
      </c>
      <c r="AW15" s="32">
        <f t="shared" ca="1" si="4"/>
        <v>-1.519606485089753E-13</v>
      </c>
      <c r="AX15" s="32">
        <f t="shared" ca="1" si="4"/>
        <v>-1.519606485089753E-13</v>
      </c>
      <c r="AY15" s="32">
        <f t="shared" ca="1" si="4"/>
        <v>-1.519606485089753E-13</v>
      </c>
      <c r="AZ15" s="32">
        <f t="shared" ca="1" si="4"/>
        <v>-1.519606485089753E-13</v>
      </c>
      <c r="BA15" s="32">
        <f t="shared" ca="1" si="4"/>
        <v>-1.519606485089753E-13</v>
      </c>
      <c r="BB15" s="32">
        <f t="shared" ca="1" si="4"/>
        <v>-1.519606485089753E-13</v>
      </c>
      <c r="BC15" s="32">
        <f t="shared" ca="1" si="4"/>
        <v>-1.519606485089753E-13</v>
      </c>
      <c r="BD15" s="32">
        <f t="shared" ca="1" si="4"/>
        <v>-1.519606485089753E-13</v>
      </c>
      <c r="BE15" s="32">
        <f t="shared" ca="1" si="4"/>
        <v>-1.519606485089753E-13</v>
      </c>
      <c r="BF15" s="32">
        <f t="shared" ca="1" si="4"/>
        <v>-1.519606485089753E-13</v>
      </c>
      <c r="BG15" s="32">
        <f t="shared" ca="1" si="4"/>
        <v>-1.519606485089753E-13</v>
      </c>
      <c r="BH15" s="32">
        <f t="shared" ca="1" si="4"/>
        <v>-1.519606485089753E-13</v>
      </c>
      <c r="BI15" s="32">
        <f t="shared" ca="1" si="4"/>
        <v>-1.519606485089753E-13</v>
      </c>
      <c r="BJ15" s="32">
        <f t="shared" ca="1" si="4"/>
        <v>-1.519606485089753E-13</v>
      </c>
      <c r="BK15" s="32">
        <f t="shared" ca="1" si="4"/>
        <v>-1.519606485089753E-13</v>
      </c>
      <c r="BL15" s="32">
        <f t="shared" ca="1" si="4"/>
        <v>-1.519606485089753E-13</v>
      </c>
      <c r="BM15" s="32">
        <f t="shared" ca="1" si="4"/>
        <v>-1.519606485089753E-13</v>
      </c>
      <c r="BN15" s="32">
        <f t="shared" ca="1" si="4"/>
        <v>-1.519606485089753E-13</v>
      </c>
      <c r="BO15" s="32">
        <f t="shared" ref="BO15:CQ15" ca="1" si="5">BO12*$B$13*$B$14</f>
        <v>-1.519606485089753E-13</v>
      </c>
      <c r="BP15" s="32">
        <f t="shared" ca="1" si="5"/>
        <v>-1.519606485089753E-13</v>
      </c>
      <c r="BQ15" s="32">
        <f t="shared" ca="1" si="5"/>
        <v>-1.519606485089753E-13</v>
      </c>
      <c r="BR15" s="32">
        <f t="shared" ca="1" si="5"/>
        <v>-1.519606485089753E-13</v>
      </c>
      <c r="BS15" s="32">
        <f t="shared" ca="1" si="5"/>
        <v>-1.519606485089753E-13</v>
      </c>
      <c r="BT15" s="32">
        <f t="shared" ca="1" si="5"/>
        <v>-1.519606485089753E-13</v>
      </c>
      <c r="BU15" s="32">
        <f t="shared" ca="1" si="5"/>
        <v>-1.519606485089753E-13</v>
      </c>
      <c r="BV15" s="32">
        <f t="shared" ca="1" si="5"/>
        <v>-1.519606485089753E-13</v>
      </c>
      <c r="BW15" s="32">
        <f t="shared" ca="1" si="5"/>
        <v>-1.519606485089753E-13</v>
      </c>
      <c r="BX15" s="32">
        <f t="shared" ca="1" si="5"/>
        <v>-1.519606485089753E-13</v>
      </c>
      <c r="BY15" s="32">
        <f t="shared" ca="1" si="5"/>
        <v>-1.519606485089753E-13</v>
      </c>
      <c r="BZ15" s="32">
        <f t="shared" ca="1" si="5"/>
        <v>-1.519606485089753E-13</v>
      </c>
      <c r="CA15" s="32">
        <f t="shared" ca="1" si="5"/>
        <v>-1.519606485089753E-13</v>
      </c>
      <c r="CB15" s="32">
        <f t="shared" ca="1" si="5"/>
        <v>-1.519606485089753E-13</v>
      </c>
      <c r="CC15" s="32">
        <f t="shared" ca="1" si="5"/>
        <v>-1.519606485089753E-13</v>
      </c>
      <c r="CD15" s="32">
        <f t="shared" ca="1" si="5"/>
        <v>-1.519606485089753E-13</v>
      </c>
      <c r="CE15" s="32">
        <f t="shared" ca="1" si="5"/>
        <v>-1.519606485089753E-13</v>
      </c>
      <c r="CF15" s="32">
        <f t="shared" ca="1" si="5"/>
        <v>-1.519606485089753E-13</v>
      </c>
      <c r="CG15" s="32">
        <f t="shared" ca="1" si="5"/>
        <v>-1.519606485089753E-13</v>
      </c>
      <c r="CH15" s="32">
        <f t="shared" ca="1" si="5"/>
        <v>-1.519606485089753E-13</v>
      </c>
      <c r="CI15" s="32">
        <f t="shared" ca="1" si="5"/>
        <v>-1.519606485089753E-13</v>
      </c>
      <c r="CJ15" s="32">
        <f t="shared" ca="1" si="5"/>
        <v>-1.519606485089753E-13</v>
      </c>
      <c r="CK15" s="32">
        <f t="shared" ca="1" si="5"/>
        <v>-1.519606485089753E-13</v>
      </c>
      <c r="CL15" s="32">
        <f t="shared" ca="1" si="5"/>
        <v>-1.519606485089753E-13</v>
      </c>
      <c r="CM15" s="32">
        <f t="shared" ca="1" si="5"/>
        <v>-1.519606485089753E-13</v>
      </c>
      <c r="CN15" s="32">
        <f t="shared" ca="1" si="5"/>
        <v>-1.519606485089753E-13</v>
      </c>
      <c r="CO15" s="32">
        <f t="shared" ca="1" si="5"/>
        <v>-1.519606485089753E-13</v>
      </c>
      <c r="CP15" s="32">
        <f t="shared" ca="1" si="5"/>
        <v>-1.519606485089753E-13</v>
      </c>
      <c r="CQ15" s="32">
        <f t="shared" ca="1" si="5"/>
        <v>-1.519606485089753E-13</v>
      </c>
    </row>
    <row r="16" spans="1:96" x14ac:dyDescent="0.25">
      <c r="A16" s="14"/>
      <c r="B16" s="9"/>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row>
    <row r="17" spans="1:95" x14ac:dyDescent="0.25">
      <c r="A17" s="41" t="s">
        <v>114</v>
      </c>
      <c r="B17" s="9"/>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3"/>
      <c r="CQ17" s="443"/>
    </row>
    <row r="18" spans="1:95" s="444" customFormat="1" x14ac:dyDescent="0.25">
      <c r="A18" s="29" t="s">
        <v>157</v>
      </c>
      <c r="C18" s="443">
        <f ca="1">Inputs!E46+IF(C4='LookUp Ranges'!$B$149,RetireValue,0)</f>
        <v>0</v>
      </c>
      <c r="D18" s="443">
        <f ca="1">Inputs!F46+IF(D4='LookUp Ranges'!$B$149,RetireValue,0)</f>
        <v>0</v>
      </c>
      <c r="E18" s="443">
        <f ca="1">Inputs!G46+IF(E4='LookUp Ranges'!$B$149,RetireValue,0)</f>
        <v>0</v>
      </c>
      <c r="F18" s="443">
        <f ca="1">Inputs!H46+IF(F4='LookUp Ranges'!$B$149,RetireValue,0)</f>
        <v>0</v>
      </c>
      <c r="G18" s="443">
        <f ca="1">Inputs!I46+IF(G4='LookUp Ranges'!$B$149,RetireValue,0)</f>
        <v>0</v>
      </c>
      <c r="H18" s="443">
        <f ca="1">Inputs!J46+IF(H4='LookUp Ranges'!$B$149,RetireValue,0)</f>
        <v>0</v>
      </c>
      <c r="I18" s="443">
        <f ca="1">Inputs!K46+IF(I4='LookUp Ranges'!$B$149,RetireValue,0)</f>
        <v>0</v>
      </c>
      <c r="J18" s="443">
        <f ca="1">Inputs!L46+IF(J4='LookUp Ranges'!$B$149,RetireValue,0)</f>
        <v>0</v>
      </c>
      <c r="K18" s="443">
        <f ca="1">Inputs!M46+IF(K4='LookUp Ranges'!$B$149,RetireValue,0)</f>
        <v>0</v>
      </c>
      <c r="L18" s="443">
        <f ca="1">Inputs!N46+IF(L4='LookUp Ranges'!$B$149,RetireValue,0)</f>
        <v>0</v>
      </c>
      <c r="M18" s="443">
        <f ca="1">Inputs!O46+IF(M4='LookUp Ranges'!$B$149,RetireValue,0)</f>
        <v>0</v>
      </c>
      <c r="N18" s="443">
        <f ca="1">Inputs!P46+IF(N4='LookUp Ranges'!$B$149,RetireValue,0)</f>
        <v>0</v>
      </c>
      <c r="O18" s="443">
        <f ca="1">Inputs!Q46+IF(O4='LookUp Ranges'!$B$149,RetireValue,0)</f>
        <v>0</v>
      </c>
      <c r="P18" s="443">
        <f ca="1">Inputs!R46+IF(P4='LookUp Ranges'!$B$149,RetireValue,0)</f>
        <v>0</v>
      </c>
      <c r="Q18" s="443">
        <f ca="1">Inputs!S46+IF(Q4='LookUp Ranges'!$B$149,RetireValue,0)</f>
        <v>0</v>
      </c>
      <c r="R18" s="443">
        <f ca="1">Inputs!T46+IF(R4='LookUp Ranges'!$B$149,RetireValue,0)</f>
        <v>0</v>
      </c>
      <c r="S18" s="443">
        <f ca="1">Inputs!U46+IF(S4='LookUp Ranges'!$B$149,RetireValue,0)</f>
        <v>0</v>
      </c>
      <c r="T18" s="443">
        <f ca="1">Inputs!V46+IF(T4='LookUp Ranges'!$B$149,RetireValue,0)</f>
        <v>0</v>
      </c>
      <c r="U18" s="443">
        <f ca="1">Inputs!W46+IF(U4='LookUp Ranges'!$B$149,RetireValue,0)</f>
        <v>0</v>
      </c>
      <c r="V18" s="443">
        <f ca="1">Inputs!X46+IF(V4='LookUp Ranges'!$B$149,RetireValue,0)</f>
        <v>0</v>
      </c>
      <c r="W18" s="443">
        <f ca="1">Inputs!Y46+IF(W4='LookUp Ranges'!$B$149,RetireValue,0)</f>
        <v>0</v>
      </c>
      <c r="X18" s="443">
        <f ca="1">Inputs!Z46+IF(X4='LookUp Ranges'!$B$149,RetireValue,0)</f>
        <v>0</v>
      </c>
      <c r="Y18" s="443">
        <f ca="1">Inputs!AA46+IF(Y4='LookUp Ranges'!$B$149,RetireValue,0)</f>
        <v>0</v>
      </c>
      <c r="Z18" s="443">
        <f ca="1">Inputs!AB46+IF(Z4='LookUp Ranges'!$B$149,RetireValue,0)</f>
        <v>0</v>
      </c>
      <c r="AA18" s="443">
        <f ca="1">Inputs!AC46+IF(AA4='LookUp Ranges'!$B$149,RetireValue,0)</f>
        <v>0</v>
      </c>
      <c r="AB18" s="443">
        <f ca="1">Inputs!AD46+IF(AB4='LookUp Ranges'!$B$149,RetireValue,0)</f>
        <v>0</v>
      </c>
      <c r="AC18" s="443">
        <f ca="1">Inputs!AE46+IF(AC4='LookUp Ranges'!$B$149,RetireValue,0)</f>
        <v>0</v>
      </c>
      <c r="AD18" s="443">
        <f ca="1">Inputs!AF46+IF(AD4='LookUp Ranges'!$B$149,RetireValue,0)</f>
        <v>0</v>
      </c>
      <c r="AE18" s="443">
        <f ca="1">Inputs!AG46+IF(AE4='LookUp Ranges'!$B$149,RetireValue,0)</f>
        <v>0</v>
      </c>
      <c r="AF18" s="443">
        <f ca="1">Inputs!AH46+IF(AF4='LookUp Ranges'!$B$149,RetireValue,0)</f>
        <v>0</v>
      </c>
      <c r="AG18" s="443">
        <f ca="1">Inputs!AI46+IF(AG4='LookUp Ranges'!$B$149,RetireValue,0)</f>
        <v>0</v>
      </c>
      <c r="AH18" s="443">
        <f ca="1">Inputs!AJ46+IF(AH4='LookUp Ranges'!$B$149,RetireValue,0)</f>
        <v>0</v>
      </c>
      <c r="AI18" s="443">
        <f ca="1">Inputs!AK46+IF(AI4='LookUp Ranges'!$B$149,RetireValue,0)</f>
        <v>0</v>
      </c>
      <c r="AJ18" s="443">
        <f ca="1">Inputs!AL46+IF(AJ4='LookUp Ranges'!$B$149,RetireValue,0)</f>
        <v>0</v>
      </c>
      <c r="AK18" s="443">
        <f ca="1">Inputs!AM46+IF(AK4='LookUp Ranges'!$B$149,RetireValue,0)</f>
        <v>0</v>
      </c>
      <c r="AL18" s="443">
        <f ca="1">Inputs!AN46+IF(AL4='LookUp Ranges'!$B$149,RetireValue,0)</f>
        <v>0</v>
      </c>
      <c r="AM18" s="443">
        <f ca="1">Inputs!AO46+IF(AM4='LookUp Ranges'!$B$149,RetireValue,0)</f>
        <v>0</v>
      </c>
      <c r="AN18" s="443">
        <f ca="1">Inputs!AP46+IF(AN4='LookUp Ranges'!$B$149,RetireValue,0)</f>
        <v>0</v>
      </c>
      <c r="AO18" s="443">
        <f ca="1">Inputs!AQ46+IF(AO4='LookUp Ranges'!$B$149,RetireValue,0)</f>
        <v>0</v>
      </c>
      <c r="AP18" s="443">
        <f ca="1">Inputs!AR46+IF(AP4='LookUp Ranges'!$B$149,RetireValue,0)</f>
        <v>0</v>
      </c>
      <c r="AQ18" s="443">
        <f ca="1">Inputs!AS46+IF(AQ4='LookUp Ranges'!$B$149,RetireValue,0)</f>
        <v>0</v>
      </c>
      <c r="AR18" s="443">
        <f ca="1">Inputs!AT46+IF(AR4='LookUp Ranges'!$B$149,RetireValue,0)</f>
        <v>0</v>
      </c>
      <c r="AS18" s="443">
        <f ca="1">Inputs!AU46+IF(AS4='LookUp Ranges'!$B$149,RetireValue,0)</f>
        <v>0</v>
      </c>
      <c r="AT18" s="443">
        <f ca="1">Inputs!AV46+IF(AT4='LookUp Ranges'!$B$149,RetireValue,0)</f>
        <v>0</v>
      </c>
      <c r="AU18" s="443">
        <f ca="1">Inputs!AW46+IF(AU4='LookUp Ranges'!$B$149,RetireValue,0)</f>
        <v>0</v>
      </c>
      <c r="AV18" s="443">
        <f ca="1">Inputs!AX46+IF(AV4='LookUp Ranges'!$B$149,RetireValue,0)</f>
        <v>0</v>
      </c>
      <c r="AW18" s="443">
        <f ca="1">Inputs!AY46+IF(AW4='LookUp Ranges'!$B$149,RetireValue,0)</f>
        <v>0</v>
      </c>
      <c r="AX18" s="443">
        <f ca="1">Inputs!AZ46+IF(AX4='LookUp Ranges'!$B$149,RetireValue,0)</f>
        <v>0</v>
      </c>
      <c r="AY18" s="443">
        <f ca="1">Inputs!BA46+IF(AY4='LookUp Ranges'!$B$149,RetireValue,0)</f>
        <v>0</v>
      </c>
      <c r="AZ18" s="443">
        <f ca="1">Inputs!BB46+IF(AZ4='LookUp Ranges'!$B$149,RetireValue,0)</f>
        <v>0</v>
      </c>
      <c r="BA18" s="443">
        <f ca="1">Inputs!BC46+IF(BA4='LookUp Ranges'!$B$149,RetireValue,0)</f>
        <v>0</v>
      </c>
      <c r="BB18" s="443">
        <f ca="1">Inputs!BD46+IF(BB4='LookUp Ranges'!$B$149,RetireValue,0)</f>
        <v>0</v>
      </c>
      <c r="BC18" s="443">
        <f ca="1">Inputs!BE46+IF(BC4='LookUp Ranges'!$B$149,RetireValue,0)</f>
        <v>0</v>
      </c>
      <c r="BD18" s="443">
        <f ca="1">Inputs!BF46+IF(BD4='LookUp Ranges'!$B$149,RetireValue,0)</f>
        <v>0</v>
      </c>
      <c r="BE18" s="443">
        <f ca="1">Inputs!BG46+IF(BE4='LookUp Ranges'!$B$149,RetireValue,0)</f>
        <v>0</v>
      </c>
      <c r="BF18" s="443">
        <f ca="1">Inputs!BH46+IF(BF4='LookUp Ranges'!$B$149,RetireValue,0)</f>
        <v>0</v>
      </c>
      <c r="BG18" s="443">
        <f ca="1">Inputs!BI46+IF(BG4='LookUp Ranges'!$B$149,RetireValue,0)</f>
        <v>0</v>
      </c>
      <c r="BH18" s="443">
        <f ca="1">Inputs!BJ46+IF(BH4='LookUp Ranges'!$B$149,RetireValue,0)</f>
        <v>0</v>
      </c>
      <c r="BI18" s="443">
        <f ca="1">Inputs!BK46+IF(BI4='LookUp Ranges'!$B$149,RetireValue,0)</f>
        <v>0</v>
      </c>
      <c r="BJ18" s="443">
        <f ca="1">Inputs!BL46+IF(BJ4='LookUp Ranges'!$B$149,RetireValue,0)</f>
        <v>0</v>
      </c>
      <c r="BK18" s="443">
        <f ca="1">Inputs!BM46+IF(BK4='LookUp Ranges'!$B$149,RetireValue,0)</f>
        <v>0</v>
      </c>
      <c r="BL18" s="443">
        <f ca="1">Inputs!BN46+IF(BL4='LookUp Ranges'!$B$149,RetireValue,0)</f>
        <v>0</v>
      </c>
      <c r="BM18" s="443">
        <f ca="1">Inputs!BO46+IF(BM4='LookUp Ranges'!$B$149,RetireValue,0)</f>
        <v>0</v>
      </c>
      <c r="BN18" s="443">
        <f ca="1">Inputs!BP46+IF(BN4='LookUp Ranges'!$B$149,RetireValue,0)</f>
        <v>0</v>
      </c>
      <c r="BO18" s="443">
        <f ca="1">Inputs!BQ46+IF(BO4='LookUp Ranges'!$B$149,RetireValue,0)</f>
        <v>0</v>
      </c>
      <c r="BP18" s="443">
        <f ca="1">Inputs!BR46+IF(BP4='LookUp Ranges'!$B$149,RetireValue,0)</f>
        <v>0</v>
      </c>
      <c r="BQ18" s="443">
        <f ca="1">Inputs!BS46+IF(BQ4='LookUp Ranges'!$B$149,RetireValue,0)</f>
        <v>0</v>
      </c>
      <c r="BR18" s="443">
        <f ca="1">Inputs!BT46+IF(BR4='LookUp Ranges'!$B$149,RetireValue,0)</f>
        <v>0</v>
      </c>
      <c r="BS18" s="443">
        <f ca="1">Inputs!BU46+IF(BS4='LookUp Ranges'!$B$149,RetireValue,0)</f>
        <v>0</v>
      </c>
      <c r="BT18" s="443">
        <f ca="1">Inputs!BV46+IF(BT4='LookUp Ranges'!$B$149,RetireValue,0)</f>
        <v>0</v>
      </c>
      <c r="BU18" s="443">
        <f ca="1">Inputs!BW46+IF(BU4='LookUp Ranges'!$B$149,RetireValue,0)</f>
        <v>0</v>
      </c>
      <c r="BV18" s="443">
        <f ca="1">Inputs!BX46+IF(BV4='LookUp Ranges'!$B$149,RetireValue,0)</f>
        <v>0</v>
      </c>
      <c r="BW18" s="443">
        <f ca="1">Inputs!BY46+IF(BW4='LookUp Ranges'!$B$149,RetireValue,0)</f>
        <v>0</v>
      </c>
      <c r="BX18" s="443">
        <f ca="1">Inputs!BZ46+IF(BX4='LookUp Ranges'!$B$149,RetireValue,0)</f>
        <v>0</v>
      </c>
      <c r="BY18" s="443">
        <f ca="1">Inputs!CA46+IF(BY4='LookUp Ranges'!$B$149,RetireValue,0)</f>
        <v>0</v>
      </c>
      <c r="BZ18" s="443">
        <f ca="1">Inputs!CB46+IF(BZ4='LookUp Ranges'!$B$149,RetireValue,0)</f>
        <v>0</v>
      </c>
      <c r="CA18" s="443">
        <f ca="1">Inputs!CC46+IF(CA4='LookUp Ranges'!$B$149,RetireValue,0)</f>
        <v>0</v>
      </c>
      <c r="CB18" s="443">
        <f ca="1">Inputs!CD46+IF(CB4='LookUp Ranges'!$B$149,RetireValue,0)</f>
        <v>0</v>
      </c>
      <c r="CC18" s="443">
        <f ca="1">Inputs!CE46+IF(CC4='LookUp Ranges'!$B$149,RetireValue,0)</f>
        <v>0</v>
      </c>
      <c r="CD18" s="443">
        <f ca="1">Inputs!CF46+IF(CD4='LookUp Ranges'!$B$149,RetireValue,0)</f>
        <v>0</v>
      </c>
      <c r="CE18" s="443">
        <f ca="1">Inputs!CG46+IF(CE4='LookUp Ranges'!$B$149,RetireValue,0)</f>
        <v>0</v>
      </c>
      <c r="CF18" s="443">
        <f ca="1">Inputs!CH46+IF(CF4='LookUp Ranges'!$B$149,RetireValue,0)</f>
        <v>0</v>
      </c>
      <c r="CG18" s="443">
        <f ca="1">Inputs!CI46+IF(CG4='LookUp Ranges'!$B$149,RetireValue,0)</f>
        <v>0</v>
      </c>
      <c r="CH18" s="443">
        <f ca="1">Inputs!CJ46+IF(CH4='LookUp Ranges'!$B$149,RetireValue,0)</f>
        <v>0</v>
      </c>
      <c r="CI18" s="443">
        <f ca="1">Inputs!CK46+IF(CI4='LookUp Ranges'!$B$149,RetireValue,0)</f>
        <v>0</v>
      </c>
      <c r="CJ18" s="443">
        <f ca="1">Inputs!CL46+IF(CJ4='LookUp Ranges'!$B$149,RetireValue,0)</f>
        <v>0</v>
      </c>
      <c r="CK18" s="443">
        <f ca="1">Inputs!CM46+IF(CK4='LookUp Ranges'!$B$149,RetireValue,0)</f>
        <v>0</v>
      </c>
      <c r="CL18" s="443">
        <f ca="1">Inputs!CN46+IF(CL4='LookUp Ranges'!$B$149,RetireValue,0)</f>
        <v>0</v>
      </c>
      <c r="CM18" s="443">
        <f ca="1">Inputs!CO46+IF(CM4='LookUp Ranges'!$B$149,RetireValue,0)</f>
        <v>0</v>
      </c>
      <c r="CN18" s="443">
        <f ca="1">Inputs!CP46+IF(CN4='LookUp Ranges'!$B$149,RetireValue,0)</f>
        <v>0</v>
      </c>
      <c r="CO18" s="443">
        <f ca="1">Inputs!CQ46+IF(CO4='LookUp Ranges'!$B$149,RetireValue,0)</f>
        <v>0</v>
      </c>
      <c r="CP18" s="443">
        <f ca="1">Inputs!CR46+IF(CP4='LookUp Ranges'!$B$149,RetireValue,0)</f>
        <v>0</v>
      </c>
      <c r="CQ18" s="443">
        <f ca="1">Inputs!CS46+IF(CQ4='LookUp Ranges'!$B$149,RetireValue,0)</f>
        <v>0</v>
      </c>
    </row>
    <row r="19" spans="1:95" s="444" customFormat="1" x14ac:dyDescent="0.25">
      <c r="A19" s="29" t="s">
        <v>150</v>
      </c>
      <c r="C19" s="443">
        <f ca="1">-(SUM(Inputs!$E$32:'Inputs'!E32)+C10)*PropertyTaxRate</f>
        <v>-394.60184346883528</v>
      </c>
      <c r="D19" s="443">
        <f ca="1">-(SUM(Inputs!$E$32:'Inputs'!F32)+D10)*PropertyTaxRate</f>
        <v>-1326.5182692663518</v>
      </c>
      <c r="E19" s="443">
        <f ca="1">-(SUM(Inputs!$E$32:'Inputs'!G32)+E10)*PropertyTaxRate</f>
        <v>-1864.8550708526686</v>
      </c>
      <c r="F19" s="443">
        <f ca="1">-(SUM(Inputs!$E$32:'Inputs'!H32)+F10)*PropertyTaxRate</f>
        <v>-1712.5117886724133</v>
      </c>
      <c r="G19" s="443">
        <f ca="1">-(SUM(Inputs!$E$32:'Inputs'!I32)+G10)*PropertyTaxRate</f>
        <v>-1331.9536134118771</v>
      </c>
      <c r="H19" s="443">
        <f ca="1">-(SUM(Inputs!$E$32:'Inputs'!J32)+H10)*PropertyTaxRate</f>
        <v>-951.39543815134084</v>
      </c>
      <c r="I19" s="443">
        <f ca="1">-(SUM(Inputs!$E$32:'Inputs'!K32)+I10)*PropertyTaxRate</f>
        <v>-570.8372628908046</v>
      </c>
      <c r="J19" s="443">
        <f ca="1">-(SUM(Inputs!$E$32:'Inputs'!L32)+J10)*PropertyTaxRate</f>
        <v>-190.27908763026821</v>
      </c>
      <c r="K19" s="443">
        <f ca="1">-(SUM(Inputs!$E$32:'Inputs'!M32)+K10)*PropertyTaxRate</f>
        <v>0</v>
      </c>
      <c r="L19" s="443">
        <f ca="1">-(SUM(Inputs!$E$32:'Inputs'!N32)+L10)*PropertyTaxRate</f>
        <v>0</v>
      </c>
      <c r="M19" s="443">
        <f ca="1">-(SUM(Inputs!$E$32:'Inputs'!O32)+M10)*PropertyTaxRate</f>
        <v>0</v>
      </c>
      <c r="N19" s="443">
        <f ca="1">-(SUM(Inputs!$E$32:'Inputs'!P32)+N10)*PropertyTaxRate</f>
        <v>0</v>
      </c>
      <c r="O19" s="443">
        <f ca="1">-(SUM(Inputs!$E$32:'Inputs'!Q32)+O10)*PropertyTaxRate</f>
        <v>0</v>
      </c>
      <c r="P19" s="443">
        <f ca="1">-(SUM(Inputs!$E$32:'Inputs'!R32)+P10)*PropertyTaxRate</f>
        <v>0</v>
      </c>
      <c r="Q19" s="443">
        <f ca="1">-(SUM(Inputs!$E$32:'Inputs'!S32)+Q10)*PropertyTaxRate</f>
        <v>0</v>
      </c>
      <c r="R19" s="443">
        <f ca="1">-(SUM(Inputs!$E$32:'Inputs'!T32)+R10)*PropertyTaxRate</f>
        <v>0</v>
      </c>
      <c r="S19" s="443">
        <f ca="1">-(SUM(Inputs!$E$32:'Inputs'!U32)+S10)*PropertyTaxRate</f>
        <v>0</v>
      </c>
      <c r="T19" s="443">
        <f ca="1">-(SUM(Inputs!$E$32:'Inputs'!V32)+T10)*PropertyTaxRate</f>
        <v>0</v>
      </c>
      <c r="U19" s="443">
        <f ca="1">-(SUM(Inputs!$E$32:'Inputs'!W32)+U10)*PropertyTaxRate</f>
        <v>0</v>
      </c>
      <c r="V19" s="443">
        <f ca="1">-(SUM(Inputs!$E$32:'Inputs'!X32)+V10)*PropertyTaxRate</f>
        <v>0</v>
      </c>
      <c r="W19" s="443">
        <f ca="1">-(SUM(Inputs!$E$32:'Inputs'!Y32)+W10)*PropertyTaxRate</f>
        <v>0</v>
      </c>
      <c r="X19" s="443">
        <f ca="1">-(SUM(Inputs!$E$32:'Inputs'!Z32)+X10)*PropertyTaxRate</f>
        <v>0</v>
      </c>
      <c r="Y19" s="443">
        <f ca="1">-(SUM(Inputs!$E$32:'Inputs'!AA32)+Y10)*PropertyTaxRate</f>
        <v>0</v>
      </c>
      <c r="Z19" s="443">
        <f ca="1">-(SUM(Inputs!$E$32:'Inputs'!AB32)+Z10)*PropertyTaxRate</f>
        <v>0</v>
      </c>
      <c r="AA19" s="443">
        <f ca="1">-(SUM(Inputs!$E$32:'Inputs'!AC32)+AA10)*PropertyTaxRate</f>
        <v>0</v>
      </c>
      <c r="AB19" s="443">
        <f ca="1">-(SUM(Inputs!$E$32:'Inputs'!AD32)+AB10)*PropertyTaxRate</f>
        <v>0</v>
      </c>
      <c r="AC19" s="443">
        <f ca="1">-(SUM(Inputs!$E$32:'Inputs'!AE32)+AC10)*PropertyTaxRate</f>
        <v>0</v>
      </c>
      <c r="AD19" s="443">
        <f ca="1">-(SUM(Inputs!$E$32:'Inputs'!AF32)+AD10)*PropertyTaxRate</f>
        <v>0</v>
      </c>
      <c r="AE19" s="443">
        <f ca="1">-(SUM(Inputs!$E$32:'Inputs'!AG32)+AE10)*PropertyTaxRate</f>
        <v>0</v>
      </c>
      <c r="AF19" s="443">
        <f ca="1">-(SUM(Inputs!$E$32:'Inputs'!AH32)+AF10)*PropertyTaxRate</f>
        <v>0</v>
      </c>
      <c r="AG19" s="443">
        <f ca="1">-(SUM(Inputs!$E$32:'Inputs'!AI32)+AG10)*PropertyTaxRate</f>
        <v>0</v>
      </c>
      <c r="AH19" s="443">
        <f ca="1">-(SUM(Inputs!$E$32:'Inputs'!AJ32)+AH10)*PropertyTaxRate</f>
        <v>0</v>
      </c>
      <c r="AI19" s="443">
        <f ca="1">-(SUM(Inputs!$E$32:'Inputs'!AK32)+AI10)*PropertyTaxRate</f>
        <v>0</v>
      </c>
      <c r="AJ19" s="443">
        <f ca="1">-(SUM(Inputs!$E$32:'Inputs'!AL32)+AJ10)*PropertyTaxRate</f>
        <v>0</v>
      </c>
      <c r="AK19" s="443">
        <f ca="1">-(SUM(Inputs!$E$32:'Inputs'!AM32)+AK10)*PropertyTaxRate</f>
        <v>0</v>
      </c>
      <c r="AL19" s="443">
        <f ca="1">-(SUM(Inputs!$E$32:'Inputs'!AN32)+AL10)*PropertyTaxRate</f>
        <v>0</v>
      </c>
      <c r="AM19" s="443">
        <f ca="1">-(SUM(Inputs!$E$32:'Inputs'!AO32)+AM10)*PropertyTaxRate</f>
        <v>0</v>
      </c>
      <c r="AN19" s="443">
        <f ca="1">-(SUM(Inputs!$E$32:'Inputs'!AP32)+AN10)*PropertyTaxRate</f>
        <v>0</v>
      </c>
      <c r="AO19" s="443">
        <f ca="1">-(SUM(Inputs!$E$32:'Inputs'!AQ32)+AO10)*PropertyTaxRate</f>
        <v>0</v>
      </c>
      <c r="AP19" s="443">
        <f ca="1">-(SUM(Inputs!$E$32:'Inputs'!AR32)+AP10)*PropertyTaxRate</f>
        <v>0</v>
      </c>
      <c r="AQ19" s="443">
        <f ca="1">-(SUM(Inputs!$E$32:'Inputs'!AS32)+AQ10)*PropertyTaxRate</f>
        <v>0</v>
      </c>
      <c r="AR19" s="443">
        <f ca="1">-(SUM(Inputs!$E$32:'Inputs'!AT32)+AR10)*PropertyTaxRate</f>
        <v>0</v>
      </c>
      <c r="AS19" s="443">
        <f ca="1">-(SUM(Inputs!$E$32:'Inputs'!AU32)+AS10)*PropertyTaxRate</f>
        <v>0</v>
      </c>
      <c r="AT19" s="443">
        <f ca="1">-(SUM(Inputs!$E$32:'Inputs'!AV32)+AT10)*PropertyTaxRate</f>
        <v>0</v>
      </c>
      <c r="AU19" s="443">
        <f ca="1">-(SUM(Inputs!$E$32:'Inputs'!AW32)+AU10)*PropertyTaxRate</f>
        <v>0</v>
      </c>
      <c r="AV19" s="443">
        <f ca="1">-(SUM(Inputs!$E$32:'Inputs'!AX32)+AV10)*PropertyTaxRate</f>
        <v>0</v>
      </c>
      <c r="AW19" s="443">
        <f ca="1">-(SUM(Inputs!$E$32:'Inputs'!AY32)+AW10)*PropertyTaxRate</f>
        <v>0</v>
      </c>
      <c r="AX19" s="443">
        <f ca="1">-(SUM(Inputs!$E$32:'Inputs'!AZ32)+AX10)*PropertyTaxRate</f>
        <v>0</v>
      </c>
      <c r="AY19" s="443">
        <f ca="1">-(SUM(Inputs!$E$32:'Inputs'!BA32)+AY10)*PropertyTaxRate</f>
        <v>0</v>
      </c>
      <c r="AZ19" s="443">
        <f ca="1">-(SUM(Inputs!$E$32:'Inputs'!BB32)+AZ10)*PropertyTaxRate</f>
        <v>0</v>
      </c>
      <c r="BA19" s="443">
        <f ca="1">-(SUM(Inputs!$E$32:'Inputs'!BC32)+BA10)*PropertyTaxRate</f>
        <v>0</v>
      </c>
      <c r="BB19" s="443">
        <f ca="1">-(SUM(Inputs!$E$32:'Inputs'!BD32)+BB10)*PropertyTaxRate</f>
        <v>0</v>
      </c>
      <c r="BC19" s="443">
        <f ca="1">-(SUM(Inputs!$E$32:'Inputs'!BE32)+BC10)*PropertyTaxRate</f>
        <v>0</v>
      </c>
      <c r="BD19" s="443">
        <f ca="1">-(SUM(Inputs!$E$32:'Inputs'!BF32)+BD10)*PropertyTaxRate</f>
        <v>0</v>
      </c>
      <c r="BE19" s="443">
        <f ca="1">-(SUM(Inputs!$E$32:'Inputs'!BG32)+BE10)*PropertyTaxRate</f>
        <v>0</v>
      </c>
      <c r="BF19" s="443">
        <f ca="1">-(SUM(Inputs!$E$32:'Inputs'!BH32)+BF10)*PropertyTaxRate</f>
        <v>0</v>
      </c>
      <c r="BG19" s="443">
        <f ca="1">-(SUM(Inputs!$E$32:'Inputs'!BI32)+BG10)*PropertyTaxRate</f>
        <v>0</v>
      </c>
      <c r="BH19" s="443">
        <f ca="1">-(SUM(Inputs!$E$32:'Inputs'!BJ32)+BH10)*PropertyTaxRate</f>
        <v>0</v>
      </c>
      <c r="BI19" s="443">
        <f ca="1">-(SUM(Inputs!$E$32:'Inputs'!BK32)+BI10)*PropertyTaxRate</f>
        <v>0</v>
      </c>
      <c r="BJ19" s="443">
        <f ca="1">-(SUM(Inputs!$E$32:'Inputs'!BL32)+BJ10)*PropertyTaxRate</f>
        <v>0</v>
      </c>
      <c r="BK19" s="443">
        <f ca="1">-(SUM(Inputs!$E$32:'Inputs'!BM32)+BK10)*PropertyTaxRate</f>
        <v>0</v>
      </c>
      <c r="BL19" s="443">
        <f ca="1">-(SUM(Inputs!$E$32:'Inputs'!BN32)+BL10)*PropertyTaxRate</f>
        <v>0</v>
      </c>
      <c r="BM19" s="443">
        <f ca="1">-(SUM(Inputs!$E$32:'Inputs'!BO32)+BM10)*PropertyTaxRate</f>
        <v>0</v>
      </c>
      <c r="BN19" s="443">
        <f ca="1">-(SUM(Inputs!$E$32:'Inputs'!BP32)+BN10)*PropertyTaxRate</f>
        <v>0</v>
      </c>
      <c r="BO19" s="443">
        <f ca="1">-(SUM(Inputs!$E$32:'Inputs'!BQ32)+BO10)*PropertyTaxRate</f>
        <v>0</v>
      </c>
      <c r="BP19" s="443">
        <f ca="1">-(SUM(Inputs!$E$32:'Inputs'!BR32)+BP10)*PropertyTaxRate</f>
        <v>0</v>
      </c>
      <c r="BQ19" s="443">
        <f ca="1">-(SUM(Inputs!$E$32:'Inputs'!BS32)+BQ10)*PropertyTaxRate</f>
        <v>0</v>
      </c>
      <c r="BR19" s="443">
        <f ca="1">-(SUM(Inputs!$E$32:'Inputs'!BT32)+BR10)*PropertyTaxRate</f>
        <v>0</v>
      </c>
      <c r="BS19" s="443">
        <f ca="1">-(SUM(Inputs!$E$32:'Inputs'!BU32)+BS10)*PropertyTaxRate</f>
        <v>0</v>
      </c>
      <c r="BT19" s="443">
        <f ca="1">-(SUM(Inputs!$E$32:'Inputs'!BV32)+BT10)*PropertyTaxRate</f>
        <v>0</v>
      </c>
      <c r="BU19" s="443">
        <f ca="1">-(SUM(Inputs!$E$32:'Inputs'!BW32)+BU10)*PropertyTaxRate</f>
        <v>0</v>
      </c>
      <c r="BV19" s="443">
        <f ca="1">-(SUM(Inputs!$E$32:'Inputs'!BX32)+BV10)*PropertyTaxRate</f>
        <v>0</v>
      </c>
      <c r="BW19" s="443">
        <f ca="1">-(SUM(Inputs!$E$32:'Inputs'!BY32)+BW10)*PropertyTaxRate</f>
        <v>0</v>
      </c>
      <c r="BX19" s="443">
        <f ca="1">-(SUM(Inputs!$E$32:'Inputs'!BZ32)+BX10)*PropertyTaxRate</f>
        <v>0</v>
      </c>
      <c r="BY19" s="443">
        <f ca="1">-(SUM(Inputs!$E$32:'Inputs'!CA32)+BY10)*PropertyTaxRate</f>
        <v>0</v>
      </c>
      <c r="BZ19" s="443">
        <f ca="1">-(SUM(Inputs!$E$32:'Inputs'!CB32)+BZ10)*PropertyTaxRate</f>
        <v>0</v>
      </c>
      <c r="CA19" s="443">
        <f ca="1">-(SUM(Inputs!$E$32:'Inputs'!CC32)+CA10)*PropertyTaxRate</f>
        <v>0</v>
      </c>
      <c r="CB19" s="443">
        <f ca="1">-(SUM(Inputs!$E$32:'Inputs'!CD32)+CB10)*PropertyTaxRate</f>
        <v>0</v>
      </c>
      <c r="CC19" s="443">
        <f ca="1">-(SUM(Inputs!$E$32:'Inputs'!CE32)+CC10)*PropertyTaxRate</f>
        <v>0</v>
      </c>
      <c r="CD19" s="443">
        <f ca="1">-(SUM(Inputs!$E$32:'Inputs'!CF32)+CD10)*PropertyTaxRate</f>
        <v>0</v>
      </c>
      <c r="CE19" s="443">
        <f ca="1">-(SUM(Inputs!$E$32:'Inputs'!CG32)+CE10)*PropertyTaxRate</f>
        <v>0</v>
      </c>
      <c r="CF19" s="443">
        <f ca="1">-(SUM(Inputs!$E$32:'Inputs'!CH32)+CF10)*PropertyTaxRate</f>
        <v>0</v>
      </c>
      <c r="CG19" s="443">
        <f ca="1">-(SUM(Inputs!$E$32:'Inputs'!CI32)+CG10)*PropertyTaxRate</f>
        <v>0</v>
      </c>
      <c r="CH19" s="443">
        <f ca="1">-(SUM(Inputs!$E$32:'Inputs'!CJ32)+CH10)*PropertyTaxRate</f>
        <v>0</v>
      </c>
      <c r="CI19" s="443">
        <f ca="1">-(SUM(Inputs!$E$32:'Inputs'!CK32)+CI10)*PropertyTaxRate</f>
        <v>0</v>
      </c>
      <c r="CJ19" s="443">
        <f ca="1">-(SUM(Inputs!$E$32:'Inputs'!CL32)+CJ10)*PropertyTaxRate</f>
        <v>0</v>
      </c>
      <c r="CK19" s="443">
        <f ca="1">-(SUM(Inputs!$E$32:'Inputs'!CM32)+CK10)*PropertyTaxRate</f>
        <v>0</v>
      </c>
      <c r="CL19" s="443">
        <f ca="1">-(SUM(Inputs!$E$32:'Inputs'!CN32)+CL10)*PropertyTaxRate</f>
        <v>0</v>
      </c>
      <c r="CM19" s="443">
        <f ca="1">-(SUM(Inputs!$E$32:'Inputs'!CO32)+CM10)*PropertyTaxRate</f>
        <v>0</v>
      </c>
      <c r="CN19" s="443">
        <f ca="1">-(SUM(Inputs!$E$32:'Inputs'!CP32)+CN10)*PropertyTaxRate</f>
        <v>0</v>
      </c>
      <c r="CO19" s="443">
        <f ca="1">-(SUM(Inputs!$E$32:'Inputs'!CQ32)+CO10)*PropertyTaxRate</f>
        <v>0</v>
      </c>
      <c r="CP19" s="443">
        <f ca="1">-(SUM(Inputs!$E$32:'Inputs'!CR32)+CP10)*PropertyTaxRate</f>
        <v>0</v>
      </c>
      <c r="CQ19" s="443">
        <f ca="1">-(SUM(Inputs!$E$32:'Inputs'!CS32)+CQ10)*PropertyTaxRate</f>
        <v>0</v>
      </c>
    </row>
    <row r="20" spans="1:95" s="9" customFormat="1" x14ac:dyDescent="0.25">
      <c r="A20" s="29" t="s">
        <v>87</v>
      </c>
      <c r="C20" s="363">
        <f ca="1">'Fed Depr-Recomm'!D53</f>
        <v>0</v>
      </c>
      <c r="D20" s="363">
        <f ca="1">'Fed Depr-Recomm'!E53</f>
        <v>0</v>
      </c>
      <c r="E20" s="363">
        <f ca="1">'Fed Depr-Recomm'!F53</f>
        <v>0</v>
      </c>
      <c r="F20" s="363">
        <f ca="1">'Fed Depr-Recomm'!G53</f>
        <v>-11339.230279624575</v>
      </c>
      <c r="G20" s="363">
        <f ca="1">'Fed Depr-Recomm'!H53</f>
        <v>-22678.46055924915</v>
      </c>
      <c r="H20" s="363">
        <f ca="1">'Fed Depr-Recomm'!I53</f>
        <v>-22678.46055924915</v>
      </c>
      <c r="I20" s="363">
        <f ca="1">'Fed Depr-Recomm'!J53</f>
        <v>-22678.46055924915</v>
      </c>
      <c r="J20" s="363">
        <f ca="1">'Fed Depr-Recomm'!K53</f>
        <v>-22678.46055924915</v>
      </c>
      <c r="K20" s="363">
        <f ca="1">'Fed Depr-Recomm'!L53</f>
        <v>-11339.230279624575</v>
      </c>
      <c r="L20" s="363">
        <f ca="1">'Fed Depr-Recomm'!M53</f>
        <v>0</v>
      </c>
      <c r="M20" s="363">
        <f ca="1">'Fed Depr-Recomm'!N53</f>
        <v>0</v>
      </c>
      <c r="N20" s="363">
        <f ca="1">'Fed Depr-Recomm'!O53</f>
        <v>0</v>
      </c>
      <c r="O20" s="363">
        <f ca="1">'Fed Depr-Recomm'!P53</f>
        <v>0</v>
      </c>
      <c r="P20" s="363">
        <f ca="1">'Fed Depr-Recomm'!Q53</f>
        <v>0</v>
      </c>
      <c r="Q20" s="363">
        <f ca="1">'Fed Depr-Recomm'!R53</f>
        <v>0</v>
      </c>
      <c r="R20" s="363">
        <f ca="1">'Fed Depr-Recomm'!S53</f>
        <v>0</v>
      </c>
      <c r="S20" s="363">
        <f ca="1">'Fed Depr-Recomm'!T53</f>
        <v>0</v>
      </c>
      <c r="T20" s="363">
        <f ca="1">'Fed Depr-Recomm'!U53</f>
        <v>0</v>
      </c>
      <c r="U20" s="363">
        <f ca="1">'Fed Depr-Recomm'!V53</f>
        <v>0</v>
      </c>
      <c r="V20" s="363">
        <f ca="1">'Fed Depr-Recomm'!W53</f>
        <v>0</v>
      </c>
      <c r="W20" s="363">
        <f ca="1">'Fed Depr-Recomm'!X53</f>
        <v>0</v>
      </c>
      <c r="X20" s="363">
        <f ca="1">'Fed Depr-Recomm'!Y53</f>
        <v>0</v>
      </c>
      <c r="Y20" s="363">
        <f ca="1">'Fed Depr-Recomm'!Z53</f>
        <v>0</v>
      </c>
      <c r="Z20" s="363">
        <f ca="1">'Fed Depr-Recomm'!AA53</f>
        <v>0</v>
      </c>
      <c r="AA20" s="363">
        <f ca="1">'Fed Depr-Recomm'!AB53</f>
        <v>0</v>
      </c>
      <c r="AB20" s="363">
        <f ca="1">'Fed Depr-Recomm'!AC53</f>
        <v>0</v>
      </c>
      <c r="AC20" s="363">
        <f ca="1">'Fed Depr-Recomm'!AD53</f>
        <v>0</v>
      </c>
      <c r="AD20" s="363">
        <f ca="1">'Fed Depr-Recomm'!AE53</f>
        <v>0</v>
      </c>
      <c r="AE20" s="363">
        <f ca="1">'Fed Depr-Recomm'!AF53</f>
        <v>0</v>
      </c>
      <c r="AF20" s="363">
        <f ca="1">'Fed Depr-Recomm'!AG53</f>
        <v>0</v>
      </c>
      <c r="AG20" s="363">
        <f ca="1">'Fed Depr-Recomm'!AH53</f>
        <v>0</v>
      </c>
      <c r="AH20" s="363">
        <f ca="1">'Fed Depr-Recomm'!AI53</f>
        <v>0</v>
      </c>
      <c r="AI20" s="363">
        <f ca="1">'Fed Depr-Recomm'!AJ53</f>
        <v>0</v>
      </c>
      <c r="AJ20" s="363">
        <f ca="1">'Fed Depr-Recomm'!AK53</f>
        <v>0</v>
      </c>
      <c r="AK20" s="363">
        <f ca="1">'Fed Depr-Recomm'!AL53</f>
        <v>0</v>
      </c>
      <c r="AL20" s="363">
        <f ca="1">'Fed Depr-Recomm'!AM53</f>
        <v>0</v>
      </c>
      <c r="AM20" s="363">
        <f ca="1">'Fed Depr-Recomm'!AN53</f>
        <v>0</v>
      </c>
      <c r="AN20" s="363">
        <f ca="1">'Fed Depr-Recomm'!AO53</f>
        <v>0</v>
      </c>
      <c r="AO20" s="363">
        <f ca="1">'Fed Depr-Recomm'!AP53</f>
        <v>0</v>
      </c>
      <c r="AP20" s="363">
        <f ca="1">'Fed Depr-Recomm'!AQ53</f>
        <v>0</v>
      </c>
      <c r="AQ20" s="363">
        <f ca="1">'Fed Depr-Recomm'!AR53</f>
        <v>0</v>
      </c>
      <c r="AR20" s="363">
        <f ca="1">'Fed Depr-Recomm'!AS53</f>
        <v>0</v>
      </c>
      <c r="AS20" s="363">
        <f ca="1">'Fed Depr-Recomm'!AT53</f>
        <v>0</v>
      </c>
      <c r="AT20" s="363">
        <f ca="1">'Fed Depr-Recomm'!AU53</f>
        <v>0</v>
      </c>
      <c r="AU20" s="363">
        <f ca="1">'Fed Depr-Recomm'!AV53</f>
        <v>0</v>
      </c>
      <c r="AV20" s="363">
        <f ca="1">'Fed Depr-Recomm'!AW53</f>
        <v>0</v>
      </c>
      <c r="AW20" s="363">
        <f ca="1">'Fed Depr-Recomm'!AX53</f>
        <v>0</v>
      </c>
      <c r="AX20" s="363">
        <f ca="1">'Fed Depr-Recomm'!AY53</f>
        <v>0</v>
      </c>
      <c r="AY20" s="363">
        <f ca="1">'Fed Depr-Recomm'!AZ53</f>
        <v>0</v>
      </c>
      <c r="AZ20" s="363">
        <f ca="1">'Fed Depr-Recomm'!BA53</f>
        <v>0</v>
      </c>
      <c r="BA20" s="363">
        <f ca="1">'Fed Depr-Recomm'!BB53</f>
        <v>0</v>
      </c>
      <c r="BB20" s="363">
        <f ca="1">'Fed Depr-Recomm'!BC53</f>
        <v>0</v>
      </c>
      <c r="BC20" s="363">
        <f ca="1">'Fed Depr-Recomm'!BD53</f>
        <v>0</v>
      </c>
      <c r="BD20" s="363">
        <f ca="1">'Fed Depr-Recomm'!BE53</f>
        <v>0</v>
      </c>
      <c r="BE20" s="363">
        <f ca="1">'Fed Depr-Recomm'!BF53</f>
        <v>0</v>
      </c>
      <c r="BF20" s="363">
        <f ca="1">'Fed Depr-Recomm'!BG53</f>
        <v>0</v>
      </c>
      <c r="BG20" s="363">
        <f ca="1">'Fed Depr-Recomm'!BH53</f>
        <v>0</v>
      </c>
      <c r="BH20" s="363">
        <f ca="1">'Fed Depr-Recomm'!BI53</f>
        <v>0</v>
      </c>
      <c r="BI20" s="363">
        <f ca="1">'Fed Depr-Recomm'!BJ53</f>
        <v>0</v>
      </c>
      <c r="BJ20" s="363">
        <f ca="1">'Fed Depr-Recomm'!BK53</f>
        <v>0</v>
      </c>
      <c r="BK20" s="363">
        <f ca="1">'Fed Depr-Recomm'!BL53</f>
        <v>0</v>
      </c>
      <c r="BL20" s="363">
        <f ca="1">'Fed Depr-Recomm'!BM53</f>
        <v>0</v>
      </c>
      <c r="BM20" s="363">
        <f ca="1">'Fed Depr-Recomm'!BN53</f>
        <v>0</v>
      </c>
      <c r="BN20" s="363">
        <f ca="1">'Fed Depr-Recomm'!BO53</f>
        <v>0</v>
      </c>
      <c r="BO20" s="363">
        <f ca="1">'Fed Depr-Recomm'!BP53</f>
        <v>0</v>
      </c>
      <c r="BP20" s="363">
        <f ca="1">'Fed Depr-Recomm'!BQ53</f>
        <v>0</v>
      </c>
      <c r="BQ20" s="363">
        <f ca="1">'Fed Depr-Recomm'!BR53</f>
        <v>0</v>
      </c>
      <c r="BR20" s="363">
        <f ca="1">'Fed Depr-Recomm'!BS53</f>
        <v>0</v>
      </c>
      <c r="BS20" s="363">
        <f ca="1">'Fed Depr-Recomm'!BT53</f>
        <v>0</v>
      </c>
      <c r="BT20" s="363">
        <f ca="1">'Fed Depr-Recomm'!BU53</f>
        <v>0</v>
      </c>
      <c r="BU20" s="363">
        <f ca="1">'Fed Depr-Recomm'!BV53</f>
        <v>0</v>
      </c>
      <c r="BV20" s="363">
        <f ca="1">'Fed Depr-Recomm'!BW53</f>
        <v>0</v>
      </c>
      <c r="BW20" s="363">
        <f ca="1">'Fed Depr-Recomm'!BX53</f>
        <v>0</v>
      </c>
      <c r="BX20" s="363">
        <f ca="1">'Fed Depr-Recomm'!BY53</f>
        <v>0</v>
      </c>
      <c r="BY20" s="363">
        <f ca="1">'Fed Depr-Recomm'!BZ53</f>
        <v>0</v>
      </c>
      <c r="BZ20" s="363">
        <f ca="1">'Fed Depr-Recomm'!CA53</f>
        <v>0</v>
      </c>
      <c r="CA20" s="363">
        <f ca="1">'Fed Depr-Recomm'!CB53</f>
        <v>0</v>
      </c>
      <c r="CB20" s="363">
        <f ca="1">'Fed Depr-Recomm'!CC53</f>
        <v>0</v>
      </c>
      <c r="CC20" s="363">
        <f ca="1">'Fed Depr-Recomm'!CD53</f>
        <v>0</v>
      </c>
      <c r="CD20" s="363">
        <f ca="1">'Fed Depr-Recomm'!CE53</f>
        <v>0</v>
      </c>
      <c r="CE20" s="363">
        <f ca="1">'Fed Depr-Recomm'!CF53</f>
        <v>0</v>
      </c>
      <c r="CF20" s="363">
        <f ca="1">'Fed Depr-Recomm'!CG53</f>
        <v>0</v>
      </c>
      <c r="CG20" s="363">
        <f ca="1">'Fed Depr-Recomm'!CH53</f>
        <v>0</v>
      </c>
      <c r="CH20" s="363">
        <f ca="1">'Fed Depr-Recomm'!CI53</f>
        <v>0</v>
      </c>
      <c r="CI20" s="363">
        <f ca="1">'Fed Depr-Recomm'!CJ53</f>
        <v>0</v>
      </c>
      <c r="CJ20" s="363">
        <f ca="1">'Fed Depr-Recomm'!CK53</f>
        <v>0</v>
      </c>
      <c r="CK20" s="363">
        <f ca="1">'Fed Depr-Recomm'!CL53</f>
        <v>0</v>
      </c>
      <c r="CL20" s="363">
        <f ca="1">'Fed Depr-Recomm'!CM53</f>
        <v>0</v>
      </c>
      <c r="CM20" s="363">
        <f ca="1">'Fed Depr-Recomm'!CN53</f>
        <v>0</v>
      </c>
      <c r="CN20" s="363">
        <f ca="1">'Fed Depr-Recomm'!CO53</f>
        <v>0</v>
      </c>
      <c r="CO20" s="363">
        <f ca="1">'Fed Depr-Recomm'!CP53</f>
        <v>0</v>
      </c>
      <c r="CP20" s="363">
        <f ca="1">'Fed Depr-Recomm'!CQ53</f>
        <v>0</v>
      </c>
      <c r="CQ20" s="363">
        <f ca="1">'Fed Depr-Recomm'!CR53</f>
        <v>0</v>
      </c>
    </row>
    <row r="21" spans="1:95" s="9" customFormat="1" x14ac:dyDescent="0.25">
      <c r="A21" s="37" t="s">
        <v>156</v>
      </c>
      <c r="C21" s="443">
        <f t="shared" ref="C21:AH21" ca="1" si="6">SUM(C18:C20)</f>
        <v>-394.60184346883528</v>
      </c>
      <c r="D21" s="443">
        <f t="shared" ca="1" si="6"/>
        <v>-1326.5182692663518</v>
      </c>
      <c r="E21" s="443">
        <f t="shared" ca="1" si="6"/>
        <v>-1864.8550708526686</v>
      </c>
      <c r="F21" s="443">
        <f t="shared" ca="1" si="6"/>
        <v>-13051.742068296988</v>
      </c>
      <c r="G21" s="443">
        <f t="shared" ca="1" si="6"/>
        <v>-24010.414172661025</v>
      </c>
      <c r="H21" s="443">
        <f t="shared" ca="1" si="6"/>
        <v>-23629.855997400489</v>
      </c>
      <c r="I21" s="443">
        <f t="shared" ca="1" si="6"/>
        <v>-23249.297822139953</v>
      </c>
      <c r="J21" s="443">
        <f t="shared" ca="1" si="6"/>
        <v>-22868.739646879418</v>
      </c>
      <c r="K21" s="443">
        <f t="shared" ca="1" si="6"/>
        <v>-11339.230279624575</v>
      </c>
      <c r="L21" s="443">
        <f t="shared" ca="1" si="6"/>
        <v>0</v>
      </c>
      <c r="M21" s="443">
        <f t="shared" ca="1" si="6"/>
        <v>0</v>
      </c>
      <c r="N21" s="443">
        <f t="shared" ca="1" si="6"/>
        <v>0</v>
      </c>
      <c r="O21" s="443">
        <f t="shared" ca="1" si="6"/>
        <v>0</v>
      </c>
      <c r="P21" s="443">
        <f t="shared" ca="1" si="6"/>
        <v>0</v>
      </c>
      <c r="Q21" s="443">
        <f t="shared" ca="1" si="6"/>
        <v>0</v>
      </c>
      <c r="R21" s="443">
        <f t="shared" ca="1" si="6"/>
        <v>0</v>
      </c>
      <c r="S21" s="443">
        <f t="shared" ca="1" si="6"/>
        <v>0</v>
      </c>
      <c r="T21" s="443">
        <f t="shared" ca="1" si="6"/>
        <v>0</v>
      </c>
      <c r="U21" s="443">
        <f t="shared" ca="1" si="6"/>
        <v>0</v>
      </c>
      <c r="V21" s="443">
        <f t="shared" ca="1" si="6"/>
        <v>0</v>
      </c>
      <c r="W21" s="443">
        <f t="shared" ca="1" si="6"/>
        <v>0</v>
      </c>
      <c r="X21" s="443">
        <f t="shared" ca="1" si="6"/>
        <v>0</v>
      </c>
      <c r="Y21" s="443">
        <f t="shared" ca="1" si="6"/>
        <v>0</v>
      </c>
      <c r="Z21" s="443">
        <f t="shared" ca="1" si="6"/>
        <v>0</v>
      </c>
      <c r="AA21" s="443">
        <f t="shared" ca="1" si="6"/>
        <v>0</v>
      </c>
      <c r="AB21" s="443">
        <f t="shared" ca="1" si="6"/>
        <v>0</v>
      </c>
      <c r="AC21" s="443">
        <f t="shared" ca="1" si="6"/>
        <v>0</v>
      </c>
      <c r="AD21" s="443">
        <f t="shared" ca="1" si="6"/>
        <v>0</v>
      </c>
      <c r="AE21" s="443">
        <f t="shared" ca="1" si="6"/>
        <v>0</v>
      </c>
      <c r="AF21" s="443">
        <f t="shared" ca="1" si="6"/>
        <v>0</v>
      </c>
      <c r="AG21" s="443">
        <f t="shared" ca="1" si="6"/>
        <v>0</v>
      </c>
      <c r="AH21" s="443">
        <f t="shared" ca="1" si="6"/>
        <v>0</v>
      </c>
      <c r="AI21" s="443">
        <f t="shared" ref="AI21:BN21" ca="1" si="7">SUM(AI18:AI20)</f>
        <v>0</v>
      </c>
      <c r="AJ21" s="443">
        <f t="shared" ca="1" si="7"/>
        <v>0</v>
      </c>
      <c r="AK21" s="443">
        <f t="shared" ca="1" si="7"/>
        <v>0</v>
      </c>
      <c r="AL21" s="443">
        <f t="shared" ca="1" si="7"/>
        <v>0</v>
      </c>
      <c r="AM21" s="443">
        <f t="shared" ca="1" si="7"/>
        <v>0</v>
      </c>
      <c r="AN21" s="443">
        <f t="shared" ca="1" si="7"/>
        <v>0</v>
      </c>
      <c r="AO21" s="443">
        <f t="shared" ca="1" si="7"/>
        <v>0</v>
      </c>
      <c r="AP21" s="443">
        <f t="shared" ca="1" si="7"/>
        <v>0</v>
      </c>
      <c r="AQ21" s="443">
        <f t="shared" ca="1" si="7"/>
        <v>0</v>
      </c>
      <c r="AR21" s="443">
        <f t="shared" ca="1" si="7"/>
        <v>0</v>
      </c>
      <c r="AS21" s="443">
        <f t="shared" ca="1" si="7"/>
        <v>0</v>
      </c>
      <c r="AT21" s="443">
        <f t="shared" ca="1" si="7"/>
        <v>0</v>
      </c>
      <c r="AU21" s="443">
        <f t="shared" ca="1" si="7"/>
        <v>0</v>
      </c>
      <c r="AV21" s="443">
        <f t="shared" ca="1" si="7"/>
        <v>0</v>
      </c>
      <c r="AW21" s="443">
        <f t="shared" ca="1" si="7"/>
        <v>0</v>
      </c>
      <c r="AX21" s="443">
        <f t="shared" ca="1" si="7"/>
        <v>0</v>
      </c>
      <c r="AY21" s="443">
        <f t="shared" ca="1" si="7"/>
        <v>0</v>
      </c>
      <c r="AZ21" s="443">
        <f t="shared" ca="1" si="7"/>
        <v>0</v>
      </c>
      <c r="BA21" s="443">
        <f t="shared" ca="1" si="7"/>
        <v>0</v>
      </c>
      <c r="BB21" s="443">
        <f t="shared" ca="1" si="7"/>
        <v>0</v>
      </c>
      <c r="BC21" s="443">
        <f t="shared" ca="1" si="7"/>
        <v>0</v>
      </c>
      <c r="BD21" s="443">
        <f t="shared" ca="1" si="7"/>
        <v>0</v>
      </c>
      <c r="BE21" s="443">
        <f t="shared" ca="1" si="7"/>
        <v>0</v>
      </c>
      <c r="BF21" s="443">
        <f t="shared" ca="1" si="7"/>
        <v>0</v>
      </c>
      <c r="BG21" s="443">
        <f t="shared" ca="1" si="7"/>
        <v>0</v>
      </c>
      <c r="BH21" s="443">
        <f t="shared" ca="1" si="7"/>
        <v>0</v>
      </c>
      <c r="BI21" s="443">
        <f t="shared" ca="1" si="7"/>
        <v>0</v>
      </c>
      <c r="BJ21" s="443">
        <f t="shared" ca="1" si="7"/>
        <v>0</v>
      </c>
      <c r="BK21" s="443">
        <f t="shared" ca="1" si="7"/>
        <v>0</v>
      </c>
      <c r="BL21" s="443">
        <f t="shared" ca="1" si="7"/>
        <v>0</v>
      </c>
      <c r="BM21" s="443">
        <f t="shared" ca="1" si="7"/>
        <v>0</v>
      </c>
      <c r="BN21" s="443">
        <f t="shared" ca="1" si="7"/>
        <v>0</v>
      </c>
      <c r="BO21" s="443">
        <f t="shared" ref="BO21:CQ21" ca="1" si="8">SUM(BO18:BO20)</f>
        <v>0</v>
      </c>
      <c r="BP21" s="443">
        <f t="shared" ca="1" si="8"/>
        <v>0</v>
      </c>
      <c r="BQ21" s="443">
        <f t="shared" ca="1" si="8"/>
        <v>0</v>
      </c>
      <c r="BR21" s="443">
        <f t="shared" ca="1" si="8"/>
        <v>0</v>
      </c>
      <c r="BS21" s="443">
        <f t="shared" ca="1" si="8"/>
        <v>0</v>
      </c>
      <c r="BT21" s="443">
        <f t="shared" ca="1" si="8"/>
        <v>0</v>
      </c>
      <c r="BU21" s="443">
        <f t="shared" ca="1" si="8"/>
        <v>0</v>
      </c>
      <c r="BV21" s="443">
        <f t="shared" ca="1" si="8"/>
        <v>0</v>
      </c>
      <c r="BW21" s="443">
        <f t="shared" ca="1" si="8"/>
        <v>0</v>
      </c>
      <c r="BX21" s="443">
        <f t="shared" ca="1" si="8"/>
        <v>0</v>
      </c>
      <c r="BY21" s="443">
        <f t="shared" ca="1" si="8"/>
        <v>0</v>
      </c>
      <c r="BZ21" s="443">
        <f t="shared" ca="1" si="8"/>
        <v>0</v>
      </c>
      <c r="CA21" s="443">
        <f t="shared" ca="1" si="8"/>
        <v>0</v>
      </c>
      <c r="CB21" s="443">
        <f t="shared" ca="1" si="8"/>
        <v>0</v>
      </c>
      <c r="CC21" s="443">
        <f t="shared" ca="1" si="8"/>
        <v>0</v>
      </c>
      <c r="CD21" s="443">
        <f t="shared" ca="1" si="8"/>
        <v>0</v>
      </c>
      <c r="CE21" s="443">
        <f t="shared" ca="1" si="8"/>
        <v>0</v>
      </c>
      <c r="CF21" s="443">
        <f t="shared" ca="1" si="8"/>
        <v>0</v>
      </c>
      <c r="CG21" s="443">
        <f t="shared" ca="1" si="8"/>
        <v>0</v>
      </c>
      <c r="CH21" s="443">
        <f t="shared" ca="1" si="8"/>
        <v>0</v>
      </c>
      <c r="CI21" s="443">
        <f t="shared" ca="1" si="8"/>
        <v>0</v>
      </c>
      <c r="CJ21" s="443">
        <f t="shared" ca="1" si="8"/>
        <v>0</v>
      </c>
      <c r="CK21" s="443">
        <f t="shared" ca="1" si="8"/>
        <v>0</v>
      </c>
      <c r="CL21" s="443">
        <f t="shared" ca="1" si="8"/>
        <v>0</v>
      </c>
      <c r="CM21" s="443">
        <f t="shared" ca="1" si="8"/>
        <v>0</v>
      </c>
      <c r="CN21" s="443">
        <f t="shared" ca="1" si="8"/>
        <v>0</v>
      </c>
      <c r="CO21" s="443">
        <f t="shared" ca="1" si="8"/>
        <v>0</v>
      </c>
      <c r="CP21" s="443">
        <f t="shared" ca="1" si="8"/>
        <v>0</v>
      </c>
      <c r="CQ21" s="443">
        <f t="shared" ca="1" si="8"/>
        <v>0</v>
      </c>
    </row>
    <row r="22" spans="1:95" s="9" customFormat="1" x14ac:dyDescent="0.25">
      <c r="A22" s="29" t="s">
        <v>161</v>
      </c>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row>
    <row r="23" spans="1:95" s="9" customFormat="1" x14ac:dyDescent="0.25">
      <c r="A23" s="35" t="s">
        <v>158</v>
      </c>
      <c r="B23" s="42">
        <f>DEBT</f>
        <v>0.47</v>
      </c>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3"/>
      <c r="CQ23" s="443"/>
    </row>
    <row r="24" spans="1:95" s="9" customFormat="1" x14ac:dyDescent="0.25">
      <c r="A24" s="35" t="s">
        <v>159</v>
      </c>
      <c r="B24" s="43">
        <f>DEBT_INT_RATE</f>
        <v>4.1200000000000001E-2</v>
      </c>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3"/>
      <c r="CJ24" s="443"/>
      <c r="CK24" s="443"/>
      <c r="CL24" s="443"/>
      <c r="CM24" s="443"/>
      <c r="CN24" s="443"/>
      <c r="CO24" s="443"/>
      <c r="CP24" s="443"/>
      <c r="CQ24" s="443"/>
    </row>
    <row r="25" spans="1:95" s="9" customFormat="1" x14ac:dyDescent="0.25">
      <c r="A25" s="37" t="s">
        <v>160</v>
      </c>
      <c r="B25" s="23"/>
      <c r="C25" s="443">
        <f t="shared" ref="C25:AH25" ca="1" si="9">-(DEBT*DEBT_INT_RATE)*C12</f>
        <v>-455.35142348488887</v>
      </c>
      <c r="D25" s="443">
        <f t="shared" ca="1" si="9"/>
        <v>-1530.737861940195</v>
      </c>
      <c r="E25" s="443">
        <f t="shared" ca="1" si="9"/>
        <v>-2151.9524684451731</v>
      </c>
      <c r="F25" s="443">
        <f t="shared" ca="1" si="9"/>
        <v>-1890.7418555644736</v>
      </c>
      <c r="G25" s="443">
        <f t="shared" ca="1" si="9"/>
        <v>-1349.0995365183182</v>
      </c>
      <c r="H25" s="443">
        <f t="shared" ca="1" si="9"/>
        <v>-916.78693350080812</v>
      </c>
      <c r="I25" s="443">
        <f t="shared" ca="1" si="9"/>
        <v>-550.07216010048489</v>
      </c>
      <c r="J25" s="443">
        <f t="shared" ca="1" si="9"/>
        <v>-183.35738670016158</v>
      </c>
      <c r="K25" s="443">
        <f t="shared" ca="1" si="9"/>
        <v>5.7237230066675695E-14</v>
      </c>
      <c r="L25" s="443">
        <f t="shared" ca="1" si="9"/>
        <v>5.7237230066675695E-14</v>
      </c>
      <c r="M25" s="443">
        <f t="shared" ca="1" si="9"/>
        <v>5.7237230066675695E-14</v>
      </c>
      <c r="N25" s="443">
        <f t="shared" ca="1" si="9"/>
        <v>5.7237230066675695E-14</v>
      </c>
      <c r="O25" s="443">
        <f t="shared" ca="1" si="9"/>
        <v>5.7237230066675695E-14</v>
      </c>
      <c r="P25" s="443">
        <f t="shared" ca="1" si="9"/>
        <v>5.7237230066675695E-14</v>
      </c>
      <c r="Q25" s="443">
        <f t="shared" ca="1" si="9"/>
        <v>5.7237230066675695E-14</v>
      </c>
      <c r="R25" s="443">
        <f t="shared" ca="1" si="9"/>
        <v>5.7237230066675695E-14</v>
      </c>
      <c r="S25" s="443">
        <f t="shared" ca="1" si="9"/>
        <v>5.7237230066675695E-14</v>
      </c>
      <c r="T25" s="443">
        <f t="shared" ca="1" si="9"/>
        <v>5.7237230066675695E-14</v>
      </c>
      <c r="U25" s="443">
        <f t="shared" ca="1" si="9"/>
        <v>5.7237230066675695E-14</v>
      </c>
      <c r="V25" s="443">
        <f t="shared" ca="1" si="9"/>
        <v>5.7237230066675695E-14</v>
      </c>
      <c r="W25" s="443">
        <f t="shared" ca="1" si="9"/>
        <v>5.7237230066675695E-14</v>
      </c>
      <c r="X25" s="443">
        <f t="shared" ca="1" si="9"/>
        <v>5.7237230066675695E-14</v>
      </c>
      <c r="Y25" s="443">
        <f t="shared" ca="1" si="9"/>
        <v>5.7237230066675695E-14</v>
      </c>
      <c r="Z25" s="443">
        <f t="shared" ca="1" si="9"/>
        <v>5.7237230066675695E-14</v>
      </c>
      <c r="AA25" s="443">
        <f t="shared" ca="1" si="9"/>
        <v>5.7237230066675695E-14</v>
      </c>
      <c r="AB25" s="443">
        <f t="shared" ca="1" si="9"/>
        <v>5.7237230066675695E-14</v>
      </c>
      <c r="AC25" s="443">
        <f t="shared" ca="1" si="9"/>
        <v>5.7237230066675695E-14</v>
      </c>
      <c r="AD25" s="443">
        <f t="shared" ca="1" si="9"/>
        <v>5.7237230066675695E-14</v>
      </c>
      <c r="AE25" s="443">
        <f t="shared" ca="1" si="9"/>
        <v>5.7237230066675695E-14</v>
      </c>
      <c r="AF25" s="443">
        <f t="shared" ca="1" si="9"/>
        <v>5.7237230066675695E-14</v>
      </c>
      <c r="AG25" s="443">
        <f t="shared" ca="1" si="9"/>
        <v>5.7237230066675695E-14</v>
      </c>
      <c r="AH25" s="443">
        <f t="shared" ca="1" si="9"/>
        <v>5.7237230066675695E-14</v>
      </c>
      <c r="AI25" s="443">
        <f t="shared" ref="AI25:BN25" ca="1" si="10">-(DEBT*DEBT_INT_RATE)*AI12</f>
        <v>5.7237230066675695E-14</v>
      </c>
      <c r="AJ25" s="443">
        <f t="shared" ca="1" si="10"/>
        <v>5.7237230066675695E-14</v>
      </c>
      <c r="AK25" s="443">
        <f t="shared" ca="1" si="10"/>
        <v>5.7237230066675695E-14</v>
      </c>
      <c r="AL25" s="443">
        <f t="shared" ca="1" si="10"/>
        <v>5.7237230066675695E-14</v>
      </c>
      <c r="AM25" s="443">
        <f t="shared" ca="1" si="10"/>
        <v>5.7237230066675695E-14</v>
      </c>
      <c r="AN25" s="443">
        <f t="shared" ca="1" si="10"/>
        <v>5.7237230066675695E-14</v>
      </c>
      <c r="AO25" s="443">
        <f t="shared" ca="1" si="10"/>
        <v>5.7237230066675695E-14</v>
      </c>
      <c r="AP25" s="443">
        <f t="shared" ca="1" si="10"/>
        <v>5.7237230066675695E-14</v>
      </c>
      <c r="AQ25" s="443">
        <f t="shared" ca="1" si="10"/>
        <v>5.7237230066675695E-14</v>
      </c>
      <c r="AR25" s="443">
        <f t="shared" ca="1" si="10"/>
        <v>5.7237230066675695E-14</v>
      </c>
      <c r="AS25" s="443">
        <f t="shared" ca="1" si="10"/>
        <v>5.7237230066675695E-14</v>
      </c>
      <c r="AT25" s="443">
        <f t="shared" ca="1" si="10"/>
        <v>5.7237230066675695E-14</v>
      </c>
      <c r="AU25" s="443">
        <f t="shared" ca="1" si="10"/>
        <v>5.7237230066675695E-14</v>
      </c>
      <c r="AV25" s="443">
        <f t="shared" ca="1" si="10"/>
        <v>5.7237230066675695E-14</v>
      </c>
      <c r="AW25" s="443">
        <f t="shared" ca="1" si="10"/>
        <v>5.7237230066675695E-14</v>
      </c>
      <c r="AX25" s="443">
        <f t="shared" ca="1" si="10"/>
        <v>5.7237230066675695E-14</v>
      </c>
      <c r="AY25" s="443">
        <f t="shared" ca="1" si="10"/>
        <v>5.7237230066675695E-14</v>
      </c>
      <c r="AZ25" s="443">
        <f t="shared" ca="1" si="10"/>
        <v>5.7237230066675695E-14</v>
      </c>
      <c r="BA25" s="443">
        <f t="shared" ca="1" si="10"/>
        <v>5.7237230066675695E-14</v>
      </c>
      <c r="BB25" s="443">
        <f t="shared" ca="1" si="10"/>
        <v>5.7237230066675695E-14</v>
      </c>
      <c r="BC25" s="443">
        <f t="shared" ca="1" si="10"/>
        <v>5.7237230066675695E-14</v>
      </c>
      <c r="BD25" s="443">
        <f t="shared" ca="1" si="10"/>
        <v>5.7237230066675695E-14</v>
      </c>
      <c r="BE25" s="443">
        <f t="shared" ca="1" si="10"/>
        <v>5.7237230066675695E-14</v>
      </c>
      <c r="BF25" s="443">
        <f t="shared" ca="1" si="10"/>
        <v>5.7237230066675695E-14</v>
      </c>
      <c r="BG25" s="443">
        <f t="shared" ca="1" si="10"/>
        <v>5.7237230066675695E-14</v>
      </c>
      <c r="BH25" s="443">
        <f t="shared" ca="1" si="10"/>
        <v>5.7237230066675695E-14</v>
      </c>
      <c r="BI25" s="443">
        <f t="shared" ca="1" si="10"/>
        <v>5.7237230066675695E-14</v>
      </c>
      <c r="BJ25" s="443">
        <f t="shared" ca="1" si="10"/>
        <v>5.7237230066675695E-14</v>
      </c>
      <c r="BK25" s="443">
        <f t="shared" ca="1" si="10"/>
        <v>5.7237230066675695E-14</v>
      </c>
      <c r="BL25" s="443">
        <f t="shared" ca="1" si="10"/>
        <v>5.7237230066675695E-14</v>
      </c>
      <c r="BM25" s="443">
        <f t="shared" ca="1" si="10"/>
        <v>5.7237230066675695E-14</v>
      </c>
      <c r="BN25" s="443">
        <f t="shared" ca="1" si="10"/>
        <v>5.7237230066675695E-14</v>
      </c>
      <c r="BO25" s="443">
        <f t="shared" ref="BO25:CQ25" ca="1" si="11">-(DEBT*DEBT_INT_RATE)*BO12</f>
        <v>5.7237230066675695E-14</v>
      </c>
      <c r="BP25" s="443">
        <f t="shared" ca="1" si="11"/>
        <v>5.7237230066675695E-14</v>
      </c>
      <c r="BQ25" s="443">
        <f t="shared" ca="1" si="11"/>
        <v>5.7237230066675695E-14</v>
      </c>
      <c r="BR25" s="443">
        <f t="shared" ca="1" si="11"/>
        <v>5.7237230066675695E-14</v>
      </c>
      <c r="BS25" s="443">
        <f t="shared" ca="1" si="11"/>
        <v>5.7237230066675695E-14</v>
      </c>
      <c r="BT25" s="443">
        <f t="shared" ca="1" si="11"/>
        <v>5.7237230066675695E-14</v>
      </c>
      <c r="BU25" s="443">
        <f t="shared" ca="1" si="11"/>
        <v>5.7237230066675695E-14</v>
      </c>
      <c r="BV25" s="443">
        <f t="shared" ca="1" si="11"/>
        <v>5.7237230066675695E-14</v>
      </c>
      <c r="BW25" s="443">
        <f t="shared" ca="1" si="11"/>
        <v>5.7237230066675695E-14</v>
      </c>
      <c r="BX25" s="443">
        <f t="shared" ca="1" si="11"/>
        <v>5.7237230066675695E-14</v>
      </c>
      <c r="BY25" s="443">
        <f t="shared" ca="1" si="11"/>
        <v>5.7237230066675695E-14</v>
      </c>
      <c r="BZ25" s="443">
        <f t="shared" ca="1" si="11"/>
        <v>5.7237230066675695E-14</v>
      </c>
      <c r="CA25" s="443">
        <f t="shared" ca="1" si="11"/>
        <v>5.7237230066675695E-14</v>
      </c>
      <c r="CB25" s="443">
        <f t="shared" ca="1" si="11"/>
        <v>5.7237230066675695E-14</v>
      </c>
      <c r="CC25" s="443">
        <f t="shared" ca="1" si="11"/>
        <v>5.7237230066675695E-14</v>
      </c>
      <c r="CD25" s="443">
        <f t="shared" ca="1" si="11"/>
        <v>5.7237230066675695E-14</v>
      </c>
      <c r="CE25" s="443">
        <f t="shared" ca="1" si="11"/>
        <v>5.7237230066675695E-14</v>
      </c>
      <c r="CF25" s="443">
        <f t="shared" ca="1" si="11"/>
        <v>5.7237230066675695E-14</v>
      </c>
      <c r="CG25" s="443">
        <f t="shared" ca="1" si="11"/>
        <v>5.7237230066675695E-14</v>
      </c>
      <c r="CH25" s="443">
        <f t="shared" ca="1" si="11"/>
        <v>5.7237230066675695E-14</v>
      </c>
      <c r="CI25" s="443">
        <f t="shared" ca="1" si="11"/>
        <v>5.7237230066675695E-14</v>
      </c>
      <c r="CJ25" s="443">
        <f t="shared" ca="1" si="11"/>
        <v>5.7237230066675695E-14</v>
      </c>
      <c r="CK25" s="443">
        <f t="shared" ca="1" si="11"/>
        <v>5.7237230066675695E-14</v>
      </c>
      <c r="CL25" s="443">
        <f t="shared" ca="1" si="11"/>
        <v>5.7237230066675695E-14</v>
      </c>
      <c r="CM25" s="443">
        <f t="shared" ca="1" si="11"/>
        <v>5.7237230066675695E-14</v>
      </c>
      <c r="CN25" s="443">
        <f t="shared" ca="1" si="11"/>
        <v>5.7237230066675695E-14</v>
      </c>
      <c r="CO25" s="443">
        <f t="shared" ca="1" si="11"/>
        <v>5.7237230066675695E-14</v>
      </c>
      <c r="CP25" s="443">
        <f t="shared" ca="1" si="11"/>
        <v>5.7237230066675695E-14</v>
      </c>
      <c r="CQ25" s="443">
        <f t="shared" ca="1" si="11"/>
        <v>5.7237230066675695E-14</v>
      </c>
    </row>
    <row r="26" spans="1:95" s="20" customFormat="1" x14ac:dyDescent="0.25">
      <c r="A26" s="36" t="s">
        <v>151</v>
      </c>
      <c r="B26" s="23"/>
      <c r="C26" s="363">
        <f t="shared" ref="C26:AH26" ca="1" si="12">-SUM(C21:C25)*(FederalIncomeTax+StateIncomeTax)</f>
        <v>330.63182084499869</v>
      </c>
      <c r="D26" s="363">
        <f t="shared" ca="1" si="12"/>
        <v>1111.4726350393466</v>
      </c>
      <c r="E26" s="363">
        <f t="shared" ca="1" si="12"/>
        <v>1562.5381327868604</v>
      </c>
      <c r="F26" s="363">
        <f t="shared" ca="1" si="12"/>
        <v>5812.6262463821085</v>
      </c>
      <c r="G26" s="363">
        <f t="shared" ca="1" si="12"/>
        <v>9864.8508328707649</v>
      </c>
      <c r="H26" s="363">
        <f t="shared" ca="1" si="12"/>
        <v>9548.644100120604</v>
      </c>
      <c r="I26" s="363">
        <f t="shared" ca="1" si="12"/>
        <v>9257.9549230915309</v>
      </c>
      <c r="J26" s="363">
        <f t="shared" ca="1" si="12"/>
        <v>8967.2657460624559</v>
      </c>
      <c r="K26" s="363">
        <f t="shared" ca="1" si="12"/>
        <v>4410.9605787739602</v>
      </c>
      <c r="L26" s="363">
        <f t="shared" ca="1" si="12"/>
        <v>-2.2265282495936846E-14</v>
      </c>
      <c r="M26" s="363">
        <f t="shared" ca="1" si="12"/>
        <v>-2.2265282495936846E-14</v>
      </c>
      <c r="N26" s="363">
        <f t="shared" ca="1" si="12"/>
        <v>-2.2265282495936846E-14</v>
      </c>
      <c r="O26" s="363">
        <f t="shared" ca="1" si="12"/>
        <v>-2.2265282495936846E-14</v>
      </c>
      <c r="P26" s="363">
        <f t="shared" ca="1" si="12"/>
        <v>-2.2265282495936846E-14</v>
      </c>
      <c r="Q26" s="363">
        <f t="shared" ca="1" si="12"/>
        <v>-2.2265282495936846E-14</v>
      </c>
      <c r="R26" s="363">
        <f t="shared" ca="1" si="12"/>
        <v>-2.2265282495936846E-14</v>
      </c>
      <c r="S26" s="363">
        <f t="shared" ca="1" si="12"/>
        <v>-2.2265282495936846E-14</v>
      </c>
      <c r="T26" s="363">
        <f t="shared" ca="1" si="12"/>
        <v>-2.2265282495936846E-14</v>
      </c>
      <c r="U26" s="363">
        <f t="shared" ca="1" si="12"/>
        <v>-2.2265282495936846E-14</v>
      </c>
      <c r="V26" s="363">
        <f t="shared" ca="1" si="12"/>
        <v>-2.2265282495936846E-14</v>
      </c>
      <c r="W26" s="363">
        <f t="shared" ca="1" si="12"/>
        <v>-2.2265282495936846E-14</v>
      </c>
      <c r="X26" s="363">
        <f t="shared" ca="1" si="12"/>
        <v>-2.2265282495936846E-14</v>
      </c>
      <c r="Y26" s="363">
        <f t="shared" ca="1" si="12"/>
        <v>-2.2265282495936846E-14</v>
      </c>
      <c r="Z26" s="363">
        <f t="shared" ca="1" si="12"/>
        <v>-2.2265282495936846E-14</v>
      </c>
      <c r="AA26" s="363">
        <f t="shared" ca="1" si="12"/>
        <v>-2.2265282495936846E-14</v>
      </c>
      <c r="AB26" s="363">
        <f t="shared" ca="1" si="12"/>
        <v>-2.2265282495936846E-14</v>
      </c>
      <c r="AC26" s="363">
        <f t="shared" ca="1" si="12"/>
        <v>-2.2265282495936846E-14</v>
      </c>
      <c r="AD26" s="363">
        <f t="shared" ca="1" si="12"/>
        <v>-2.2265282495936846E-14</v>
      </c>
      <c r="AE26" s="363">
        <f t="shared" ca="1" si="12"/>
        <v>-2.2265282495936846E-14</v>
      </c>
      <c r="AF26" s="363">
        <f t="shared" ca="1" si="12"/>
        <v>-2.2265282495936846E-14</v>
      </c>
      <c r="AG26" s="363">
        <f t="shared" ca="1" si="12"/>
        <v>-2.2265282495936846E-14</v>
      </c>
      <c r="AH26" s="363">
        <f t="shared" ca="1" si="12"/>
        <v>-2.2265282495936846E-14</v>
      </c>
      <c r="AI26" s="363">
        <f t="shared" ref="AI26:BN26" ca="1" si="13">-SUM(AI21:AI25)*(FederalIncomeTax+StateIncomeTax)</f>
        <v>-2.2265282495936846E-14</v>
      </c>
      <c r="AJ26" s="363">
        <f t="shared" ca="1" si="13"/>
        <v>-2.2265282495936846E-14</v>
      </c>
      <c r="AK26" s="363">
        <f t="shared" ca="1" si="13"/>
        <v>-2.2265282495936846E-14</v>
      </c>
      <c r="AL26" s="363">
        <f t="shared" ca="1" si="13"/>
        <v>-2.2265282495936846E-14</v>
      </c>
      <c r="AM26" s="363">
        <f t="shared" ca="1" si="13"/>
        <v>-2.2265282495936846E-14</v>
      </c>
      <c r="AN26" s="363">
        <f t="shared" ca="1" si="13"/>
        <v>-2.2265282495936846E-14</v>
      </c>
      <c r="AO26" s="363">
        <f t="shared" ca="1" si="13"/>
        <v>-2.2265282495936846E-14</v>
      </c>
      <c r="AP26" s="363">
        <f t="shared" ca="1" si="13"/>
        <v>-2.2265282495936846E-14</v>
      </c>
      <c r="AQ26" s="363">
        <f t="shared" ca="1" si="13"/>
        <v>-2.2265282495936846E-14</v>
      </c>
      <c r="AR26" s="363">
        <f t="shared" ca="1" si="13"/>
        <v>-2.2265282495936846E-14</v>
      </c>
      <c r="AS26" s="363">
        <f t="shared" ca="1" si="13"/>
        <v>-2.2265282495936846E-14</v>
      </c>
      <c r="AT26" s="363">
        <f t="shared" ca="1" si="13"/>
        <v>-2.2265282495936846E-14</v>
      </c>
      <c r="AU26" s="363">
        <f t="shared" ca="1" si="13"/>
        <v>-2.2265282495936846E-14</v>
      </c>
      <c r="AV26" s="363">
        <f t="shared" ca="1" si="13"/>
        <v>-2.2265282495936846E-14</v>
      </c>
      <c r="AW26" s="363">
        <f t="shared" ca="1" si="13"/>
        <v>-2.2265282495936846E-14</v>
      </c>
      <c r="AX26" s="363">
        <f t="shared" ca="1" si="13"/>
        <v>-2.2265282495936846E-14</v>
      </c>
      <c r="AY26" s="363">
        <f t="shared" ca="1" si="13"/>
        <v>-2.2265282495936846E-14</v>
      </c>
      <c r="AZ26" s="363">
        <f t="shared" ca="1" si="13"/>
        <v>-2.2265282495936846E-14</v>
      </c>
      <c r="BA26" s="363">
        <f t="shared" ca="1" si="13"/>
        <v>-2.2265282495936846E-14</v>
      </c>
      <c r="BB26" s="363">
        <f t="shared" ca="1" si="13"/>
        <v>-2.2265282495936846E-14</v>
      </c>
      <c r="BC26" s="363">
        <f t="shared" ca="1" si="13"/>
        <v>-2.2265282495936846E-14</v>
      </c>
      <c r="BD26" s="363">
        <f t="shared" ca="1" si="13"/>
        <v>-2.2265282495936846E-14</v>
      </c>
      <c r="BE26" s="363">
        <f t="shared" ca="1" si="13"/>
        <v>-2.2265282495936846E-14</v>
      </c>
      <c r="BF26" s="363">
        <f t="shared" ca="1" si="13"/>
        <v>-2.2265282495936846E-14</v>
      </c>
      <c r="BG26" s="363">
        <f t="shared" ca="1" si="13"/>
        <v>-2.2265282495936846E-14</v>
      </c>
      <c r="BH26" s="363">
        <f t="shared" ca="1" si="13"/>
        <v>-2.2265282495936846E-14</v>
      </c>
      <c r="BI26" s="363">
        <f t="shared" ca="1" si="13"/>
        <v>-2.2265282495936846E-14</v>
      </c>
      <c r="BJ26" s="363">
        <f t="shared" ca="1" si="13"/>
        <v>-2.2265282495936846E-14</v>
      </c>
      <c r="BK26" s="363">
        <f t="shared" ca="1" si="13"/>
        <v>-2.2265282495936846E-14</v>
      </c>
      <c r="BL26" s="363">
        <f t="shared" ca="1" si="13"/>
        <v>-2.2265282495936846E-14</v>
      </c>
      <c r="BM26" s="363">
        <f t="shared" ca="1" si="13"/>
        <v>-2.2265282495936846E-14</v>
      </c>
      <c r="BN26" s="363">
        <f t="shared" ca="1" si="13"/>
        <v>-2.2265282495936846E-14</v>
      </c>
      <c r="BO26" s="363">
        <f t="shared" ref="BO26:CQ26" ca="1" si="14">-SUM(BO21:BO25)*(FederalIncomeTax+StateIncomeTax)</f>
        <v>-2.2265282495936846E-14</v>
      </c>
      <c r="BP26" s="363">
        <f t="shared" ca="1" si="14"/>
        <v>-2.2265282495936846E-14</v>
      </c>
      <c r="BQ26" s="363">
        <f t="shared" ca="1" si="14"/>
        <v>-2.2265282495936846E-14</v>
      </c>
      <c r="BR26" s="363">
        <f t="shared" ca="1" si="14"/>
        <v>-2.2265282495936846E-14</v>
      </c>
      <c r="BS26" s="363">
        <f t="shared" ca="1" si="14"/>
        <v>-2.2265282495936846E-14</v>
      </c>
      <c r="BT26" s="363">
        <f t="shared" ca="1" si="14"/>
        <v>-2.2265282495936846E-14</v>
      </c>
      <c r="BU26" s="363">
        <f t="shared" ca="1" si="14"/>
        <v>-2.2265282495936846E-14</v>
      </c>
      <c r="BV26" s="363">
        <f t="shared" ca="1" si="14"/>
        <v>-2.2265282495936846E-14</v>
      </c>
      <c r="BW26" s="363">
        <f t="shared" ca="1" si="14"/>
        <v>-2.2265282495936846E-14</v>
      </c>
      <c r="BX26" s="363">
        <f t="shared" ca="1" si="14"/>
        <v>-2.2265282495936846E-14</v>
      </c>
      <c r="BY26" s="363">
        <f t="shared" ca="1" si="14"/>
        <v>-2.2265282495936846E-14</v>
      </c>
      <c r="BZ26" s="363">
        <f t="shared" ca="1" si="14"/>
        <v>-2.2265282495936846E-14</v>
      </c>
      <c r="CA26" s="363">
        <f t="shared" ca="1" si="14"/>
        <v>-2.2265282495936846E-14</v>
      </c>
      <c r="CB26" s="363">
        <f t="shared" ca="1" si="14"/>
        <v>-2.2265282495936846E-14</v>
      </c>
      <c r="CC26" s="363">
        <f t="shared" ca="1" si="14"/>
        <v>-2.2265282495936846E-14</v>
      </c>
      <c r="CD26" s="363">
        <f t="shared" ca="1" si="14"/>
        <v>-2.2265282495936846E-14</v>
      </c>
      <c r="CE26" s="363">
        <f t="shared" ca="1" si="14"/>
        <v>-2.2265282495936846E-14</v>
      </c>
      <c r="CF26" s="363">
        <f t="shared" ca="1" si="14"/>
        <v>-2.2265282495936846E-14</v>
      </c>
      <c r="CG26" s="363">
        <f t="shared" ca="1" si="14"/>
        <v>-2.2265282495936846E-14</v>
      </c>
      <c r="CH26" s="363">
        <f t="shared" ca="1" si="14"/>
        <v>-2.2265282495936846E-14</v>
      </c>
      <c r="CI26" s="363">
        <f t="shared" ca="1" si="14"/>
        <v>-2.2265282495936846E-14</v>
      </c>
      <c r="CJ26" s="363">
        <f t="shared" ca="1" si="14"/>
        <v>-2.2265282495936846E-14</v>
      </c>
      <c r="CK26" s="363">
        <f t="shared" ca="1" si="14"/>
        <v>-2.2265282495936846E-14</v>
      </c>
      <c r="CL26" s="363">
        <f t="shared" ca="1" si="14"/>
        <v>-2.2265282495936846E-14</v>
      </c>
      <c r="CM26" s="363">
        <f t="shared" ca="1" si="14"/>
        <v>-2.2265282495936846E-14</v>
      </c>
      <c r="CN26" s="363">
        <f t="shared" ca="1" si="14"/>
        <v>-2.2265282495936846E-14</v>
      </c>
      <c r="CO26" s="363">
        <f t="shared" ca="1" si="14"/>
        <v>-2.2265282495936846E-14</v>
      </c>
      <c r="CP26" s="363">
        <f t="shared" ca="1" si="14"/>
        <v>-2.2265282495936846E-14</v>
      </c>
      <c r="CQ26" s="363">
        <f t="shared" ca="1" si="14"/>
        <v>-2.2265282495936846E-14</v>
      </c>
    </row>
    <row r="27" spans="1:95" x14ac:dyDescent="0.25">
      <c r="A27" s="26" t="s">
        <v>155</v>
      </c>
      <c r="B27" s="27"/>
      <c r="C27" s="18">
        <f t="shared" ref="C27:BN27" ca="1" si="15">SUM(C21:C26)</f>
        <v>-519.32144610872547</v>
      </c>
      <c r="D27" s="18">
        <f t="shared" ca="1" si="15"/>
        <v>-1745.7834961672002</v>
      </c>
      <c r="E27" s="18">
        <f ca="1">SUM(E21:E26)</f>
        <v>-2454.2694065109813</v>
      </c>
      <c r="F27" s="18">
        <f t="shared" ca="1" si="15"/>
        <v>-9129.8576774793546</v>
      </c>
      <c r="G27" s="18">
        <f t="shared" ca="1" si="15"/>
        <v>-15494.662876308579</v>
      </c>
      <c r="H27" s="18">
        <f t="shared" ca="1" si="15"/>
        <v>-14997.998830780693</v>
      </c>
      <c r="I27" s="18">
        <f t="shared" ca="1" si="15"/>
        <v>-14541.415059148907</v>
      </c>
      <c r="J27" s="18">
        <f t="shared" ca="1" si="15"/>
        <v>-14084.831287517123</v>
      </c>
      <c r="K27" s="18">
        <f t="shared" ca="1" si="15"/>
        <v>-6928.2697008506148</v>
      </c>
      <c r="L27" s="18">
        <f t="shared" ca="1" si="15"/>
        <v>3.497194757073885E-14</v>
      </c>
      <c r="M27" s="18">
        <f t="shared" ca="1" si="15"/>
        <v>3.497194757073885E-14</v>
      </c>
      <c r="N27" s="18">
        <f t="shared" ca="1" si="15"/>
        <v>3.497194757073885E-14</v>
      </c>
      <c r="O27" s="18">
        <f t="shared" ca="1" si="15"/>
        <v>3.497194757073885E-14</v>
      </c>
      <c r="P27" s="18">
        <f t="shared" ca="1" si="15"/>
        <v>3.497194757073885E-14</v>
      </c>
      <c r="Q27" s="18">
        <f t="shared" ca="1" si="15"/>
        <v>3.497194757073885E-14</v>
      </c>
      <c r="R27" s="18">
        <f t="shared" ca="1" si="15"/>
        <v>3.497194757073885E-14</v>
      </c>
      <c r="S27" s="18">
        <f t="shared" ca="1" si="15"/>
        <v>3.497194757073885E-14</v>
      </c>
      <c r="T27" s="18">
        <f t="shared" ca="1" si="15"/>
        <v>3.497194757073885E-14</v>
      </c>
      <c r="U27" s="18">
        <f t="shared" ca="1" si="15"/>
        <v>3.497194757073885E-14</v>
      </c>
      <c r="V27" s="18">
        <f t="shared" ca="1" si="15"/>
        <v>3.497194757073885E-14</v>
      </c>
      <c r="W27" s="18">
        <f t="shared" ca="1" si="15"/>
        <v>3.497194757073885E-14</v>
      </c>
      <c r="X27" s="18">
        <f t="shared" ca="1" si="15"/>
        <v>3.497194757073885E-14</v>
      </c>
      <c r="Y27" s="18">
        <f t="shared" ca="1" si="15"/>
        <v>3.497194757073885E-14</v>
      </c>
      <c r="Z27" s="18">
        <f t="shared" ca="1" si="15"/>
        <v>3.497194757073885E-14</v>
      </c>
      <c r="AA27" s="18">
        <f t="shared" ca="1" si="15"/>
        <v>3.497194757073885E-14</v>
      </c>
      <c r="AB27" s="18">
        <f t="shared" ca="1" si="15"/>
        <v>3.497194757073885E-14</v>
      </c>
      <c r="AC27" s="18">
        <f t="shared" ca="1" si="15"/>
        <v>3.497194757073885E-14</v>
      </c>
      <c r="AD27" s="18">
        <f t="shared" ca="1" si="15"/>
        <v>3.497194757073885E-14</v>
      </c>
      <c r="AE27" s="18">
        <f t="shared" ca="1" si="15"/>
        <v>3.497194757073885E-14</v>
      </c>
      <c r="AF27" s="18">
        <f t="shared" ca="1" si="15"/>
        <v>3.497194757073885E-14</v>
      </c>
      <c r="AG27" s="18">
        <f t="shared" ca="1" si="15"/>
        <v>3.497194757073885E-14</v>
      </c>
      <c r="AH27" s="18">
        <f t="shared" ca="1" si="15"/>
        <v>3.497194757073885E-14</v>
      </c>
      <c r="AI27" s="18">
        <f t="shared" ca="1" si="15"/>
        <v>3.497194757073885E-14</v>
      </c>
      <c r="AJ27" s="18">
        <f t="shared" ca="1" si="15"/>
        <v>3.497194757073885E-14</v>
      </c>
      <c r="AK27" s="18">
        <f t="shared" ca="1" si="15"/>
        <v>3.497194757073885E-14</v>
      </c>
      <c r="AL27" s="18">
        <f t="shared" ca="1" si="15"/>
        <v>3.497194757073885E-14</v>
      </c>
      <c r="AM27" s="18">
        <f t="shared" ca="1" si="15"/>
        <v>3.497194757073885E-14</v>
      </c>
      <c r="AN27" s="18">
        <f t="shared" ca="1" si="15"/>
        <v>3.497194757073885E-14</v>
      </c>
      <c r="AO27" s="18">
        <f t="shared" ca="1" si="15"/>
        <v>3.497194757073885E-14</v>
      </c>
      <c r="AP27" s="18">
        <f t="shared" ca="1" si="15"/>
        <v>3.497194757073885E-14</v>
      </c>
      <c r="AQ27" s="18">
        <f t="shared" ca="1" si="15"/>
        <v>3.497194757073885E-14</v>
      </c>
      <c r="AR27" s="18">
        <f t="shared" ca="1" si="15"/>
        <v>3.497194757073885E-14</v>
      </c>
      <c r="AS27" s="18">
        <f t="shared" ca="1" si="15"/>
        <v>3.497194757073885E-14</v>
      </c>
      <c r="AT27" s="18">
        <f t="shared" ca="1" si="15"/>
        <v>3.497194757073885E-14</v>
      </c>
      <c r="AU27" s="18">
        <f t="shared" ca="1" si="15"/>
        <v>3.497194757073885E-14</v>
      </c>
      <c r="AV27" s="18">
        <f t="shared" ca="1" si="15"/>
        <v>3.497194757073885E-14</v>
      </c>
      <c r="AW27" s="18">
        <f t="shared" ca="1" si="15"/>
        <v>3.497194757073885E-14</v>
      </c>
      <c r="AX27" s="18">
        <f t="shared" ca="1" si="15"/>
        <v>3.497194757073885E-14</v>
      </c>
      <c r="AY27" s="18">
        <f t="shared" ca="1" si="15"/>
        <v>3.497194757073885E-14</v>
      </c>
      <c r="AZ27" s="18">
        <f t="shared" ca="1" si="15"/>
        <v>3.497194757073885E-14</v>
      </c>
      <c r="BA27" s="18">
        <f t="shared" ca="1" si="15"/>
        <v>3.497194757073885E-14</v>
      </c>
      <c r="BB27" s="18">
        <f t="shared" ca="1" si="15"/>
        <v>3.497194757073885E-14</v>
      </c>
      <c r="BC27" s="18">
        <f t="shared" ca="1" si="15"/>
        <v>3.497194757073885E-14</v>
      </c>
      <c r="BD27" s="18">
        <f t="shared" ca="1" si="15"/>
        <v>3.497194757073885E-14</v>
      </c>
      <c r="BE27" s="18">
        <f t="shared" ca="1" si="15"/>
        <v>3.497194757073885E-14</v>
      </c>
      <c r="BF27" s="18">
        <f t="shared" ca="1" si="15"/>
        <v>3.497194757073885E-14</v>
      </c>
      <c r="BG27" s="18">
        <f t="shared" ca="1" si="15"/>
        <v>3.497194757073885E-14</v>
      </c>
      <c r="BH27" s="18">
        <f t="shared" ca="1" si="15"/>
        <v>3.497194757073885E-14</v>
      </c>
      <c r="BI27" s="18">
        <f t="shared" ca="1" si="15"/>
        <v>3.497194757073885E-14</v>
      </c>
      <c r="BJ27" s="18">
        <f t="shared" ca="1" si="15"/>
        <v>3.497194757073885E-14</v>
      </c>
      <c r="BK27" s="18">
        <f t="shared" ca="1" si="15"/>
        <v>3.497194757073885E-14</v>
      </c>
      <c r="BL27" s="18">
        <f t="shared" ca="1" si="15"/>
        <v>3.497194757073885E-14</v>
      </c>
      <c r="BM27" s="18">
        <f t="shared" ca="1" si="15"/>
        <v>3.497194757073885E-14</v>
      </c>
      <c r="BN27" s="18">
        <f t="shared" ca="1" si="15"/>
        <v>3.497194757073885E-14</v>
      </c>
      <c r="BO27" s="18">
        <f t="shared" ref="BO27:CQ27" ca="1" si="16">SUM(BO21:BO26)</f>
        <v>3.497194757073885E-14</v>
      </c>
      <c r="BP27" s="18">
        <f t="shared" ca="1" si="16"/>
        <v>3.497194757073885E-14</v>
      </c>
      <c r="BQ27" s="18">
        <f t="shared" ca="1" si="16"/>
        <v>3.497194757073885E-14</v>
      </c>
      <c r="BR27" s="18">
        <f t="shared" ca="1" si="16"/>
        <v>3.497194757073885E-14</v>
      </c>
      <c r="BS27" s="18">
        <f t="shared" ca="1" si="16"/>
        <v>3.497194757073885E-14</v>
      </c>
      <c r="BT27" s="18">
        <f t="shared" ca="1" si="16"/>
        <v>3.497194757073885E-14</v>
      </c>
      <c r="BU27" s="18">
        <f t="shared" ca="1" si="16"/>
        <v>3.497194757073885E-14</v>
      </c>
      <c r="BV27" s="18">
        <f t="shared" ca="1" si="16"/>
        <v>3.497194757073885E-14</v>
      </c>
      <c r="BW27" s="18">
        <f t="shared" ca="1" si="16"/>
        <v>3.497194757073885E-14</v>
      </c>
      <c r="BX27" s="18">
        <f t="shared" ca="1" si="16"/>
        <v>3.497194757073885E-14</v>
      </c>
      <c r="BY27" s="18">
        <f t="shared" ca="1" si="16"/>
        <v>3.497194757073885E-14</v>
      </c>
      <c r="BZ27" s="18">
        <f t="shared" ca="1" si="16"/>
        <v>3.497194757073885E-14</v>
      </c>
      <c r="CA27" s="18">
        <f t="shared" ca="1" si="16"/>
        <v>3.497194757073885E-14</v>
      </c>
      <c r="CB27" s="18">
        <f t="shared" ca="1" si="16"/>
        <v>3.497194757073885E-14</v>
      </c>
      <c r="CC27" s="18">
        <f t="shared" ca="1" si="16"/>
        <v>3.497194757073885E-14</v>
      </c>
      <c r="CD27" s="18">
        <f t="shared" ca="1" si="16"/>
        <v>3.497194757073885E-14</v>
      </c>
      <c r="CE27" s="18">
        <f t="shared" ca="1" si="16"/>
        <v>3.497194757073885E-14</v>
      </c>
      <c r="CF27" s="18">
        <f t="shared" ca="1" si="16"/>
        <v>3.497194757073885E-14</v>
      </c>
      <c r="CG27" s="18">
        <f t="shared" ca="1" si="16"/>
        <v>3.497194757073885E-14</v>
      </c>
      <c r="CH27" s="18">
        <f t="shared" ca="1" si="16"/>
        <v>3.497194757073885E-14</v>
      </c>
      <c r="CI27" s="18">
        <f t="shared" ca="1" si="16"/>
        <v>3.497194757073885E-14</v>
      </c>
      <c r="CJ27" s="18">
        <f t="shared" ca="1" si="16"/>
        <v>3.497194757073885E-14</v>
      </c>
      <c r="CK27" s="18">
        <f t="shared" ca="1" si="16"/>
        <v>3.497194757073885E-14</v>
      </c>
      <c r="CL27" s="18">
        <f t="shared" ca="1" si="16"/>
        <v>3.497194757073885E-14</v>
      </c>
      <c r="CM27" s="18">
        <f t="shared" ca="1" si="16"/>
        <v>3.497194757073885E-14</v>
      </c>
      <c r="CN27" s="18">
        <f t="shared" ca="1" si="16"/>
        <v>3.497194757073885E-14</v>
      </c>
      <c r="CO27" s="18">
        <f t="shared" ca="1" si="16"/>
        <v>3.497194757073885E-14</v>
      </c>
      <c r="CP27" s="18">
        <f t="shared" ca="1" si="16"/>
        <v>3.497194757073885E-14</v>
      </c>
      <c r="CQ27" s="18">
        <f t="shared" ca="1" si="16"/>
        <v>3.497194757073885E-14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162</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165</v>
      </c>
      <c r="B30" s="23"/>
      <c r="C30" s="443">
        <f t="shared" ref="C30:AH30" ca="1" si="17">C15</f>
        <v>1208.924637541734</v>
      </c>
      <c r="D30" s="443">
        <f t="shared" ca="1" si="17"/>
        <v>4063.9967714493614</v>
      </c>
      <c r="E30" s="443">
        <f t="shared" ca="1" si="17"/>
        <v>5713.2759968377595</v>
      </c>
      <c r="F30" s="443">
        <f t="shared" ca="1" si="17"/>
        <v>5019.7809747247256</v>
      </c>
      <c r="G30" s="443">
        <f t="shared" ca="1" si="17"/>
        <v>3581.7603373480033</v>
      </c>
      <c r="H30" s="443">
        <f t="shared" ca="1" si="17"/>
        <v>2434.0020786653868</v>
      </c>
      <c r="I30" s="443">
        <f t="shared" ca="1" si="17"/>
        <v>1460.4012471992321</v>
      </c>
      <c r="J30" s="443">
        <f t="shared" ca="1" si="17"/>
        <v>486.80041573307727</v>
      </c>
      <c r="K30" s="443">
        <f t="shared" ca="1" si="17"/>
        <v>-1.519606485089753E-13</v>
      </c>
      <c r="L30" s="443">
        <f t="shared" ca="1" si="17"/>
        <v>-1.519606485089753E-13</v>
      </c>
      <c r="M30" s="443">
        <f t="shared" ca="1" si="17"/>
        <v>-1.519606485089753E-13</v>
      </c>
      <c r="N30" s="443">
        <f t="shared" ca="1" si="17"/>
        <v>-1.519606485089753E-13</v>
      </c>
      <c r="O30" s="443">
        <f t="shared" ca="1" si="17"/>
        <v>-1.519606485089753E-13</v>
      </c>
      <c r="P30" s="443">
        <f t="shared" ca="1" si="17"/>
        <v>-1.519606485089753E-13</v>
      </c>
      <c r="Q30" s="443">
        <f t="shared" ca="1" si="17"/>
        <v>-1.519606485089753E-13</v>
      </c>
      <c r="R30" s="443">
        <f t="shared" ca="1" si="17"/>
        <v>-1.519606485089753E-13</v>
      </c>
      <c r="S30" s="443">
        <f t="shared" ca="1" si="17"/>
        <v>-1.519606485089753E-13</v>
      </c>
      <c r="T30" s="443">
        <f t="shared" ca="1" si="17"/>
        <v>-1.519606485089753E-13</v>
      </c>
      <c r="U30" s="443">
        <f t="shared" ca="1" si="17"/>
        <v>-1.519606485089753E-13</v>
      </c>
      <c r="V30" s="443">
        <f t="shared" ca="1" si="17"/>
        <v>-1.519606485089753E-13</v>
      </c>
      <c r="W30" s="443">
        <f t="shared" ca="1" si="17"/>
        <v>-1.519606485089753E-13</v>
      </c>
      <c r="X30" s="443">
        <f t="shared" ca="1" si="17"/>
        <v>-1.519606485089753E-13</v>
      </c>
      <c r="Y30" s="443">
        <f t="shared" ca="1" si="17"/>
        <v>-1.519606485089753E-13</v>
      </c>
      <c r="Z30" s="443">
        <f t="shared" ca="1" si="17"/>
        <v>-1.519606485089753E-13</v>
      </c>
      <c r="AA30" s="443">
        <f t="shared" ca="1" si="17"/>
        <v>-1.519606485089753E-13</v>
      </c>
      <c r="AB30" s="443">
        <f t="shared" ca="1" si="17"/>
        <v>-1.519606485089753E-13</v>
      </c>
      <c r="AC30" s="443">
        <f t="shared" ca="1" si="17"/>
        <v>-1.519606485089753E-13</v>
      </c>
      <c r="AD30" s="443">
        <f t="shared" ca="1" si="17"/>
        <v>-1.519606485089753E-13</v>
      </c>
      <c r="AE30" s="443">
        <f t="shared" ca="1" si="17"/>
        <v>-1.519606485089753E-13</v>
      </c>
      <c r="AF30" s="443">
        <f t="shared" ca="1" si="17"/>
        <v>-1.519606485089753E-13</v>
      </c>
      <c r="AG30" s="443">
        <f t="shared" ca="1" si="17"/>
        <v>-1.519606485089753E-13</v>
      </c>
      <c r="AH30" s="443">
        <f t="shared" ca="1" si="17"/>
        <v>-1.519606485089753E-13</v>
      </c>
      <c r="AI30" s="443">
        <f t="shared" ref="AI30:BN30" ca="1" si="18">AI15</f>
        <v>-1.519606485089753E-13</v>
      </c>
      <c r="AJ30" s="443">
        <f t="shared" ca="1" si="18"/>
        <v>-1.519606485089753E-13</v>
      </c>
      <c r="AK30" s="443">
        <f t="shared" ca="1" si="18"/>
        <v>-1.519606485089753E-13</v>
      </c>
      <c r="AL30" s="443">
        <f t="shared" ca="1" si="18"/>
        <v>-1.519606485089753E-13</v>
      </c>
      <c r="AM30" s="443">
        <f t="shared" ca="1" si="18"/>
        <v>-1.519606485089753E-13</v>
      </c>
      <c r="AN30" s="443">
        <f t="shared" ca="1" si="18"/>
        <v>-1.519606485089753E-13</v>
      </c>
      <c r="AO30" s="443">
        <f t="shared" ca="1" si="18"/>
        <v>-1.519606485089753E-13</v>
      </c>
      <c r="AP30" s="443">
        <f t="shared" ca="1" si="18"/>
        <v>-1.519606485089753E-13</v>
      </c>
      <c r="AQ30" s="443">
        <f t="shared" ca="1" si="18"/>
        <v>-1.519606485089753E-13</v>
      </c>
      <c r="AR30" s="443">
        <f t="shared" ca="1" si="18"/>
        <v>-1.519606485089753E-13</v>
      </c>
      <c r="AS30" s="443">
        <f t="shared" ca="1" si="18"/>
        <v>-1.519606485089753E-13</v>
      </c>
      <c r="AT30" s="443">
        <f t="shared" ca="1" si="18"/>
        <v>-1.519606485089753E-13</v>
      </c>
      <c r="AU30" s="443">
        <f t="shared" ca="1" si="18"/>
        <v>-1.519606485089753E-13</v>
      </c>
      <c r="AV30" s="443">
        <f t="shared" ca="1" si="18"/>
        <v>-1.519606485089753E-13</v>
      </c>
      <c r="AW30" s="443">
        <f t="shared" ca="1" si="18"/>
        <v>-1.519606485089753E-13</v>
      </c>
      <c r="AX30" s="443">
        <f t="shared" ca="1" si="18"/>
        <v>-1.519606485089753E-13</v>
      </c>
      <c r="AY30" s="443">
        <f t="shared" ca="1" si="18"/>
        <v>-1.519606485089753E-13</v>
      </c>
      <c r="AZ30" s="443">
        <f t="shared" ca="1" si="18"/>
        <v>-1.519606485089753E-13</v>
      </c>
      <c r="BA30" s="443">
        <f t="shared" ca="1" si="18"/>
        <v>-1.519606485089753E-13</v>
      </c>
      <c r="BB30" s="443">
        <f t="shared" ca="1" si="18"/>
        <v>-1.519606485089753E-13</v>
      </c>
      <c r="BC30" s="443">
        <f t="shared" ca="1" si="18"/>
        <v>-1.519606485089753E-13</v>
      </c>
      <c r="BD30" s="443">
        <f t="shared" ca="1" si="18"/>
        <v>-1.519606485089753E-13</v>
      </c>
      <c r="BE30" s="443">
        <f t="shared" ca="1" si="18"/>
        <v>-1.519606485089753E-13</v>
      </c>
      <c r="BF30" s="443">
        <f t="shared" ca="1" si="18"/>
        <v>-1.519606485089753E-13</v>
      </c>
      <c r="BG30" s="443">
        <f t="shared" ca="1" si="18"/>
        <v>-1.519606485089753E-13</v>
      </c>
      <c r="BH30" s="443">
        <f t="shared" ca="1" si="18"/>
        <v>-1.519606485089753E-13</v>
      </c>
      <c r="BI30" s="443">
        <f t="shared" ca="1" si="18"/>
        <v>-1.519606485089753E-13</v>
      </c>
      <c r="BJ30" s="443">
        <f t="shared" ca="1" si="18"/>
        <v>-1.519606485089753E-13</v>
      </c>
      <c r="BK30" s="443">
        <f t="shared" ca="1" si="18"/>
        <v>-1.519606485089753E-13</v>
      </c>
      <c r="BL30" s="443">
        <f t="shared" ca="1" si="18"/>
        <v>-1.519606485089753E-13</v>
      </c>
      <c r="BM30" s="443">
        <f t="shared" ca="1" si="18"/>
        <v>-1.519606485089753E-13</v>
      </c>
      <c r="BN30" s="443">
        <f t="shared" ca="1" si="18"/>
        <v>-1.519606485089753E-13</v>
      </c>
      <c r="BO30" s="443">
        <f t="shared" ref="BO30:CQ30" ca="1" si="19">BO15</f>
        <v>-1.519606485089753E-13</v>
      </c>
      <c r="BP30" s="443">
        <f t="shared" ca="1" si="19"/>
        <v>-1.519606485089753E-13</v>
      </c>
      <c r="BQ30" s="443">
        <f t="shared" ca="1" si="19"/>
        <v>-1.519606485089753E-13</v>
      </c>
      <c r="BR30" s="443">
        <f t="shared" ca="1" si="19"/>
        <v>-1.519606485089753E-13</v>
      </c>
      <c r="BS30" s="443">
        <f t="shared" ca="1" si="19"/>
        <v>-1.519606485089753E-13</v>
      </c>
      <c r="BT30" s="443">
        <f t="shared" ca="1" si="19"/>
        <v>-1.519606485089753E-13</v>
      </c>
      <c r="BU30" s="443">
        <f t="shared" ca="1" si="19"/>
        <v>-1.519606485089753E-13</v>
      </c>
      <c r="BV30" s="443">
        <f t="shared" ca="1" si="19"/>
        <v>-1.519606485089753E-13</v>
      </c>
      <c r="BW30" s="443">
        <f t="shared" ca="1" si="19"/>
        <v>-1.519606485089753E-13</v>
      </c>
      <c r="BX30" s="443">
        <f t="shared" ca="1" si="19"/>
        <v>-1.519606485089753E-13</v>
      </c>
      <c r="BY30" s="443">
        <f t="shared" ca="1" si="19"/>
        <v>-1.519606485089753E-13</v>
      </c>
      <c r="BZ30" s="443">
        <f t="shared" ca="1" si="19"/>
        <v>-1.519606485089753E-13</v>
      </c>
      <c r="CA30" s="443">
        <f t="shared" ca="1" si="19"/>
        <v>-1.519606485089753E-13</v>
      </c>
      <c r="CB30" s="443">
        <f t="shared" ca="1" si="19"/>
        <v>-1.519606485089753E-13</v>
      </c>
      <c r="CC30" s="443">
        <f t="shared" ca="1" si="19"/>
        <v>-1.519606485089753E-13</v>
      </c>
      <c r="CD30" s="443">
        <f t="shared" ca="1" si="19"/>
        <v>-1.519606485089753E-13</v>
      </c>
      <c r="CE30" s="443">
        <f t="shared" ca="1" si="19"/>
        <v>-1.519606485089753E-13</v>
      </c>
      <c r="CF30" s="443">
        <f t="shared" ca="1" si="19"/>
        <v>-1.519606485089753E-13</v>
      </c>
      <c r="CG30" s="443">
        <f t="shared" ca="1" si="19"/>
        <v>-1.519606485089753E-13</v>
      </c>
      <c r="CH30" s="443">
        <f t="shared" ca="1" si="19"/>
        <v>-1.519606485089753E-13</v>
      </c>
      <c r="CI30" s="443">
        <f t="shared" ca="1" si="19"/>
        <v>-1.519606485089753E-13</v>
      </c>
      <c r="CJ30" s="443">
        <f t="shared" ca="1" si="19"/>
        <v>-1.519606485089753E-13</v>
      </c>
      <c r="CK30" s="443">
        <f t="shared" ca="1" si="19"/>
        <v>-1.519606485089753E-13</v>
      </c>
      <c r="CL30" s="443">
        <f t="shared" ca="1" si="19"/>
        <v>-1.519606485089753E-13</v>
      </c>
      <c r="CM30" s="443">
        <f t="shared" ca="1" si="19"/>
        <v>-1.519606485089753E-13</v>
      </c>
      <c r="CN30" s="443">
        <f t="shared" ca="1" si="19"/>
        <v>-1.519606485089753E-13</v>
      </c>
      <c r="CO30" s="443">
        <f t="shared" ca="1" si="19"/>
        <v>-1.519606485089753E-13</v>
      </c>
      <c r="CP30" s="443">
        <f t="shared" ca="1" si="19"/>
        <v>-1.519606485089753E-13</v>
      </c>
      <c r="CQ30" s="443">
        <f t="shared" ca="1" si="19"/>
        <v>-1.519606485089753E-13</v>
      </c>
    </row>
    <row r="31" spans="1:95" x14ac:dyDescent="0.25">
      <c r="A31" s="36" t="s">
        <v>167</v>
      </c>
      <c r="B31" s="23"/>
      <c r="C31" s="443">
        <f t="shared" ref="C31:BN31" ca="1" si="20">-C27</f>
        <v>519.32144610872547</v>
      </c>
      <c r="D31" s="443">
        <f t="shared" ca="1" si="20"/>
        <v>1745.7834961672002</v>
      </c>
      <c r="E31" s="443">
        <f t="shared" ca="1" si="20"/>
        <v>2454.2694065109813</v>
      </c>
      <c r="F31" s="443">
        <f t="shared" ca="1" si="20"/>
        <v>9129.8576774793546</v>
      </c>
      <c r="G31" s="443">
        <f t="shared" ca="1" si="20"/>
        <v>15494.662876308579</v>
      </c>
      <c r="H31" s="443">
        <f t="shared" ca="1" si="20"/>
        <v>14997.998830780693</v>
      </c>
      <c r="I31" s="443">
        <f t="shared" ca="1" si="20"/>
        <v>14541.415059148907</v>
      </c>
      <c r="J31" s="443">
        <f t="shared" ca="1" si="20"/>
        <v>14084.831287517123</v>
      </c>
      <c r="K31" s="443">
        <f t="shared" ca="1" si="20"/>
        <v>6928.2697008506148</v>
      </c>
      <c r="L31" s="443">
        <f t="shared" ca="1" si="20"/>
        <v>-3.497194757073885E-14</v>
      </c>
      <c r="M31" s="443">
        <f t="shared" ca="1" si="20"/>
        <v>-3.497194757073885E-14</v>
      </c>
      <c r="N31" s="443">
        <f t="shared" ca="1" si="20"/>
        <v>-3.497194757073885E-14</v>
      </c>
      <c r="O31" s="443">
        <f t="shared" ca="1" si="20"/>
        <v>-3.497194757073885E-14</v>
      </c>
      <c r="P31" s="443">
        <f t="shared" ca="1" si="20"/>
        <v>-3.497194757073885E-14</v>
      </c>
      <c r="Q31" s="443">
        <f t="shared" ca="1" si="20"/>
        <v>-3.497194757073885E-14</v>
      </c>
      <c r="R31" s="443">
        <f t="shared" ca="1" si="20"/>
        <v>-3.497194757073885E-14</v>
      </c>
      <c r="S31" s="443">
        <f t="shared" ca="1" si="20"/>
        <v>-3.497194757073885E-14</v>
      </c>
      <c r="T31" s="443">
        <f t="shared" ca="1" si="20"/>
        <v>-3.497194757073885E-14</v>
      </c>
      <c r="U31" s="443">
        <f t="shared" ca="1" si="20"/>
        <v>-3.497194757073885E-14</v>
      </c>
      <c r="V31" s="443">
        <f t="shared" ca="1" si="20"/>
        <v>-3.497194757073885E-14</v>
      </c>
      <c r="W31" s="443">
        <f t="shared" ca="1" si="20"/>
        <v>-3.497194757073885E-14</v>
      </c>
      <c r="X31" s="443">
        <f t="shared" ca="1" si="20"/>
        <v>-3.497194757073885E-14</v>
      </c>
      <c r="Y31" s="443">
        <f t="shared" ca="1" si="20"/>
        <v>-3.497194757073885E-14</v>
      </c>
      <c r="Z31" s="443">
        <f t="shared" ca="1" si="20"/>
        <v>-3.497194757073885E-14</v>
      </c>
      <c r="AA31" s="443">
        <f t="shared" ca="1" si="20"/>
        <v>-3.497194757073885E-14</v>
      </c>
      <c r="AB31" s="443">
        <f t="shared" ca="1" si="20"/>
        <v>-3.497194757073885E-14</v>
      </c>
      <c r="AC31" s="443">
        <f t="shared" ca="1" si="20"/>
        <v>-3.497194757073885E-14</v>
      </c>
      <c r="AD31" s="443">
        <f t="shared" ca="1" si="20"/>
        <v>-3.497194757073885E-14</v>
      </c>
      <c r="AE31" s="443">
        <f t="shared" ca="1" si="20"/>
        <v>-3.497194757073885E-14</v>
      </c>
      <c r="AF31" s="443">
        <f t="shared" ca="1" si="20"/>
        <v>-3.497194757073885E-14</v>
      </c>
      <c r="AG31" s="443">
        <f t="shared" ca="1" si="20"/>
        <v>-3.497194757073885E-14</v>
      </c>
      <c r="AH31" s="443">
        <f t="shared" ca="1" si="20"/>
        <v>-3.497194757073885E-14</v>
      </c>
      <c r="AI31" s="443">
        <f t="shared" ca="1" si="20"/>
        <v>-3.497194757073885E-14</v>
      </c>
      <c r="AJ31" s="443">
        <f t="shared" ca="1" si="20"/>
        <v>-3.497194757073885E-14</v>
      </c>
      <c r="AK31" s="443">
        <f t="shared" ca="1" si="20"/>
        <v>-3.497194757073885E-14</v>
      </c>
      <c r="AL31" s="443">
        <f t="shared" ca="1" si="20"/>
        <v>-3.497194757073885E-14</v>
      </c>
      <c r="AM31" s="443">
        <f t="shared" ca="1" si="20"/>
        <v>-3.497194757073885E-14</v>
      </c>
      <c r="AN31" s="443">
        <f t="shared" ca="1" si="20"/>
        <v>-3.497194757073885E-14</v>
      </c>
      <c r="AO31" s="443">
        <f t="shared" ca="1" si="20"/>
        <v>-3.497194757073885E-14</v>
      </c>
      <c r="AP31" s="443">
        <f t="shared" ca="1" si="20"/>
        <v>-3.497194757073885E-14</v>
      </c>
      <c r="AQ31" s="443">
        <f t="shared" ca="1" si="20"/>
        <v>-3.497194757073885E-14</v>
      </c>
      <c r="AR31" s="443">
        <f t="shared" ca="1" si="20"/>
        <v>-3.497194757073885E-14</v>
      </c>
      <c r="AS31" s="443">
        <f t="shared" ca="1" si="20"/>
        <v>-3.497194757073885E-14</v>
      </c>
      <c r="AT31" s="443">
        <f t="shared" ca="1" si="20"/>
        <v>-3.497194757073885E-14</v>
      </c>
      <c r="AU31" s="443">
        <f t="shared" ca="1" si="20"/>
        <v>-3.497194757073885E-14</v>
      </c>
      <c r="AV31" s="443">
        <f t="shared" ca="1" si="20"/>
        <v>-3.497194757073885E-14</v>
      </c>
      <c r="AW31" s="443">
        <f t="shared" ca="1" si="20"/>
        <v>-3.497194757073885E-14</v>
      </c>
      <c r="AX31" s="443">
        <f t="shared" ca="1" si="20"/>
        <v>-3.497194757073885E-14</v>
      </c>
      <c r="AY31" s="443">
        <f t="shared" ca="1" si="20"/>
        <v>-3.497194757073885E-14</v>
      </c>
      <c r="AZ31" s="443">
        <f t="shared" ca="1" si="20"/>
        <v>-3.497194757073885E-14</v>
      </c>
      <c r="BA31" s="443">
        <f t="shared" ca="1" si="20"/>
        <v>-3.497194757073885E-14</v>
      </c>
      <c r="BB31" s="443">
        <f t="shared" ca="1" si="20"/>
        <v>-3.497194757073885E-14</v>
      </c>
      <c r="BC31" s="443">
        <f t="shared" ca="1" si="20"/>
        <v>-3.497194757073885E-14</v>
      </c>
      <c r="BD31" s="443">
        <f t="shared" ca="1" si="20"/>
        <v>-3.497194757073885E-14</v>
      </c>
      <c r="BE31" s="443">
        <f t="shared" ca="1" si="20"/>
        <v>-3.497194757073885E-14</v>
      </c>
      <c r="BF31" s="443">
        <f t="shared" ca="1" si="20"/>
        <v>-3.497194757073885E-14</v>
      </c>
      <c r="BG31" s="443">
        <f t="shared" ca="1" si="20"/>
        <v>-3.497194757073885E-14</v>
      </c>
      <c r="BH31" s="443">
        <f t="shared" ca="1" si="20"/>
        <v>-3.497194757073885E-14</v>
      </c>
      <c r="BI31" s="443">
        <f t="shared" ca="1" si="20"/>
        <v>-3.497194757073885E-14</v>
      </c>
      <c r="BJ31" s="443">
        <f t="shared" ca="1" si="20"/>
        <v>-3.497194757073885E-14</v>
      </c>
      <c r="BK31" s="443">
        <f t="shared" ca="1" si="20"/>
        <v>-3.497194757073885E-14</v>
      </c>
      <c r="BL31" s="443">
        <f t="shared" ca="1" si="20"/>
        <v>-3.497194757073885E-14</v>
      </c>
      <c r="BM31" s="443">
        <f t="shared" ca="1" si="20"/>
        <v>-3.497194757073885E-14</v>
      </c>
      <c r="BN31" s="443">
        <f t="shared" ca="1" si="20"/>
        <v>-3.497194757073885E-14</v>
      </c>
      <c r="BO31" s="443">
        <f t="shared" ref="BO31:CQ31" ca="1" si="21">-BO27</f>
        <v>-3.497194757073885E-14</v>
      </c>
      <c r="BP31" s="443">
        <f t="shared" ca="1" si="21"/>
        <v>-3.497194757073885E-14</v>
      </c>
      <c r="BQ31" s="443">
        <f t="shared" ca="1" si="21"/>
        <v>-3.497194757073885E-14</v>
      </c>
      <c r="BR31" s="443">
        <f t="shared" ca="1" si="21"/>
        <v>-3.497194757073885E-14</v>
      </c>
      <c r="BS31" s="443">
        <f t="shared" ca="1" si="21"/>
        <v>-3.497194757073885E-14</v>
      </c>
      <c r="BT31" s="443">
        <f t="shared" ca="1" si="21"/>
        <v>-3.497194757073885E-14</v>
      </c>
      <c r="BU31" s="443">
        <f t="shared" ca="1" si="21"/>
        <v>-3.497194757073885E-14</v>
      </c>
      <c r="BV31" s="443">
        <f t="shared" ca="1" si="21"/>
        <v>-3.497194757073885E-14</v>
      </c>
      <c r="BW31" s="443">
        <f t="shared" ca="1" si="21"/>
        <v>-3.497194757073885E-14</v>
      </c>
      <c r="BX31" s="443">
        <f t="shared" ca="1" si="21"/>
        <v>-3.497194757073885E-14</v>
      </c>
      <c r="BY31" s="443">
        <f t="shared" ca="1" si="21"/>
        <v>-3.497194757073885E-14</v>
      </c>
      <c r="BZ31" s="443">
        <f t="shared" ca="1" si="21"/>
        <v>-3.497194757073885E-14</v>
      </c>
      <c r="CA31" s="443">
        <f t="shared" ca="1" si="21"/>
        <v>-3.497194757073885E-14</v>
      </c>
      <c r="CB31" s="443">
        <f t="shared" ca="1" si="21"/>
        <v>-3.497194757073885E-14</v>
      </c>
      <c r="CC31" s="443">
        <f t="shared" ca="1" si="21"/>
        <v>-3.497194757073885E-14</v>
      </c>
      <c r="CD31" s="443">
        <f t="shared" ca="1" si="21"/>
        <v>-3.497194757073885E-14</v>
      </c>
      <c r="CE31" s="443">
        <f t="shared" ca="1" si="21"/>
        <v>-3.497194757073885E-14</v>
      </c>
      <c r="CF31" s="443">
        <f t="shared" ca="1" si="21"/>
        <v>-3.497194757073885E-14</v>
      </c>
      <c r="CG31" s="443">
        <f t="shared" ca="1" si="21"/>
        <v>-3.497194757073885E-14</v>
      </c>
      <c r="CH31" s="443">
        <f t="shared" ca="1" si="21"/>
        <v>-3.497194757073885E-14</v>
      </c>
      <c r="CI31" s="443">
        <f t="shared" ca="1" si="21"/>
        <v>-3.497194757073885E-14</v>
      </c>
      <c r="CJ31" s="443">
        <f t="shared" ca="1" si="21"/>
        <v>-3.497194757073885E-14</v>
      </c>
      <c r="CK31" s="443">
        <f t="shared" ca="1" si="21"/>
        <v>-3.497194757073885E-14</v>
      </c>
      <c r="CL31" s="443">
        <f t="shared" ca="1" si="21"/>
        <v>-3.497194757073885E-14</v>
      </c>
      <c r="CM31" s="443">
        <f t="shared" ca="1" si="21"/>
        <v>-3.497194757073885E-14</v>
      </c>
      <c r="CN31" s="443">
        <f t="shared" ca="1" si="21"/>
        <v>-3.497194757073885E-14</v>
      </c>
      <c r="CO31" s="443">
        <f t="shared" ca="1" si="21"/>
        <v>-3.497194757073885E-14</v>
      </c>
      <c r="CP31" s="443">
        <f t="shared" ca="1" si="21"/>
        <v>-3.497194757073885E-14</v>
      </c>
      <c r="CQ31" s="443">
        <f t="shared" ca="1" si="21"/>
        <v>-3.497194757073885E-14</v>
      </c>
    </row>
    <row r="32" spans="1:95" x14ac:dyDescent="0.25">
      <c r="A32" s="36" t="s">
        <v>166</v>
      </c>
      <c r="B32" s="23"/>
      <c r="C32" s="363">
        <f t="shared" ref="C32:AH32" si="22">IF(C4=Inservice,-C20,0)*(1-FederalIncomeTax-StateIncomeTax)</f>
        <v>0</v>
      </c>
      <c r="D32" s="363">
        <f t="shared" si="22"/>
        <v>0</v>
      </c>
      <c r="E32" s="363">
        <f t="shared" si="22"/>
        <v>0</v>
      </c>
      <c r="F32" s="363">
        <f t="shared" ca="1" si="22"/>
        <v>6928.2697008506148</v>
      </c>
      <c r="G32" s="363">
        <f t="shared" si="22"/>
        <v>0</v>
      </c>
      <c r="H32" s="363">
        <f t="shared" si="22"/>
        <v>0</v>
      </c>
      <c r="I32" s="363">
        <f t="shared" si="22"/>
        <v>0</v>
      </c>
      <c r="J32" s="363">
        <f t="shared" si="22"/>
        <v>0</v>
      </c>
      <c r="K32" s="363">
        <f t="shared" si="22"/>
        <v>0</v>
      </c>
      <c r="L32" s="363">
        <f t="shared" si="22"/>
        <v>0</v>
      </c>
      <c r="M32" s="363">
        <f t="shared" si="22"/>
        <v>0</v>
      </c>
      <c r="N32" s="363">
        <f t="shared" si="22"/>
        <v>0</v>
      </c>
      <c r="O32" s="363">
        <f t="shared" si="22"/>
        <v>0</v>
      </c>
      <c r="P32" s="363">
        <f t="shared" si="22"/>
        <v>0</v>
      </c>
      <c r="Q32" s="363">
        <f t="shared" si="22"/>
        <v>0</v>
      </c>
      <c r="R32" s="363">
        <f t="shared" si="22"/>
        <v>0</v>
      </c>
      <c r="S32" s="363">
        <f t="shared" si="22"/>
        <v>0</v>
      </c>
      <c r="T32" s="363">
        <f t="shared" si="22"/>
        <v>0</v>
      </c>
      <c r="U32" s="363">
        <f t="shared" si="22"/>
        <v>0</v>
      </c>
      <c r="V32" s="363">
        <f t="shared" si="22"/>
        <v>0</v>
      </c>
      <c r="W32" s="363">
        <f t="shared" si="22"/>
        <v>0</v>
      </c>
      <c r="X32" s="363">
        <f t="shared" si="22"/>
        <v>0</v>
      </c>
      <c r="Y32" s="363">
        <f t="shared" si="22"/>
        <v>0</v>
      </c>
      <c r="Z32" s="363">
        <f t="shared" si="22"/>
        <v>0</v>
      </c>
      <c r="AA32" s="363">
        <f t="shared" si="22"/>
        <v>0</v>
      </c>
      <c r="AB32" s="363">
        <f t="shared" si="22"/>
        <v>0</v>
      </c>
      <c r="AC32" s="363">
        <f t="shared" ca="1" si="22"/>
        <v>0</v>
      </c>
      <c r="AD32" s="363">
        <f t="shared" ca="1" si="22"/>
        <v>0</v>
      </c>
      <c r="AE32" s="363">
        <f t="shared" ca="1" si="22"/>
        <v>0</v>
      </c>
      <c r="AF32" s="363">
        <f t="shared" ca="1" si="22"/>
        <v>0</v>
      </c>
      <c r="AG32" s="363">
        <f t="shared" ca="1" si="22"/>
        <v>0</v>
      </c>
      <c r="AH32" s="363">
        <f t="shared" ca="1" si="22"/>
        <v>0</v>
      </c>
      <c r="AI32" s="363">
        <f t="shared" ref="AI32:BN32" ca="1" si="23">IF(AI4=Inservice,-AI20,0)*(1-FederalIncomeTax-StateIncomeTax)</f>
        <v>0</v>
      </c>
      <c r="AJ32" s="363">
        <f t="shared" ca="1" si="23"/>
        <v>0</v>
      </c>
      <c r="AK32" s="363">
        <f t="shared" ca="1" si="23"/>
        <v>0</v>
      </c>
      <c r="AL32" s="363">
        <f t="shared" ca="1" si="23"/>
        <v>0</v>
      </c>
      <c r="AM32" s="363">
        <f t="shared" ca="1" si="23"/>
        <v>0</v>
      </c>
      <c r="AN32" s="363">
        <f t="shared" ca="1" si="23"/>
        <v>0</v>
      </c>
      <c r="AO32" s="363">
        <f t="shared" ca="1" si="23"/>
        <v>0</v>
      </c>
      <c r="AP32" s="363">
        <f t="shared" ca="1" si="23"/>
        <v>0</v>
      </c>
      <c r="AQ32" s="363">
        <f t="shared" ca="1" si="23"/>
        <v>0</v>
      </c>
      <c r="AR32" s="363">
        <f t="shared" ca="1" si="23"/>
        <v>0</v>
      </c>
      <c r="AS32" s="363">
        <f t="shared" ca="1" si="23"/>
        <v>0</v>
      </c>
      <c r="AT32" s="363">
        <f t="shared" ca="1" si="23"/>
        <v>0</v>
      </c>
      <c r="AU32" s="363">
        <f t="shared" ca="1" si="23"/>
        <v>0</v>
      </c>
      <c r="AV32" s="363">
        <f t="shared" ca="1" si="23"/>
        <v>0</v>
      </c>
      <c r="AW32" s="363">
        <f t="shared" ca="1" si="23"/>
        <v>0</v>
      </c>
      <c r="AX32" s="363">
        <f t="shared" ca="1" si="23"/>
        <v>0</v>
      </c>
      <c r="AY32" s="363">
        <f t="shared" ca="1" si="23"/>
        <v>0</v>
      </c>
      <c r="AZ32" s="363">
        <f t="shared" ca="1" si="23"/>
        <v>0</v>
      </c>
      <c r="BA32" s="363">
        <f t="shared" ca="1" si="23"/>
        <v>0</v>
      </c>
      <c r="BB32" s="363">
        <f t="shared" ca="1" si="23"/>
        <v>0</v>
      </c>
      <c r="BC32" s="363">
        <f t="shared" ca="1" si="23"/>
        <v>0</v>
      </c>
      <c r="BD32" s="363">
        <f t="shared" ca="1" si="23"/>
        <v>0</v>
      </c>
      <c r="BE32" s="363">
        <f t="shared" ca="1" si="23"/>
        <v>0</v>
      </c>
      <c r="BF32" s="363">
        <f t="shared" ca="1" si="23"/>
        <v>0</v>
      </c>
      <c r="BG32" s="363">
        <f t="shared" ca="1" si="23"/>
        <v>0</v>
      </c>
      <c r="BH32" s="363">
        <f t="shared" ca="1" si="23"/>
        <v>0</v>
      </c>
      <c r="BI32" s="363">
        <f t="shared" ca="1" si="23"/>
        <v>0</v>
      </c>
      <c r="BJ32" s="363">
        <f t="shared" ca="1" si="23"/>
        <v>0</v>
      </c>
      <c r="BK32" s="363">
        <f t="shared" ca="1" si="23"/>
        <v>0</v>
      </c>
      <c r="BL32" s="363">
        <f t="shared" ca="1" si="23"/>
        <v>0</v>
      </c>
      <c r="BM32" s="363">
        <f t="shared" ca="1" si="23"/>
        <v>0</v>
      </c>
      <c r="BN32" s="363">
        <f t="shared" ca="1" si="23"/>
        <v>0</v>
      </c>
      <c r="BO32" s="363">
        <f t="shared" ref="BO32:CQ32" ca="1" si="24">IF(BO4=Inservice,-BO20,0)*(1-FederalIncomeTax-StateIncomeTax)</f>
        <v>0</v>
      </c>
      <c r="BP32" s="363">
        <f t="shared" ca="1" si="24"/>
        <v>0</v>
      </c>
      <c r="BQ32" s="363">
        <f t="shared" ca="1" si="24"/>
        <v>0</v>
      </c>
      <c r="BR32" s="363">
        <f t="shared" ca="1" si="24"/>
        <v>0</v>
      </c>
      <c r="BS32" s="363">
        <f t="shared" ca="1" si="24"/>
        <v>0</v>
      </c>
      <c r="BT32" s="363">
        <f t="shared" ca="1" si="24"/>
        <v>0</v>
      </c>
      <c r="BU32" s="363">
        <f t="shared" ca="1" si="24"/>
        <v>0</v>
      </c>
      <c r="BV32" s="363">
        <f t="shared" ca="1" si="24"/>
        <v>0</v>
      </c>
      <c r="BW32" s="363">
        <f t="shared" ca="1" si="24"/>
        <v>0</v>
      </c>
      <c r="BX32" s="363">
        <f t="shared" ca="1" si="24"/>
        <v>0</v>
      </c>
      <c r="BY32" s="363">
        <f t="shared" ca="1" si="24"/>
        <v>0</v>
      </c>
      <c r="BZ32" s="363">
        <f t="shared" ca="1" si="24"/>
        <v>0</v>
      </c>
      <c r="CA32" s="363">
        <f t="shared" ca="1" si="24"/>
        <v>0</v>
      </c>
      <c r="CB32" s="363">
        <f t="shared" ca="1" si="24"/>
        <v>0</v>
      </c>
      <c r="CC32" s="363">
        <f t="shared" ca="1" si="24"/>
        <v>0</v>
      </c>
      <c r="CD32" s="363">
        <f t="shared" ca="1" si="24"/>
        <v>0</v>
      </c>
      <c r="CE32" s="363">
        <f t="shared" ca="1" si="24"/>
        <v>0</v>
      </c>
      <c r="CF32" s="363">
        <f t="shared" ca="1" si="24"/>
        <v>0</v>
      </c>
      <c r="CG32" s="363">
        <f t="shared" ca="1" si="24"/>
        <v>0</v>
      </c>
      <c r="CH32" s="363">
        <f t="shared" ca="1" si="24"/>
        <v>0</v>
      </c>
      <c r="CI32" s="363">
        <f t="shared" ca="1" si="24"/>
        <v>0</v>
      </c>
      <c r="CJ32" s="363">
        <f t="shared" ca="1" si="24"/>
        <v>0</v>
      </c>
      <c r="CK32" s="363">
        <f t="shared" ca="1" si="24"/>
        <v>0</v>
      </c>
      <c r="CL32" s="363">
        <f t="shared" ca="1" si="24"/>
        <v>0</v>
      </c>
      <c r="CM32" s="363">
        <f t="shared" ca="1" si="24"/>
        <v>0</v>
      </c>
      <c r="CN32" s="363">
        <f t="shared" ca="1" si="24"/>
        <v>0</v>
      </c>
      <c r="CO32" s="363">
        <f t="shared" ca="1" si="24"/>
        <v>0</v>
      </c>
      <c r="CP32" s="363">
        <f t="shared" ca="1" si="24"/>
        <v>0</v>
      </c>
      <c r="CQ32" s="363">
        <f t="shared" ca="1" si="24"/>
        <v>0</v>
      </c>
    </row>
    <row r="33" spans="1:95" x14ac:dyDescent="0.25">
      <c r="A33" s="26" t="s">
        <v>115</v>
      </c>
      <c r="B33" s="27"/>
      <c r="C33" s="18">
        <f t="shared" ref="C33:L33" ca="1" si="25">SUM(C30:C32)</f>
        <v>1728.2460836504595</v>
      </c>
      <c r="D33" s="18">
        <f t="shared" ca="1" si="25"/>
        <v>5809.7802676165611</v>
      </c>
      <c r="E33" s="18">
        <f t="shared" ca="1" si="25"/>
        <v>8167.5454033487404</v>
      </c>
      <c r="F33" s="18">
        <f t="shared" ca="1" si="25"/>
        <v>21077.908353054696</v>
      </c>
      <c r="G33" s="18">
        <f t="shared" ca="1" si="25"/>
        <v>19076.423213656584</v>
      </c>
      <c r="H33" s="18">
        <f t="shared" ca="1" si="25"/>
        <v>17432.00090944608</v>
      </c>
      <c r="I33" s="18">
        <f t="shared" ca="1" si="25"/>
        <v>16001.816306348139</v>
      </c>
      <c r="J33" s="18">
        <f t="shared" ca="1" si="25"/>
        <v>14571.631703250201</v>
      </c>
      <c r="K33" s="18">
        <f t="shared" ca="1" si="25"/>
        <v>6928.2697008506148</v>
      </c>
      <c r="L33" s="18">
        <f t="shared" ca="1" si="25"/>
        <v>-1.8693259607971416E-13</v>
      </c>
      <c r="M33" s="18">
        <f t="shared" ref="M33:BN33" ca="1" si="26">SUM(M30:M32)</f>
        <v>-1.8693259607971416E-13</v>
      </c>
      <c r="N33" s="18">
        <f t="shared" ca="1" si="26"/>
        <v>-1.8693259607971416E-13</v>
      </c>
      <c r="O33" s="18">
        <f t="shared" ca="1" si="26"/>
        <v>-1.8693259607971416E-13</v>
      </c>
      <c r="P33" s="18">
        <f t="shared" ca="1" si="26"/>
        <v>-1.8693259607971416E-13</v>
      </c>
      <c r="Q33" s="18">
        <f t="shared" ca="1" si="26"/>
        <v>-1.8693259607971416E-13</v>
      </c>
      <c r="R33" s="18">
        <f t="shared" ca="1" si="26"/>
        <v>-1.8693259607971416E-13</v>
      </c>
      <c r="S33" s="18">
        <f t="shared" ca="1" si="26"/>
        <v>-1.8693259607971416E-13</v>
      </c>
      <c r="T33" s="18">
        <f t="shared" ca="1" si="26"/>
        <v>-1.8693259607971416E-13</v>
      </c>
      <c r="U33" s="18">
        <f t="shared" ca="1" si="26"/>
        <v>-1.8693259607971416E-13</v>
      </c>
      <c r="V33" s="18">
        <f t="shared" ca="1" si="26"/>
        <v>-1.8693259607971416E-13</v>
      </c>
      <c r="W33" s="18">
        <f t="shared" ca="1" si="26"/>
        <v>-1.8693259607971416E-13</v>
      </c>
      <c r="X33" s="18">
        <f t="shared" ca="1" si="26"/>
        <v>-1.8693259607971416E-13</v>
      </c>
      <c r="Y33" s="18">
        <f t="shared" ca="1" si="26"/>
        <v>-1.8693259607971416E-13</v>
      </c>
      <c r="Z33" s="18">
        <f t="shared" ca="1" si="26"/>
        <v>-1.8693259607971416E-13</v>
      </c>
      <c r="AA33" s="18">
        <f t="shared" ca="1" si="26"/>
        <v>-1.8693259607971416E-13</v>
      </c>
      <c r="AB33" s="18">
        <f t="shared" ca="1" si="26"/>
        <v>-1.8693259607971416E-13</v>
      </c>
      <c r="AC33" s="18">
        <f t="shared" ca="1" si="26"/>
        <v>-1.8693259607971416E-13</v>
      </c>
      <c r="AD33" s="18">
        <f t="shared" ca="1" si="26"/>
        <v>-1.8693259607971416E-13</v>
      </c>
      <c r="AE33" s="18">
        <f t="shared" ca="1" si="26"/>
        <v>-1.8693259607971416E-13</v>
      </c>
      <c r="AF33" s="18">
        <f t="shared" ca="1" si="26"/>
        <v>-1.8693259607971416E-13</v>
      </c>
      <c r="AG33" s="18">
        <f t="shared" ca="1" si="26"/>
        <v>-1.8693259607971416E-13</v>
      </c>
      <c r="AH33" s="18">
        <f t="shared" ca="1" si="26"/>
        <v>-1.8693259607971416E-13</v>
      </c>
      <c r="AI33" s="18">
        <f t="shared" ca="1" si="26"/>
        <v>-1.8693259607971416E-13</v>
      </c>
      <c r="AJ33" s="18">
        <f t="shared" ca="1" si="26"/>
        <v>-1.8693259607971416E-13</v>
      </c>
      <c r="AK33" s="18">
        <f t="shared" ca="1" si="26"/>
        <v>-1.8693259607971416E-13</v>
      </c>
      <c r="AL33" s="18">
        <f t="shared" ca="1" si="26"/>
        <v>-1.8693259607971416E-13</v>
      </c>
      <c r="AM33" s="18">
        <f t="shared" ca="1" si="26"/>
        <v>-1.8693259607971416E-13</v>
      </c>
      <c r="AN33" s="18">
        <f t="shared" ca="1" si="26"/>
        <v>-1.8693259607971416E-13</v>
      </c>
      <c r="AO33" s="18">
        <f t="shared" ca="1" si="26"/>
        <v>-1.8693259607971416E-13</v>
      </c>
      <c r="AP33" s="18">
        <f t="shared" ca="1" si="26"/>
        <v>-1.8693259607971416E-13</v>
      </c>
      <c r="AQ33" s="18">
        <f t="shared" ca="1" si="26"/>
        <v>-1.8693259607971416E-13</v>
      </c>
      <c r="AR33" s="18">
        <f t="shared" ca="1" si="26"/>
        <v>-1.8693259607971416E-13</v>
      </c>
      <c r="AS33" s="18">
        <f t="shared" ca="1" si="26"/>
        <v>-1.8693259607971416E-13</v>
      </c>
      <c r="AT33" s="18">
        <f t="shared" ca="1" si="26"/>
        <v>-1.8693259607971416E-13</v>
      </c>
      <c r="AU33" s="18">
        <f t="shared" ca="1" si="26"/>
        <v>-1.8693259607971416E-13</v>
      </c>
      <c r="AV33" s="18">
        <f t="shared" ca="1" si="26"/>
        <v>-1.8693259607971416E-13</v>
      </c>
      <c r="AW33" s="18">
        <f t="shared" ca="1" si="26"/>
        <v>-1.8693259607971416E-13</v>
      </c>
      <c r="AX33" s="18">
        <f t="shared" ca="1" si="26"/>
        <v>-1.8693259607971416E-13</v>
      </c>
      <c r="AY33" s="18">
        <f t="shared" ca="1" si="26"/>
        <v>-1.8693259607971416E-13</v>
      </c>
      <c r="AZ33" s="18">
        <f t="shared" ca="1" si="26"/>
        <v>-1.8693259607971416E-13</v>
      </c>
      <c r="BA33" s="18">
        <f t="shared" ca="1" si="26"/>
        <v>-1.8693259607971416E-13</v>
      </c>
      <c r="BB33" s="18">
        <f t="shared" ca="1" si="26"/>
        <v>-1.8693259607971416E-13</v>
      </c>
      <c r="BC33" s="18">
        <f t="shared" ca="1" si="26"/>
        <v>-1.8693259607971416E-13</v>
      </c>
      <c r="BD33" s="18">
        <f t="shared" ca="1" si="26"/>
        <v>-1.8693259607971416E-13</v>
      </c>
      <c r="BE33" s="18">
        <f t="shared" ca="1" si="26"/>
        <v>-1.8693259607971416E-13</v>
      </c>
      <c r="BF33" s="18">
        <f t="shared" ca="1" si="26"/>
        <v>-1.8693259607971416E-13</v>
      </c>
      <c r="BG33" s="18">
        <f t="shared" ca="1" si="26"/>
        <v>-1.8693259607971416E-13</v>
      </c>
      <c r="BH33" s="18">
        <f t="shared" ca="1" si="26"/>
        <v>-1.8693259607971416E-13</v>
      </c>
      <c r="BI33" s="18">
        <f t="shared" ca="1" si="26"/>
        <v>-1.8693259607971416E-13</v>
      </c>
      <c r="BJ33" s="18">
        <f t="shared" ca="1" si="26"/>
        <v>-1.8693259607971416E-13</v>
      </c>
      <c r="BK33" s="18">
        <f t="shared" ca="1" si="26"/>
        <v>-1.8693259607971416E-13</v>
      </c>
      <c r="BL33" s="18">
        <f t="shared" ca="1" si="26"/>
        <v>-1.8693259607971416E-13</v>
      </c>
      <c r="BM33" s="18">
        <f t="shared" ca="1" si="26"/>
        <v>-1.8693259607971416E-13</v>
      </c>
      <c r="BN33" s="18">
        <f t="shared" ca="1" si="26"/>
        <v>-1.8693259607971416E-13</v>
      </c>
      <c r="BO33" s="18">
        <f t="shared" ref="BO33:CQ33" ca="1" si="27">SUM(BO30:BO32)</f>
        <v>-1.8693259607971416E-13</v>
      </c>
      <c r="BP33" s="18">
        <f t="shared" ca="1" si="27"/>
        <v>-1.8693259607971416E-13</v>
      </c>
      <c r="BQ33" s="18">
        <f t="shared" ca="1" si="27"/>
        <v>-1.8693259607971416E-13</v>
      </c>
      <c r="BR33" s="18">
        <f t="shared" ca="1" si="27"/>
        <v>-1.8693259607971416E-13</v>
      </c>
      <c r="BS33" s="18">
        <f t="shared" ca="1" si="27"/>
        <v>-1.8693259607971416E-13</v>
      </c>
      <c r="BT33" s="18">
        <f t="shared" ca="1" si="27"/>
        <v>-1.8693259607971416E-13</v>
      </c>
      <c r="BU33" s="18">
        <f t="shared" ca="1" si="27"/>
        <v>-1.8693259607971416E-13</v>
      </c>
      <c r="BV33" s="18">
        <f t="shared" ca="1" si="27"/>
        <v>-1.8693259607971416E-13</v>
      </c>
      <c r="BW33" s="18">
        <f t="shared" ca="1" si="27"/>
        <v>-1.8693259607971416E-13</v>
      </c>
      <c r="BX33" s="18">
        <f t="shared" ca="1" si="27"/>
        <v>-1.8693259607971416E-13</v>
      </c>
      <c r="BY33" s="18">
        <f t="shared" ca="1" si="27"/>
        <v>-1.8693259607971416E-13</v>
      </c>
      <c r="BZ33" s="18">
        <f t="shared" ca="1" si="27"/>
        <v>-1.8693259607971416E-13</v>
      </c>
      <c r="CA33" s="18">
        <f t="shared" ca="1" si="27"/>
        <v>-1.8693259607971416E-13</v>
      </c>
      <c r="CB33" s="18">
        <f t="shared" ca="1" si="27"/>
        <v>-1.8693259607971416E-13</v>
      </c>
      <c r="CC33" s="18">
        <f t="shared" ca="1" si="27"/>
        <v>-1.8693259607971416E-13</v>
      </c>
      <c r="CD33" s="18">
        <f t="shared" ca="1" si="27"/>
        <v>-1.8693259607971416E-13</v>
      </c>
      <c r="CE33" s="18">
        <f t="shared" ca="1" si="27"/>
        <v>-1.8693259607971416E-13</v>
      </c>
      <c r="CF33" s="18">
        <f t="shared" ca="1" si="27"/>
        <v>-1.8693259607971416E-13</v>
      </c>
      <c r="CG33" s="18">
        <f t="shared" ca="1" si="27"/>
        <v>-1.8693259607971416E-13</v>
      </c>
      <c r="CH33" s="18">
        <f t="shared" ca="1" si="27"/>
        <v>-1.8693259607971416E-13</v>
      </c>
      <c r="CI33" s="18">
        <f t="shared" ca="1" si="27"/>
        <v>-1.8693259607971416E-13</v>
      </c>
      <c r="CJ33" s="18">
        <f t="shared" ca="1" si="27"/>
        <v>-1.8693259607971416E-13</v>
      </c>
      <c r="CK33" s="18">
        <f t="shared" ca="1" si="27"/>
        <v>-1.8693259607971416E-13</v>
      </c>
      <c r="CL33" s="18">
        <f t="shared" ca="1" si="27"/>
        <v>-1.8693259607971416E-13</v>
      </c>
      <c r="CM33" s="18">
        <f t="shared" ca="1" si="27"/>
        <v>-1.8693259607971416E-13</v>
      </c>
      <c r="CN33" s="18">
        <f t="shared" ca="1" si="27"/>
        <v>-1.8693259607971416E-13</v>
      </c>
      <c r="CO33" s="18">
        <f t="shared" ca="1" si="27"/>
        <v>-1.8693259607971416E-13</v>
      </c>
      <c r="CP33" s="18">
        <f t="shared" ca="1" si="27"/>
        <v>-1.8693259607971416E-13</v>
      </c>
      <c r="CQ33" s="18">
        <f t="shared" ca="1" si="27"/>
        <v>-1.8693259607971416E-13</v>
      </c>
    </row>
    <row r="34" spans="1:95" x14ac:dyDescent="0.25">
      <c r="A34" s="13"/>
      <c r="B34" s="10"/>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row>
    <row r="35" spans="1:95" ht="16.5" thickBot="1" x14ac:dyDescent="0.3">
      <c r="A35" s="16"/>
      <c r="B35" s="9"/>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row>
    <row r="36" spans="1:95" ht="16.5" thickBot="1" x14ac:dyDescent="0.3">
      <c r="A36" s="47" t="s">
        <v>169</v>
      </c>
      <c r="B36" s="45"/>
    </row>
    <row r="37" spans="1:95" x14ac:dyDescent="0.25">
      <c r="A37" s="33" t="s">
        <v>168</v>
      </c>
      <c r="C37" s="443">
        <f ca="1">C12/2</f>
        <v>11757.679804918635</v>
      </c>
      <c r="D37" s="443">
        <f t="shared" ref="D37:AI37" ca="1" si="28">(C12+D12)/2</f>
        <v>51283.03257139754</v>
      </c>
      <c r="E37" s="443">
        <f t="shared" ca="1" si="28"/>
        <v>95091.157053949806</v>
      </c>
      <c r="F37" s="443">
        <f t="shared" ca="1" si="28"/>
        <v>104386.86025639452</v>
      </c>
      <c r="G37" s="443">
        <f t="shared" ca="1" si="28"/>
        <v>83656.305310958269</v>
      </c>
      <c r="H37" s="443">
        <f t="shared" ca="1" si="28"/>
        <v>58507.706827595699</v>
      </c>
      <c r="I37" s="443">
        <f t="shared" ca="1" si="28"/>
        <v>37875.931976897671</v>
      </c>
      <c r="J37" s="443">
        <f t="shared" ca="1" si="28"/>
        <v>18937.965988448836</v>
      </c>
      <c r="K37" s="443">
        <f t="shared" ca="1" si="28"/>
        <v>4734.4914971122062</v>
      </c>
      <c r="L37" s="443">
        <f t="shared" ca="1" si="28"/>
        <v>-2.9558577807620168E-12</v>
      </c>
      <c r="M37" s="443">
        <f t="shared" ca="1" si="28"/>
        <v>-2.9558577807620168E-12</v>
      </c>
      <c r="N37" s="443">
        <f t="shared" ca="1" si="28"/>
        <v>-2.9558577807620168E-12</v>
      </c>
      <c r="O37" s="443">
        <f t="shared" ca="1" si="28"/>
        <v>-2.9558577807620168E-12</v>
      </c>
      <c r="P37" s="443">
        <f t="shared" ca="1" si="28"/>
        <v>-2.9558577807620168E-12</v>
      </c>
      <c r="Q37" s="443">
        <f t="shared" ca="1" si="28"/>
        <v>-2.9558577807620168E-12</v>
      </c>
      <c r="R37" s="443">
        <f t="shared" ca="1" si="28"/>
        <v>-2.9558577807620168E-12</v>
      </c>
      <c r="S37" s="443">
        <f t="shared" ca="1" si="28"/>
        <v>-2.9558577807620168E-12</v>
      </c>
      <c r="T37" s="443">
        <f t="shared" ca="1" si="28"/>
        <v>-2.9558577807620168E-12</v>
      </c>
      <c r="U37" s="443">
        <f t="shared" ca="1" si="28"/>
        <v>-2.9558577807620168E-12</v>
      </c>
      <c r="V37" s="443">
        <f t="shared" ca="1" si="28"/>
        <v>-2.9558577807620168E-12</v>
      </c>
      <c r="W37" s="443">
        <f t="shared" ca="1" si="28"/>
        <v>-2.9558577807620168E-12</v>
      </c>
      <c r="X37" s="443">
        <f t="shared" ca="1" si="28"/>
        <v>-2.9558577807620168E-12</v>
      </c>
      <c r="Y37" s="443">
        <f t="shared" ca="1" si="28"/>
        <v>-2.9558577807620168E-12</v>
      </c>
      <c r="Z37" s="443">
        <f t="shared" ca="1" si="28"/>
        <v>-2.9558577807620168E-12</v>
      </c>
      <c r="AA37" s="443">
        <f t="shared" ca="1" si="28"/>
        <v>-2.9558577807620168E-12</v>
      </c>
      <c r="AB37" s="443">
        <f t="shared" ca="1" si="28"/>
        <v>-2.9558577807620168E-12</v>
      </c>
      <c r="AC37" s="443">
        <f t="shared" ca="1" si="28"/>
        <v>-2.9558577807620168E-12</v>
      </c>
      <c r="AD37" s="443">
        <f t="shared" ca="1" si="28"/>
        <v>-2.9558577807620168E-12</v>
      </c>
      <c r="AE37" s="443">
        <f t="shared" ca="1" si="28"/>
        <v>-2.9558577807620168E-12</v>
      </c>
      <c r="AF37" s="443">
        <f t="shared" ca="1" si="28"/>
        <v>-2.9558577807620168E-12</v>
      </c>
      <c r="AG37" s="443">
        <f t="shared" ca="1" si="28"/>
        <v>-2.9558577807620168E-12</v>
      </c>
      <c r="AH37" s="443">
        <f t="shared" ca="1" si="28"/>
        <v>-2.9558577807620168E-12</v>
      </c>
      <c r="AI37" s="443">
        <f t="shared" ca="1" si="28"/>
        <v>-2.9558577807620168E-12</v>
      </c>
      <c r="AJ37" s="443">
        <f t="shared" ref="AJ37:BO37" ca="1" si="29">(AI12+AJ12)/2</f>
        <v>-2.9558577807620168E-12</v>
      </c>
      <c r="AK37" s="443">
        <f t="shared" ca="1" si="29"/>
        <v>-2.9558577807620168E-12</v>
      </c>
      <c r="AL37" s="443">
        <f t="shared" ca="1" si="29"/>
        <v>-2.9558577807620168E-12</v>
      </c>
      <c r="AM37" s="443">
        <f t="shared" ca="1" si="29"/>
        <v>-2.9558577807620168E-12</v>
      </c>
      <c r="AN37" s="443">
        <f t="shared" ca="1" si="29"/>
        <v>-2.9558577807620168E-12</v>
      </c>
      <c r="AO37" s="443">
        <f t="shared" ca="1" si="29"/>
        <v>-2.9558577807620168E-12</v>
      </c>
      <c r="AP37" s="443">
        <f t="shared" ca="1" si="29"/>
        <v>-2.9558577807620168E-12</v>
      </c>
      <c r="AQ37" s="443">
        <f t="shared" ca="1" si="29"/>
        <v>-2.9558577807620168E-12</v>
      </c>
      <c r="AR37" s="443">
        <f t="shared" ca="1" si="29"/>
        <v>-2.9558577807620168E-12</v>
      </c>
      <c r="AS37" s="443">
        <f t="shared" ca="1" si="29"/>
        <v>-2.9558577807620168E-12</v>
      </c>
      <c r="AT37" s="443">
        <f t="shared" ca="1" si="29"/>
        <v>-2.9558577807620168E-12</v>
      </c>
      <c r="AU37" s="443">
        <f t="shared" ca="1" si="29"/>
        <v>-2.9558577807620168E-12</v>
      </c>
      <c r="AV37" s="443">
        <f t="shared" ca="1" si="29"/>
        <v>-2.9558577807620168E-12</v>
      </c>
      <c r="AW37" s="443">
        <f t="shared" ca="1" si="29"/>
        <v>-2.9558577807620168E-12</v>
      </c>
      <c r="AX37" s="443">
        <f t="shared" ca="1" si="29"/>
        <v>-2.9558577807620168E-12</v>
      </c>
      <c r="AY37" s="443">
        <f t="shared" ca="1" si="29"/>
        <v>-2.9558577807620168E-12</v>
      </c>
      <c r="AZ37" s="443">
        <f t="shared" ca="1" si="29"/>
        <v>-2.9558577807620168E-12</v>
      </c>
      <c r="BA37" s="443">
        <f t="shared" ca="1" si="29"/>
        <v>-2.9558577807620168E-12</v>
      </c>
      <c r="BB37" s="443">
        <f t="shared" ca="1" si="29"/>
        <v>-2.9558577807620168E-12</v>
      </c>
      <c r="BC37" s="443">
        <f t="shared" ca="1" si="29"/>
        <v>-2.9558577807620168E-12</v>
      </c>
      <c r="BD37" s="443">
        <f t="shared" ca="1" si="29"/>
        <v>-2.9558577807620168E-12</v>
      </c>
      <c r="BE37" s="443">
        <f t="shared" ca="1" si="29"/>
        <v>-2.9558577807620168E-12</v>
      </c>
      <c r="BF37" s="443">
        <f t="shared" ca="1" si="29"/>
        <v>-2.9558577807620168E-12</v>
      </c>
      <c r="BG37" s="443">
        <f t="shared" ca="1" si="29"/>
        <v>-2.9558577807620168E-12</v>
      </c>
      <c r="BH37" s="443">
        <f t="shared" ca="1" si="29"/>
        <v>-2.9558577807620168E-12</v>
      </c>
      <c r="BI37" s="443">
        <f t="shared" ca="1" si="29"/>
        <v>-2.9558577807620168E-12</v>
      </c>
      <c r="BJ37" s="443">
        <f t="shared" ca="1" si="29"/>
        <v>-2.9558577807620168E-12</v>
      </c>
      <c r="BK37" s="443">
        <f t="shared" ca="1" si="29"/>
        <v>-2.9558577807620168E-12</v>
      </c>
      <c r="BL37" s="443">
        <f t="shared" ca="1" si="29"/>
        <v>-2.9558577807620168E-12</v>
      </c>
      <c r="BM37" s="443">
        <f t="shared" ca="1" si="29"/>
        <v>-2.9558577807620168E-12</v>
      </c>
      <c r="BN37" s="443">
        <f t="shared" ca="1" si="29"/>
        <v>-2.9558577807620168E-12</v>
      </c>
      <c r="BO37" s="443">
        <f t="shared" ca="1" si="29"/>
        <v>-2.9558577807620168E-12</v>
      </c>
      <c r="BP37" s="443">
        <f t="shared" ref="BP37:CQ37" ca="1" si="30">(BO12+BP12)/2</f>
        <v>-2.9558577807620168E-12</v>
      </c>
      <c r="BQ37" s="443">
        <f t="shared" ca="1" si="30"/>
        <v>-2.9558577807620168E-12</v>
      </c>
      <c r="BR37" s="443">
        <f t="shared" ca="1" si="30"/>
        <v>-2.9558577807620168E-12</v>
      </c>
      <c r="BS37" s="443">
        <f t="shared" ca="1" si="30"/>
        <v>-2.9558577807620168E-12</v>
      </c>
      <c r="BT37" s="443">
        <f t="shared" ca="1" si="30"/>
        <v>-2.9558577807620168E-12</v>
      </c>
      <c r="BU37" s="443">
        <f t="shared" ca="1" si="30"/>
        <v>-2.9558577807620168E-12</v>
      </c>
      <c r="BV37" s="443">
        <f t="shared" ca="1" si="30"/>
        <v>-2.9558577807620168E-12</v>
      </c>
      <c r="BW37" s="443">
        <f t="shared" ca="1" si="30"/>
        <v>-2.9558577807620168E-12</v>
      </c>
      <c r="BX37" s="443">
        <f t="shared" ca="1" si="30"/>
        <v>-2.9558577807620168E-12</v>
      </c>
      <c r="BY37" s="443">
        <f t="shared" ca="1" si="30"/>
        <v>-2.9558577807620168E-12</v>
      </c>
      <c r="BZ37" s="443">
        <f t="shared" ca="1" si="30"/>
        <v>-2.9558577807620168E-12</v>
      </c>
      <c r="CA37" s="443">
        <f t="shared" ca="1" si="30"/>
        <v>-2.9558577807620168E-12</v>
      </c>
      <c r="CB37" s="443">
        <f t="shared" ca="1" si="30"/>
        <v>-2.9558577807620168E-12</v>
      </c>
      <c r="CC37" s="443">
        <f t="shared" ca="1" si="30"/>
        <v>-2.9558577807620168E-12</v>
      </c>
      <c r="CD37" s="443">
        <f t="shared" ca="1" si="30"/>
        <v>-2.9558577807620168E-12</v>
      </c>
      <c r="CE37" s="443">
        <f t="shared" ca="1" si="30"/>
        <v>-2.9558577807620168E-12</v>
      </c>
      <c r="CF37" s="443">
        <f t="shared" ca="1" si="30"/>
        <v>-2.9558577807620168E-12</v>
      </c>
      <c r="CG37" s="443">
        <f t="shared" ca="1" si="30"/>
        <v>-2.9558577807620168E-12</v>
      </c>
      <c r="CH37" s="443">
        <f t="shared" ca="1" si="30"/>
        <v>-2.9558577807620168E-12</v>
      </c>
      <c r="CI37" s="443">
        <f t="shared" ca="1" si="30"/>
        <v>-2.9558577807620168E-12</v>
      </c>
      <c r="CJ37" s="443">
        <f t="shared" ca="1" si="30"/>
        <v>-2.9558577807620168E-12</v>
      </c>
      <c r="CK37" s="443">
        <f t="shared" ca="1" si="30"/>
        <v>-2.9558577807620168E-12</v>
      </c>
      <c r="CL37" s="443">
        <f t="shared" ca="1" si="30"/>
        <v>-2.9558577807620168E-12</v>
      </c>
      <c r="CM37" s="443">
        <f t="shared" ca="1" si="30"/>
        <v>-2.9558577807620168E-12</v>
      </c>
      <c r="CN37" s="443">
        <f t="shared" ca="1" si="30"/>
        <v>-2.9558577807620168E-12</v>
      </c>
      <c r="CO37" s="443">
        <f t="shared" ca="1" si="30"/>
        <v>-2.9558577807620168E-12</v>
      </c>
      <c r="CP37" s="443">
        <f t="shared" ca="1" si="30"/>
        <v>-2.9558577807620168E-12</v>
      </c>
      <c r="CQ37" s="443">
        <f t="shared" ca="1" si="30"/>
        <v>-2.9558577807620168E-12</v>
      </c>
    </row>
    <row r="38" spans="1:95" s="9" customFormat="1" x14ac:dyDescent="0.25">
      <c r="A38" s="26" t="s">
        <v>170</v>
      </c>
      <c r="B38" s="38"/>
      <c r="C38" s="18">
        <f t="shared" ref="C38:BN38" ca="1" si="31">C37*$B$13*$B$14</f>
        <v>604.462318770867</v>
      </c>
      <c r="D38" s="18">
        <f t="shared" ca="1" si="31"/>
        <v>2636.4607044955478</v>
      </c>
      <c r="E38" s="18">
        <f t="shared" ca="1" si="31"/>
        <v>4888.6363841435596</v>
      </c>
      <c r="F38" s="18">
        <f t="shared" ca="1" si="31"/>
        <v>5366.528485781243</v>
      </c>
      <c r="G38" s="18">
        <f t="shared" ca="1" si="31"/>
        <v>4300.7706560363649</v>
      </c>
      <c r="H38" s="18">
        <f t="shared" ca="1" si="31"/>
        <v>3007.881208006695</v>
      </c>
      <c r="I38" s="18">
        <f t="shared" ca="1" si="31"/>
        <v>1947.2016629323095</v>
      </c>
      <c r="J38" s="18">
        <f t="shared" ca="1" si="31"/>
        <v>973.60083146615477</v>
      </c>
      <c r="K38" s="18">
        <f t="shared" ca="1" si="31"/>
        <v>243.40020786653855</v>
      </c>
      <c r="L38" s="18">
        <f t="shared" ca="1" si="31"/>
        <v>-1.519606485089753E-13</v>
      </c>
      <c r="M38" s="18">
        <f t="shared" ca="1" si="31"/>
        <v>-1.519606485089753E-13</v>
      </c>
      <c r="N38" s="18">
        <f t="shared" ca="1" si="31"/>
        <v>-1.519606485089753E-13</v>
      </c>
      <c r="O38" s="18">
        <f t="shared" ca="1" si="31"/>
        <v>-1.519606485089753E-13</v>
      </c>
      <c r="P38" s="18">
        <f t="shared" ca="1" si="31"/>
        <v>-1.519606485089753E-13</v>
      </c>
      <c r="Q38" s="18">
        <f t="shared" ca="1" si="31"/>
        <v>-1.519606485089753E-13</v>
      </c>
      <c r="R38" s="18">
        <f t="shared" ca="1" si="31"/>
        <v>-1.519606485089753E-13</v>
      </c>
      <c r="S38" s="18">
        <f t="shared" ca="1" si="31"/>
        <v>-1.519606485089753E-13</v>
      </c>
      <c r="T38" s="18">
        <f t="shared" ca="1" si="31"/>
        <v>-1.519606485089753E-13</v>
      </c>
      <c r="U38" s="18">
        <f t="shared" ca="1" si="31"/>
        <v>-1.519606485089753E-13</v>
      </c>
      <c r="V38" s="18">
        <f t="shared" ca="1" si="31"/>
        <v>-1.519606485089753E-13</v>
      </c>
      <c r="W38" s="18">
        <f t="shared" ca="1" si="31"/>
        <v>-1.519606485089753E-13</v>
      </c>
      <c r="X38" s="18">
        <f t="shared" ca="1" si="31"/>
        <v>-1.519606485089753E-13</v>
      </c>
      <c r="Y38" s="18">
        <f t="shared" ca="1" si="31"/>
        <v>-1.519606485089753E-13</v>
      </c>
      <c r="Z38" s="18">
        <f t="shared" ca="1" si="31"/>
        <v>-1.519606485089753E-13</v>
      </c>
      <c r="AA38" s="18">
        <f t="shared" ca="1" si="31"/>
        <v>-1.519606485089753E-13</v>
      </c>
      <c r="AB38" s="18">
        <f t="shared" ca="1" si="31"/>
        <v>-1.519606485089753E-13</v>
      </c>
      <c r="AC38" s="18">
        <f t="shared" ca="1" si="31"/>
        <v>-1.519606485089753E-13</v>
      </c>
      <c r="AD38" s="18">
        <f t="shared" ca="1" si="31"/>
        <v>-1.519606485089753E-13</v>
      </c>
      <c r="AE38" s="18">
        <f t="shared" ca="1" si="31"/>
        <v>-1.519606485089753E-13</v>
      </c>
      <c r="AF38" s="18">
        <f t="shared" ca="1" si="31"/>
        <v>-1.519606485089753E-13</v>
      </c>
      <c r="AG38" s="18">
        <f t="shared" ca="1" si="31"/>
        <v>-1.519606485089753E-13</v>
      </c>
      <c r="AH38" s="18">
        <f t="shared" ca="1" si="31"/>
        <v>-1.519606485089753E-13</v>
      </c>
      <c r="AI38" s="18">
        <f t="shared" ca="1" si="31"/>
        <v>-1.519606485089753E-13</v>
      </c>
      <c r="AJ38" s="18">
        <f t="shared" ca="1" si="31"/>
        <v>-1.519606485089753E-13</v>
      </c>
      <c r="AK38" s="18">
        <f t="shared" ca="1" si="31"/>
        <v>-1.519606485089753E-13</v>
      </c>
      <c r="AL38" s="18">
        <f t="shared" ca="1" si="31"/>
        <v>-1.519606485089753E-13</v>
      </c>
      <c r="AM38" s="18">
        <f t="shared" ca="1" si="31"/>
        <v>-1.519606485089753E-13</v>
      </c>
      <c r="AN38" s="18">
        <f t="shared" ca="1" si="31"/>
        <v>-1.519606485089753E-13</v>
      </c>
      <c r="AO38" s="18">
        <f t="shared" ca="1" si="31"/>
        <v>-1.519606485089753E-13</v>
      </c>
      <c r="AP38" s="18">
        <f t="shared" ca="1" si="31"/>
        <v>-1.519606485089753E-13</v>
      </c>
      <c r="AQ38" s="18">
        <f t="shared" ca="1" si="31"/>
        <v>-1.519606485089753E-13</v>
      </c>
      <c r="AR38" s="18">
        <f t="shared" ca="1" si="31"/>
        <v>-1.519606485089753E-13</v>
      </c>
      <c r="AS38" s="18">
        <f t="shared" ca="1" si="31"/>
        <v>-1.519606485089753E-13</v>
      </c>
      <c r="AT38" s="18">
        <f t="shared" ca="1" si="31"/>
        <v>-1.519606485089753E-13</v>
      </c>
      <c r="AU38" s="18">
        <f t="shared" ca="1" si="31"/>
        <v>-1.519606485089753E-13</v>
      </c>
      <c r="AV38" s="18">
        <f t="shared" ca="1" si="31"/>
        <v>-1.519606485089753E-13</v>
      </c>
      <c r="AW38" s="18">
        <f t="shared" ca="1" si="31"/>
        <v>-1.519606485089753E-13</v>
      </c>
      <c r="AX38" s="18">
        <f t="shared" ca="1" si="31"/>
        <v>-1.519606485089753E-13</v>
      </c>
      <c r="AY38" s="18">
        <f t="shared" ca="1" si="31"/>
        <v>-1.519606485089753E-13</v>
      </c>
      <c r="AZ38" s="18">
        <f t="shared" ca="1" si="31"/>
        <v>-1.519606485089753E-13</v>
      </c>
      <c r="BA38" s="18">
        <f t="shared" ca="1" si="31"/>
        <v>-1.519606485089753E-13</v>
      </c>
      <c r="BB38" s="18">
        <f t="shared" ca="1" si="31"/>
        <v>-1.519606485089753E-13</v>
      </c>
      <c r="BC38" s="18">
        <f t="shared" ca="1" si="31"/>
        <v>-1.519606485089753E-13</v>
      </c>
      <c r="BD38" s="18">
        <f t="shared" ca="1" si="31"/>
        <v>-1.519606485089753E-13</v>
      </c>
      <c r="BE38" s="18">
        <f t="shared" ca="1" si="31"/>
        <v>-1.519606485089753E-13</v>
      </c>
      <c r="BF38" s="18">
        <f t="shared" ca="1" si="31"/>
        <v>-1.519606485089753E-13</v>
      </c>
      <c r="BG38" s="18">
        <f t="shared" ca="1" si="31"/>
        <v>-1.519606485089753E-13</v>
      </c>
      <c r="BH38" s="18">
        <f t="shared" ca="1" si="31"/>
        <v>-1.519606485089753E-13</v>
      </c>
      <c r="BI38" s="18">
        <f t="shared" ca="1" si="31"/>
        <v>-1.519606485089753E-13</v>
      </c>
      <c r="BJ38" s="18">
        <f t="shared" ca="1" si="31"/>
        <v>-1.519606485089753E-13</v>
      </c>
      <c r="BK38" s="18">
        <f t="shared" ca="1" si="31"/>
        <v>-1.519606485089753E-13</v>
      </c>
      <c r="BL38" s="18">
        <f t="shared" ca="1" si="31"/>
        <v>-1.519606485089753E-13</v>
      </c>
      <c r="BM38" s="18">
        <f t="shared" ca="1" si="31"/>
        <v>-1.519606485089753E-13</v>
      </c>
      <c r="BN38" s="18">
        <f t="shared" ca="1" si="31"/>
        <v>-1.519606485089753E-13</v>
      </c>
      <c r="BO38" s="18">
        <f t="shared" ref="BO38:CQ38" ca="1" si="32">BO37*$B$13*$B$14</f>
        <v>-1.519606485089753E-13</v>
      </c>
      <c r="BP38" s="18">
        <f t="shared" ca="1" si="32"/>
        <v>-1.519606485089753E-13</v>
      </c>
      <c r="BQ38" s="18">
        <f t="shared" ca="1" si="32"/>
        <v>-1.519606485089753E-13</v>
      </c>
      <c r="BR38" s="18">
        <f t="shared" ca="1" si="32"/>
        <v>-1.519606485089753E-13</v>
      </c>
      <c r="BS38" s="18">
        <f t="shared" ca="1" si="32"/>
        <v>-1.519606485089753E-13</v>
      </c>
      <c r="BT38" s="18">
        <f t="shared" ca="1" si="32"/>
        <v>-1.519606485089753E-13</v>
      </c>
      <c r="BU38" s="18">
        <f t="shared" ca="1" si="32"/>
        <v>-1.519606485089753E-13</v>
      </c>
      <c r="BV38" s="18">
        <f t="shared" ca="1" si="32"/>
        <v>-1.519606485089753E-13</v>
      </c>
      <c r="BW38" s="18">
        <f t="shared" ca="1" si="32"/>
        <v>-1.519606485089753E-13</v>
      </c>
      <c r="BX38" s="18">
        <f t="shared" ca="1" si="32"/>
        <v>-1.519606485089753E-13</v>
      </c>
      <c r="BY38" s="18">
        <f t="shared" ca="1" si="32"/>
        <v>-1.519606485089753E-13</v>
      </c>
      <c r="BZ38" s="18">
        <f t="shared" ca="1" si="32"/>
        <v>-1.519606485089753E-13</v>
      </c>
      <c r="CA38" s="18">
        <f t="shared" ca="1" si="32"/>
        <v>-1.519606485089753E-13</v>
      </c>
      <c r="CB38" s="18">
        <f t="shared" ca="1" si="32"/>
        <v>-1.519606485089753E-13</v>
      </c>
      <c r="CC38" s="18">
        <f t="shared" ca="1" si="32"/>
        <v>-1.519606485089753E-13</v>
      </c>
      <c r="CD38" s="18">
        <f t="shared" ca="1" si="32"/>
        <v>-1.519606485089753E-13</v>
      </c>
      <c r="CE38" s="18">
        <f t="shared" ca="1" si="32"/>
        <v>-1.519606485089753E-13</v>
      </c>
      <c r="CF38" s="18">
        <f t="shared" ca="1" si="32"/>
        <v>-1.519606485089753E-13</v>
      </c>
      <c r="CG38" s="18">
        <f t="shared" ca="1" si="32"/>
        <v>-1.519606485089753E-13</v>
      </c>
      <c r="CH38" s="18">
        <f t="shared" ca="1" si="32"/>
        <v>-1.519606485089753E-13</v>
      </c>
      <c r="CI38" s="18">
        <f t="shared" ca="1" si="32"/>
        <v>-1.519606485089753E-13</v>
      </c>
      <c r="CJ38" s="18">
        <f t="shared" ca="1" si="32"/>
        <v>-1.519606485089753E-13</v>
      </c>
      <c r="CK38" s="18">
        <f t="shared" ca="1" si="32"/>
        <v>-1.519606485089753E-13</v>
      </c>
      <c r="CL38" s="18">
        <f t="shared" ca="1" si="32"/>
        <v>-1.519606485089753E-13</v>
      </c>
      <c r="CM38" s="18">
        <f t="shared" ca="1" si="32"/>
        <v>-1.519606485089753E-13</v>
      </c>
      <c r="CN38" s="18">
        <f t="shared" ca="1" si="32"/>
        <v>-1.519606485089753E-13</v>
      </c>
      <c r="CO38" s="18">
        <f t="shared" ca="1" si="32"/>
        <v>-1.519606485089753E-13</v>
      </c>
      <c r="CP38" s="18">
        <f t="shared" ca="1" si="32"/>
        <v>-1.519606485089753E-13</v>
      </c>
      <c r="CQ38" s="18">
        <f t="shared" ca="1" si="32"/>
        <v>-1.519606485089753E-13</v>
      </c>
    </row>
    <row r="39" spans="1:95" s="9"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3"/>
      <c r="CJ40" s="443"/>
      <c r="CK40" s="443"/>
      <c r="CL40" s="443"/>
      <c r="CM40" s="443"/>
      <c r="CN40" s="443"/>
      <c r="CO40" s="443"/>
      <c r="CP40" s="443"/>
      <c r="CQ40" s="443"/>
    </row>
    <row r="41" spans="1:95" x14ac:dyDescent="0.25">
      <c r="A41" s="48" t="s">
        <v>156</v>
      </c>
      <c r="B41" s="40"/>
      <c r="C41" s="443">
        <f t="shared" ref="C41:AH41" ca="1" si="33">C21</f>
        <v>-394.60184346883528</v>
      </c>
      <c r="D41" s="443">
        <f t="shared" ca="1" si="33"/>
        <v>-1326.5182692663518</v>
      </c>
      <c r="E41" s="443">
        <f t="shared" ca="1" si="33"/>
        <v>-1864.8550708526686</v>
      </c>
      <c r="F41" s="443">
        <f t="shared" ca="1" si="33"/>
        <v>-13051.742068296988</v>
      </c>
      <c r="G41" s="443">
        <f t="shared" ca="1" si="33"/>
        <v>-24010.414172661025</v>
      </c>
      <c r="H41" s="443">
        <f t="shared" ca="1" si="33"/>
        <v>-23629.855997400489</v>
      </c>
      <c r="I41" s="443">
        <f t="shared" ca="1" si="33"/>
        <v>-23249.297822139953</v>
      </c>
      <c r="J41" s="443">
        <f t="shared" ca="1" si="33"/>
        <v>-22868.739646879418</v>
      </c>
      <c r="K41" s="443">
        <f t="shared" ca="1" si="33"/>
        <v>-11339.230279624575</v>
      </c>
      <c r="L41" s="443">
        <f t="shared" ca="1" si="33"/>
        <v>0</v>
      </c>
      <c r="M41" s="443">
        <f t="shared" ca="1" si="33"/>
        <v>0</v>
      </c>
      <c r="N41" s="443">
        <f t="shared" ca="1" si="33"/>
        <v>0</v>
      </c>
      <c r="O41" s="443">
        <f t="shared" ca="1" si="33"/>
        <v>0</v>
      </c>
      <c r="P41" s="443">
        <f t="shared" ca="1" si="33"/>
        <v>0</v>
      </c>
      <c r="Q41" s="443">
        <f t="shared" ca="1" si="33"/>
        <v>0</v>
      </c>
      <c r="R41" s="443">
        <f t="shared" ca="1" si="33"/>
        <v>0</v>
      </c>
      <c r="S41" s="443">
        <f t="shared" ca="1" si="33"/>
        <v>0</v>
      </c>
      <c r="T41" s="443">
        <f t="shared" ca="1" si="33"/>
        <v>0</v>
      </c>
      <c r="U41" s="443">
        <f t="shared" ca="1" si="33"/>
        <v>0</v>
      </c>
      <c r="V41" s="443">
        <f t="shared" ca="1" si="33"/>
        <v>0</v>
      </c>
      <c r="W41" s="443">
        <f t="shared" ca="1" si="33"/>
        <v>0</v>
      </c>
      <c r="X41" s="443">
        <f t="shared" ca="1" si="33"/>
        <v>0</v>
      </c>
      <c r="Y41" s="443">
        <f t="shared" ca="1" si="33"/>
        <v>0</v>
      </c>
      <c r="Z41" s="443">
        <f t="shared" ca="1" si="33"/>
        <v>0</v>
      </c>
      <c r="AA41" s="443">
        <f t="shared" ca="1" si="33"/>
        <v>0</v>
      </c>
      <c r="AB41" s="443">
        <f t="shared" ca="1" si="33"/>
        <v>0</v>
      </c>
      <c r="AC41" s="443">
        <f t="shared" ca="1" si="33"/>
        <v>0</v>
      </c>
      <c r="AD41" s="443">
        <f t="shared" ca="1" si="33"/>
        <v>0</v>
      </c>
      <c r="AE41" s="443">
        <f t="shared" ca="1" si="33"/>
        <v>0</v>
      </c>
      <c r="AF41" s="443">
        <f t="shared" ca="1" si="33"/>
        <v>0</v>
      </c>
      <c r="AG41" s="443">
        <f t="shared" ca="1" si="33"/>
        <v>0</v>
      </c>
      <c r="AH41" s="443">
        <f t="shared" ca="1" si="33"/>
        <v>0</v>
      </c>
      <c r="AI41" s="443">
        <f t="shared" ref="AI41:BN41" ca="1" si="34">AI21</f>
        <v>0</v>
      </c>
      <c r="AJ41" s="443">
        <f t="shared" ca="1" si="34"/>
        <v>0</v>
      </c>
      <c r="AK41" s="443">
        <f t="shared" ca="1" si="34"/>
        <v>0</v>
      </c>
      <c r="AL41" s="443">
        <f t="shared" ca="1" si="34"/>
        <v>0</v>
      </c>
      <c r="AM41" s="443">
        <f t="shared" ca="1" si="34"/>
        <v>0</v>
      </c>
      <c r="AN41" s="443">
        <f t="shared" ca="1" si="34"/>
        <v>0</v>
      </c>
      <c r="AO41" s="443">
        <f t="shared" ca="1" si="34"/>
        <v>0</v>
      </c>
      <c r="AP41" s="443">
        <f t="shared" ca="1" si="34"/>
        <v>0</v>
      </c>
      <c r="AQ41" s="443">
        <f t="shared" ca="1" si="34"/>
        <v>0</v>
      </c>
      <c r="AR41" s="443">
        <f t="shared" ca="1" si="34"/>
        <v>0</v>
      </c>
      <c r="AS41" s="443">
        <f t="shared" ca="1" si="34"/>
        <v>0</v>
      </c>
      <c r="AT41" s="443">
        <f t="shared" ca="1" si="34"/>
        <v>0</v>
      </c>
      <c r="AU41" s="443">
        <f t="shared" ca="1" si="34"/>
        <v>0</v>
      </c>
      <c r="AV41" s="443">
        <f t="shared" ca="1" si="34"/>
        <v>0</v>
      </c>
      <c r="AW41" s="443">
        <f t="shared" ca="1" si="34"/>
        <v>0</v>
      </c>
      <c r="AX41" s="443">
        <f t="shared" ca="1" si="34"/>
        <v>0</v>
      </c>
      <c r="AY41" s="443">
        <f t="shared" ca="1" si="34"/>
        <v>0</v>
      </c>
      <c r="AZ41" s="443">
        <f t="shared" ca="1" si="34"/>
        <v>0</v>
      </c>
      <c r="BA41" s="443">
        <f t="shared" ca="1" si="34"/>
        <v>0</v>
      </c>
      <c r="BB41" s="443">
        <f t="shared" ca="1" si="34"/>
        <v>0</v>
      </c>
      <c r="BC41" s="443">
        <f t="shared" ca="1" si="34"/>
        <v>0</v>
      </c>
      <c r="BD41" s="443">
        <f t="shared" ca="1" si="34"/>
        <v>0</v>
      </c>
      <c r="BE41" s="443">
        <f t="shared" ca="1" si="34"/>
        <v>0</v>
      </c>
      <c r="BF41" s="443">
        <f t="shared" ca="1" si="34"/>
        <v>0</v>
      </c>
      <c r="BG41" s="443">
        <f t="shared" ca="1" si="34"/>
        <v>0</v>
      </c>
      <c r="BH41" s="443">
        <f t="shared" ca="1" si="34"/>
        <v>0</v>
      </c>
      <c r="BI41" s="443">
        <f t="shared" ca="1" si="34"/>
        <v>0</v>
      </c>
      <c r="BJ41" s="443">
        <f t="shared" ca="1" si="34"/>
        <v>0</v>
      </c>
      <c r="BK41" s="443">
        <f t="shared" ca="1" si="34"/>
        <v>0</v>
      </c>
      <c r="BL41" s="443">
        <f t="shared" ca="1" si="34"/>
        <v>0</v>
      </c>
      <c r="BM41" s="443">
        <f t="shared" ca="1" si="34"/>
        <v>0</v>
      </c>
      <c r="BN41" s="443">
        <f t="shared" ca="1" si="34"/>
        <v>0</v>
      </c>
      <c r="BO41" s="443">
        <f t="shared" ref="BO41:CQ41" ca="1" si="35">BO21</f>
        <v>0</v>
      </c>
      <c r="BP41" s="443">
        <f t="shared" ca="1" si="35"/>
        <v>0</v>
      </c>
      <c r="BQ41" s="443">
        <f t="shared" ca="1" si="35"/>
        <v>0</v>
      </c>
      <c r="BR41" s="443">
        <f t="shared" ca="1" si="35"/>
        <v>0</v>
      </c>
      <c r="BS41" s="443">
        <f t="shared" ca="1" si="35"/>
        <v>0</v>
      </c>
      <c r="BT41" s="443">
        <f t="shared" ca="1" si="35"/>
        <v>0</v>
      </c>
      <c r="BU41" s="443">
        <f t="shared" ca="1" si="35"/>
        <v>0</v>
      </c>
      <c r="BV41" s="443">
        <f t="shared" ca="1" si="35"/>
        <v>0</v>
      </c>
      <c r="BW41" s="443">
        <f t="shared" ca="1" si="35"/>
        <v>0</v>
      </c>
      <c r="BX41" s="443">
        <f t="shared" ca="1" si="35"/>
        <v>0</v>
      </c>
      <c r="BY41" s="443">
        <f t="shared" ca="1" si="35"/>
        <v>0</v>
      </c>
      <c r="BZ41" s="443">
        <f t="shared" ca="1" si="35"/>
        <v>0</v>
      </c>
      <c r="CA41" s="443">
        <f t="shared" ca="1" si="35"/>
        <v>0</v>
      </c>
      <c r="CB41" s="443">
        <f t="shared" ca="1" si="35"/>
        <v>0</v>
      </c>
      <c r="CC41" s="443">
        <f t="shared" ca="1" si="35"/>
        <v>0</v>
      </c>
      <c r="CD41" s="443">
        <f t="shared" ca="1" si="35"/>
        <v>0</v>
      </c>
      <c r="CE41" s="443">
        <f t="shared" ca="1" si="35"/>
        <v>0</v>
      </c>
      <c r="CF41" s="443">
        <f t="shared" ca="1" si="35"/>
        <v>0</v>
      </c>
      <c r="CG41" s="443">
        <f t="shared" ca="1" si="35"/>
        <v>0</v>
      </c>
      <c r="CH41" s="443">
        <f t="shared" ca="1" si="35"/>
        <v>0</v>
      </c>
      <c r="CI41" s="443">
        <f t="shared" ca="1" si="35"/>
        <v>0</v>
      </c>
      <c r="CJ41" s="443">
        <f t="shared" ca="1" si="35"/>
        <v>0</v>
      </c>
      <c r="CK41" s="443">
        <f t="shared" ca="1" si="35"/>
        <v>0</v>
      </c>
      <c r="CL41" s="443">
        <f t="shared" ca="1" si="35"/>
        <v>0</v>
      </c>
      <c r="CM41" s="443">
        <f t="shared" ca="1" si="35"/>
        <v>0</v>
      </c>
      <c r="CN41" s="443">
        <f t="shared" ca="1" si="35"/>
        <v>0</v>
      </c>
      <c r="CO41" s="443">
        <f t="shared" ca="1" si="35"/>
        <v>0</v>
      </c>
      <c r="CP41" s="443">
        <f t="shared" ca="1" si="35"/>
        <v>0</v>
      </c>
      <c r="CQ41" s="443">
        <f t="shared" ca="1" si="35"/>
        <v>0</v>
      </c>
    </row>
    <row r="42" spans="1:95" s="23" customFormat="1" x14ac:dyDescent="0.25">
      <c r="A42" s="33" t="s">
        <v>171</v>
      </c>
      <c r="C42" s="443">
        <f t="shared" ref="C42:AH42" ca="1" si="36">-(DEBT*DEBT_INT_RATE)*C37</f>
        <v>-227.67571174244443</v>
      </c>
      <c r="D42" s="443">
        <f t="shared" ca="1" si="36"/>
        <v>-993.04464271254187</v>
      </c>
      <c r="E42" s="443">
        <f t="shared" ca="1" si="36"/>
        <v>-1841.3451651926839</v>
      </c>
      <c r="F42" s="443">
        <f t="shared" ca="1" si="36"/>
        <v>-2021.3471620048233</v>
      </c>
      <c r="G42" s="443">
        <f t="shared" ca="1" si="36"/>
        <v>-1619.9206960413958</v>
      </c>
      <c r="H42" s="443">
        <f t="shared" ca="1" si="36"/>
        <v>-1132.9432350095631</v>
      </c>
      <c r="I42" s="443">
        <f t="shared" ca="1" si="36"/>
        <v>-733.42954680064645</v>
      </c>
      <c r="J42" s="443">
        <f t="shared" ca="1" si="36"/>
        <v>-366.71477340032322</v>
      </c>
      <c r="K42" s="443">
        <f t="shared" ca="1" si="36"/>
        <v>-91.678693350080763</v>
      </c>
      <c r="L42" s="443">
        <f t="shared" ca="1" si="36"/>
        <v>5.7237230066675695E-14</v>
      </c>
      <c r="M42" s="443">
        <f t="shared" ca="1" si="36"/>
        <v>5.7237230066675695E-14</v>
      </c>
      <c r="N42" s="443">
        <f t="shared" ca="1" si="36"/>
        <v>5.7237230066675695E-14</v>
      </c>
      <c r="O42" s="443">
        <f t="shared" ca="1" si="36"/>
        <v>5.7237230066675695E-14</v>
      </c>
      <c r="P42" s="443">
        <f t="shared" ca="1" si="36"/>
        <v>5.7237230066675695E-14</v>
      </c>
      <c r="Q42" s="443">
        <f t="shared" ca="1" si="36"/>
        <v>5.7237230066675695E-14</v>
      </c>
      <c r="R42" s="443">
        <f t="shared" ca="1" si="36"/>
        <v>5.7237230066675695E-14</v>
      </c>
      <c r="S42" s="443">
        <f t="shared" ca="1" si="36"/>
        <v>5.7237230066675695E-14</v>
      </c>
      <c r="T42" s="443">
        <f t="shared" ca="1" si="36"/>
        <v>5.7237230066675695E-14</v>
      </c>
      <c r="U42" s="443">
        <f t="shared" ca="1" si="36"/>
        <v>5.7237230066675695E-14</v>
      </c>
      <c r="V42" s="443">
        <f t="shared" ca="1" si="36"/>
        <v>5.7237230066675695E-14</v>
      </c>
      <c r="W42" s="443">
        <f t="shared" ca="1" si="36"/>
        <v>5.7237230066675695E-14</v>
      </c>
      <c r="X42" s="443">
        <f t="shared" ca="1" si="36"/>
        <v>5.7237230066675695E-14</v>
      </c>
      <c r="Y42" s="443">
        <f t="shared" ca="1" si="36"/>
        <v>5.7237230066675695E-14</v>
      </c>
      <c r="Z42" s="443">
        <f t="shared" ca="1" si="36"/>
        <v>5.7237230066675695E-14</v>
      </c>
      <c r="AA42" s="443">
        <f t="shared" ca="1" si="36"/>
        <v>5.7237230066675695E-14</v>
      </c>
      <c r="AB42" s="443">
        <f t="shared" ca="1" si="36"/>
        <v>5.7237230066675695E-14</v>
      </c>
      <c r="AC42" s="443">
        <f t="shared" ca="1" si="36"/>
        <v>5.7237230066675695E-14</v>
      </c>
      <c r="AD42" s="443">
        <f t="shared" ca="1" si="36"/>
        <v>5.7237230066675695E-14</v>
      </c>
      <c r="AE42" s="443">
        <f t="shared" ca="1" si="36"/>
        <v>5.7237230066675695E-14</v>
      </c>
      <c r="AF42" s="443">
        <f t="shared" ca="1" si="36"/>
        <v>5.7237230066675695E-14</v>
      </c>
      <c r="AG42" s="443">
        <f t="shared" ca="1" si="36"/>
        <v>5.7237230066675695E-14</v>
      </c>
      <c r="AH42" s="443">
        <f t="shared" ca="1" si="36"/>
        <v>5.7237230066675695E-14</v>
      </c>
      <c r="AI42" s="443">
        <f t="shared" ref="AI42:BN42" ca="1" si="37">-(DEBT*DEBT_INT_RATE)*AI37</f>
        <v>5.7237230066675695E-14</v>
      </c>
      <c r="AJ42" s="443">
        <f t="shared" ca="1" si="37"/>
        <v>5.7237230066675695E-14</v>
      </c>
      <c r="AK42" s="443">
        <f t="shared" ca="1" si="37"/>
        <v>5.7237230066675695E-14</v>
      </c>
      <c r="AL42" s="443">
        <f t="shared" ca="1" si="37"/>
        <v>5.7237230066675695E-14</v>
      </c>
      <c r="AM42" s="443">
        <f t="shared" ca="1" si="37"/>
        <v>5.7237230066675695E-14</v>
      </c>
      <c r="AN42" s="443">
        <f t="shared" ca="1" si="37"/>
        <v>5.7237230066675695E-14</v>
      </c>
      <c r="AO42" s="443">
        <f t="shared" ca="1" si="37"/>
        <v>5.7237230066675695E-14</v>
      </c>
      <c r="AP42" s="443">
        <f t="shared" ca="1" si="37"/>
        <v>5.7237230066675695E-14</v>
      </c>
      <c r="AQ42" s="443">
        <f t="shared" ca="1" si="37"/>
        <v>5.7237230066675695E-14</v>
      </c>
      <c r="AR42" s="443">
        <f t="shared" ca="1" si="37"/>
        <v>5.7237230066675695E-14</v>
      </c>
      <c r="AS42" s="443">
        <f t="shared" ca="1" si="37"/>
        <v>5.7237230066675695E-14</v>
      </c>
      <c r="AT42" s="443">
        <f t="shared" ca="1" si="37"/>
        <v>5.7237230066675695E-14</v>
      </c>
      <c r="AU42" s="443">
        <f t="shared" ca="1" si="37"/>
        <v>5.7237230066675695E-14</v>
      </c>
      <c r="AV42" s="443">
        <f t="shared" ca="1" si="37"/>
        <v>5.7237230066675695E-14</v>
      </c>
      <c r="AW42" s="443">
        <f t="shared" ca="1" si="37"/>
        <v>5.7237230066675695E-14</v>
      </c>
      <c r="AX42" s="443">
        <f t="shared" ca="1" si="37"/>
        <v>5.7237230066675695E-14</v>
      </c>
      <c r="AY42" s="443">
        <f t="shared" ca="1" si="37"/>
        <v>5.7237230066675695E-14</v>
      </c>
      <c r="AZ42" s="443">
        <f t="shared" ca="1" si="37"/>
        <v>5.7237230066675695E-14</v>
      </c>
      <c r="BA42" s="443">
        <f t="shared" ca="1" si="37"/>
        <v>5.7237230066675695E-14</v>
      </c>
      <c r="BB42" s="443">
        <f t="shared" ca="1" si="37"/>
        <v>5.7237230066675695E-14</v>
      </c>
      <c r="BC42" s="443">
        <f t="shared" ca="1" si="37"/>
        <v>5.7237230066675695E-14</v>
      </c>
      <c r="BD42" s="443">
        <f t="shared" ca="1" si="37"/>
        <v>5.7237230066675695E-14</v>
      </c>
      <c r="BE42" s="443">
        <f t="shared" ca="1" si="37"/>
        <v>5.7237230066675695E-14</v>
      </c>
      <c r="BF42" s="443">
        <f t="shared" ca="1" si="37"/>
        <v>5.7237230066675695E-14</v>
      </c>
      <c r="BG42" s="443">
        <f t="shared" ca="1" si="37"/>
        <v>5.7237230066675695E-14</v>
      </c>
      <c r="BH42" s="443">
        <f t="shared" ca="1" si="37"/>
        <v>5.7237230066675695E-14</v>
      </c>
      <c r="BI42" s="443">
        <f t="shared" ca="1" si="37"/>
        <v>5.7237230066675695E-14</v>
      </c>
      <c r="BJ42" s="443">
        <f t="shared" ca="1" si="37"/>
        <v>5.7237230066675695E-14</v>
      </c>
      <c r="BK42" s="443">
        <f t="shared" ca="1" si="37"/>
        <v>5.7237230066675695E-14</v>
      </c>
      <c r="BL42" s="443">
        <f t="shared" ca="1" si="37"/>
        <v>5.7237230066675695E-14</v>
      </c>
      <c r="BM42" s="443">
        <f t="shared" ca="1" si="37"/>
        <v>5.7237230066675695E-14</v>
      </c>
      <c r="BN42" s="443">
        <f t="shared" ca="1" si="37"/>
        <v>5.7237230066675695E-14</v>
      </c>
      <c r="BO42" s="443">
        <f t="shared" ref="BO42:CQ42" ca="1" si="38">-(DEBT*DEBT_INT_RATE)*BO37</f>
        <v>5.7237230066675695E-14</v>
      </c>
      <c r="BP42" s="443">
        <f t="shared" ca="1" si="38"/>
        <v>5.7237230066675695E-14</v>
      </c>
      <c r="BQ42" s="443">
        <f t="shared" ca="1" si="38"/>
        <v>5.7237230066675695E-14</v>
      </c>
      <c r="BR42" s="443">
        <f t="shared" ca="1" si="38"/>
        <v>5.7237230066675695E-14</v>
      </c>
      <c r="BS42" s="443">
        <f t="shared" ca="1" si="38"/>
        <v>5.7237230066675695E-14</v>
      </c>
      <c r="BT42" s="443">
        <f t="shared" ca="1" si="38"/>
        <v>5.7237230066675695E-14</v>
      </c>
      <c r="BU42" s="443">
        <f t="shared" ca="1" si="38"/>
        <v>5.7237230066675695E-14</v>
      </c>
      <c r="BV42" s="443">
        <f t="shared" ca="1" si="38"/>
        <v>5.7237230066675695E-14</v>
      </c>
      <c r="BW42" s="443">
        <f t="shared" ca="1" si="38"/>
        <v>5.7237230066675695E-14</v>
      </c>
      <c r="BX42" s="443">
        <f t="shared" ca="1" si="38"/>
        <v>5.7237230066675695E-14</v>
      </c>
      <c r="BY42" s="443">
        <f t="shared" ca="1" si="38"/>
        <v>5.7237230066675695E-14</v>
      </c>
      <c r="BZ42" s="443">
        <f t="shared" ca="1" si="38"/>
        <v>5.7237230066675695E-14</v>
      </c>
      <c r="CA42" s="443">
        <f t="shared" ca="1" si="38"/>
        <v>5.7237230066675695E-14</v>
      </c>
      <c r="CB42" s="443">
        <f t="shared" ca="1" si="38"/>
        <v>5.7237230066675695E-14</v>
      </c>
      <c r="CC42" s="443">
        <f t="shared" ca="1" si="38"/>
        <v>5.7237230066675695E-14</v>
      </c>
      <c r="CD42" s="443">
        <f t="shared" ca="1" si="38"/>
        <v>5.7237230066675695E-14</v>
      </c>
      <c r="CE42" s="443">
        <f t="shared" ca="1" si="38"/>
        <v>5.7237230066675695E-14</v>
      </c>
      <c r="CF42" s="443">
        <f t="shared" ca="1" si="38"/>
        <v>5.7237230066675695E-14</v>
      </c>
      <c r="CG42" s="443">
        <f t="shared" ca="1" si="38"/>
        <v>5.7237230066675695E-14</v>
      </c>
      <c r="CH42" s="443">
        <f t="shared" ca="1" si="38"/>
        <v>5.7237230066675695E-14</v>
      </c>
      <c r="CI42" s="443">
        <f t="shared" ca="1" si="38"/>
        <v>5.7237230066675695E-14</v>
      </c>
      <c r="CJ42" s="443">
        <f t="shared" ca="1" si="38"/>
        <v>5.7237230066675695E-14</v>
      </c>
      <c r="CK42" s="443">
        <f t="shared" ca="1" si="38"/>
        <v>5.7237230066675695E-14</v>
      </c>
      <c r="CL42" s="443">
        <f t="shared" ca="1" si="38"/>
        <v>5.7237230066675695E-14</v>
      </c>
      <c r="CM42" s="443">
        <f t="shared" ca="1" si="38"/>
        <v>5.7237230066675695E-14</v>
      </c>
      <c r="CN42" s="443">
        <f t="shared" ca="1" si="38"/>
        <v>5.7237230066675695E-14</v>
      </c>
      <c r="CO42" s="443">
        <f t="shared" ca="1" si="38"/>
        <v>5.7237230066675695E-14</v>
      </c>
      <c r="CP42" s="443">
        <f t="shared" ca="1" si="38"/>
        <v>5.7237230066675695E-14</v>
      </c>
      <c r="CQ42" s="443">
        <f t="shared" ca="1" si="38"/>
        <v>5.7237230066675695E-14</v>
      </c>
    </row>
    <row r="43" spans="1:95" x14ac:dyDescent="0.25">
      <c r="A43" s="48" t="s">
        <v>151</v>
      </c>
      <c r="B43" s="10"/>
      <c r="C43" s="363">
        <f t="shared" ref="C43:AH43" ca="1" si="39">-SUM(C41:C42)*(FederalIncomeTax+StateIncomeTax)</f>
        <v>242.06596897718782</v>
      </c>
      <c r="D43" s="363">
        <f t="shared" ca="1" si="39"/>
        <v>902.30997275978962</v>
      </c>
      <c r="E43" s="363">
        <f t="shared" ca="1" si="39"/>
        <v>1441.7118918216422</v>
      </c>
      <c r="F43" s="363">
        <f t="shared" ca="1" si="39"/>
        <v>5863.4317105874052</v>
      </c>
      <c r="G43" s="363">
        <f t="shared" ca="1" si="39"/>
        <v>9970.2002639252405</v>
      </c>
      <c r="H43" s="363">
        <f t="shared" ca="1" si="39"/>
        <v>9632.7289014075104</v>
      </c>
      <c r="I43" s="363">
        <f t="shared" ca="1" si="39"/>
        <v>9329.2809465178925</v>
      </c>
      <c r="J43" s="363">
        <f t="shared" ca="1" si="39"/>
        <v>9038.5917694888194</v>
      </c>
      <c r="K43" s="363">
        <f t="shared" ca="1" si="39"/>
        <v>4446.623590487141</v>
      </c>
      <c r="L43" s="363">
        <f t="shared" ca="1" si="39"/>
        <v>-2.2265282495936846E-14</v>
      </c>
      <c r="M43" s="363">
        <f t="shared" ca="1" si="39"/>
        <v>-2.2265282495936846E-14</v>
      </c>
      <c r="N43" s="363">
        <f t="shared" ca="1" si="39"/>
        <v>-2.2265282495936846E-14</v>
      </c>
      <c r="O43" s="363">
        <f t="shared" ca="1" si="39"/>
        <v>-2.2265282495936846E-14</v>
      </c>
      <c r="P43" s="363">
        <f t="shared" ca="1" si="39"/>
        <v>-2.2265282495936846E-14</v>
      </c>
      <c r="Q43" s="363">
        <f t="shared" ca="1" si="39"/>
        <v>-2.2265282495936846E-14</v>
      </c>
      <c r="R43" s="363">
        <f t="shared" ca="1" si="39"/>
        <v>-2.2265282495936846E-14</v>
      </c>
      <c r="S43" s="363">
        <f t="shared" ca="1" si="39"/>
        <v>-2.2265282495936846E-14</v>
      </c>
      <c r="T43" s="363">
        <f t="shared" ca="1" si="39"/>
        <v>-2.2265282495936846E-14</v>
      </c>
      <c r="U43" s="363">
        <f t="shared" ca="1" si="39"/>
        <v>-2.2265282495936846E-14</v>
      </c>
      <c r="V43" s="363">
        <f t="shared" ca="1" si="39"/>
        <v>-2.2265282495936846E-14</v>
      </c>
      <c r="W43" s="363">
        <f t="shared" ca="1" si="39"/>
        <v>-2.2265282495936846E-14</v>
      </c>
      <c r="X43" s="363">
        <f t="shared" ca="1" si="39"/>
        <v>-2.2265282495936846E-14</v>
      </c>
      <c r="Y43" s="363">
        <f t="shared" ca="1" si="39"/>
        <v>-2.2265282495936846E-14</v>
      </c>
      <c r="Z43" s="363">
        <f t="shared" ca="1" si="39"/>
        <v>-2.2265282495936846E-14</v>
      </c>
      <c r="AA43" s="363">
        <f t="shared" ca="1" si="39"/>
        <v>-2.2265282495936846E-14</v>
      </c>
      <c r="AB43" s="363">
        <f t="shared" ca="1" si="39"/>
        <v>-2.2265282495936846E-14</v>
      </c>
      <c r="AC43" s="363">
        <f t="shared" ca="1" si="39"/>
        <v>-2.2265282495936846E-14</v>
      </c>
      <c r="AD43" s="363">
        <f t="shared" ca="1" si="39"/>
        <v>-2.2265282495936846E-14</v>
      </c>
      <c r="AE43" s="363">
        <f t="shared" ca="1" si="39"/>
        <v>-2.2265282495936846E-14</v>
      </c>
      <c r="AF43" s="363">
        <f t="shared" ca="1" si="39"/>
        <v>-2.2265282495936846E-14</v>
      </c>
      <c r="AG43" s="363">
        <f t="shared" ca="1" si="39"/>
        <v>-2.2265282495936846E-14</v>
      </c>
      <c r="AH43" s="363">
        <f t="shared" ca="1" si="39"/>
        <v>-2.2265282495936846E-14</v>
      </c>
      <c r="AI43" s="363">
        <f t="shared" ref="AI43:BN43" ca="1" si="40">-SUM(AI41:AI42)*(FederalIncomeTax+StateIncomeTax)</f>
        <v>-2.2265282495936846E-14</v>
      </c>
      <c r="AJ43" s="363">
        <f t="shared" ca="1" si="40"/>
        <v>-2.2265282495936846E-14</v>
      </c>
      <c r="AK43" s="363">
        <f t="shared" ca="1" si="40"/>
        <v>-2.2265282495936846E-14</v>
      </c>
      <c r="AL43" s="363">
        <f t="shared" ca="1" si="40"/>
        <v>-2.2265282495936846E-14</v>
      </c>
      <c r="AM43" s="363">
        <f t="shared" ca="1" si="40"/>
        <v>-2.2265282495936846E-14</v>
      </c>
      <c r="AN43" s="363">
        <f t="shared" ca="1" si="40"/>
        <v>-2.2265282495936846E-14</v>
      </c>
      <c r="AO43" s="363">
        <f t="shared" ca="1" si="40"/>
        <v>-2.2265282495936846E-14</v>
      </c>
      <c r="AP43" s="363">
        <f t="shared" ca="1" si="40"/>
        <v>-2.2265282495936846E-14</v>
      </c>
      <c r="AQ43" s="363">
        <f t="shared" ca="1" si="40"/>
        <v>-2.2265282495936846E-14</v>
      </c>
      <c r="AR43" s="363">
        <f t="shared" ca="1" si="40"/>
        <v>-2.2265282495936846E-14</v>
      </c>
      <c r="AS43" s="363">
        <f t="shared" ca="1" si="40"/>
        <v>-2.2265282495936846E-14</v>
      </c>
      <c r="AT43" s="363">
        <f t="shared" ca="1" si="40"/>
        <v>-2.2265282495936846E-14</v>
      </c>
      <c r="AU43" s="363">
        <f t="shared" ca="1" si="40"/>
        <v>-2.2265282495936846E-14</v>
      </c>
      <c r="AV43" s="363">
        <f t="shared" ca="1" si="40"/>
        <v>-2.2265282495936846E-14</v>
      </c>
      <c r="AW43" s="363">
        <f t="shared" ca="1" si="40"/>
        <v>-2.2265282495936846E-14</v>
      </c>
      <c r="AX43" s="363">
        <f t="shared" ca="1" si="40"/>
        <v>-2.2265282495936846E-14</v>
      </c>
      <c r="AY43" s="363">
        <f t="shared" ca="1" si="40"/>
        <v>-2.2265282495936846E-14</v>
      </c>
      <c r="AZ43" s="363">
        <f t="shared" ca="1" si="40"/>
        <v>-2.2265282495936846E-14</v>
      </c>
      <c r="BA43" s="363">
        <f t="shared" ca="1" si="40"/>
        <v>-2.2265282495936846E-14</v>
      </c>
      <c r="BB43" s="363">
        <f t="shared" ca="1" si="40"/>
        <v>-2.2265282495936846E-14</v>
      </c>
      <c r="BC43" s="363">
        <f t="shared" ca="1" si="40"/>
        <v>-2.2265282495936846E-14</v>
      </c>
      <c r="BD43" s="363">
        <f t="shared" ca="1" si="40"/>
        <v>-2.2265282495936846E-14</v>
      </c>
      <c r="BE43" s="363">
        <f t="shared" ca="1" si="40"/>
        <v>-2.2265282495936846E-14</v>
      </c>
      <c r="BF43" s="363">
        <f t="shared" ca="1" si="40"/>
        <v>-2.2265282495936846E-14</v>
      </c>
      <c r="BG43" s="363">
        <f t="shared" ca="1" si="40"/>
        <v>-2.2265282495936846E-14</v>
      </c>
      <c r="BH43" s="363">
        <f t="shared" ca="1" si="40"/>
        <v>-2.2265282495936846E-14</v>
      </c>
      <c r="BI43" s="363">
        <f t="shared" ca="1" si="40"/>
        <v>-2.2265282495936846E-14</v>
      </c>
      <c r="BJ43" s="363">
        <f t="shared" ca="1" si="40"/>
        <v>-2.2265282495936846E-14</v>
      </c>
      <c r="BK43" s="363">
        <f t="shared" ca="1" si="40"/>
        <v>-2.2265282495936846E-14</v>
      </c>
      <c r="BL43" s="363">
        <f t="shared" ca="1" si="40"/>
        <v>-2.2265282495936846E-14</v>
      </c>
      <c r="BM43" s="363">
        <f t="shared" ca="1" si="40"/>
        <v>-2.2265282495936846E-14</v>
      </c>
      <c r="BN43" s="363">
        <f t="shared" ca="1" si="40"/>
        <v>-2.2265282495936846E-14</v>
      </c>
      <c r="BO43" s="363">
        <f t="shared" ref="BO43:CQ43" ca="1" si="41">-SUM(BO41:BO42)*(FederalIncomeTax+StateIncomeTax)</f>
        <v>-2.2265282495936846E-14</v>
      </c>
      <c r="BP43" s="363">
        <f t="shared" ca="1" si="41"/>
        <v>-2.2265282495936846E-14</v>
      </c>
      <c r="BQ43" s="363">
        <f t="shared" ca="1" si="41"/>
        <v>-2.2265282495936846E-14</v>
      </c>
      <c r="BR43" s="363">
        <f t="shared" ca="1" si="41"/>
        <v>-2.2265282495936846E-14</v>
      </c>
      <c r="BS43" s="363">
        <f t="shared" ca="1" si="41"/>
        <v>-2.2265282495936846E-14</v>
      </c>
      <c r="BT43" s="363">
        <f t="shared" ca="1" si="41"/>
        <v>-2.2265282495936846E-14</v>
      </c>
      <c r="BU43" s="363">
        <f t="shared" ca="1" si="41"/>
        <v>-2.2265282495936846E-14</v>
      </c>
      <c r="BV43" s="363">
        <f t="shared" ca="1" si="41"/>
        <v>-2.2265282495936846E-14</v>
      </c>
      <c r="BW43" s="363">
        <f t="shared" ca="1" si="41"/>
        <v>-2.2265282495936846E-14</v>
      </c>
      <c r="BX43" s="363">
        <f t="shared" ca="1" si="41"/>
        <v>-2.2265282495936846E-14</v>
      </c>
      <c r="BY43" s="363">
        <f t="shared" ca="1" si="41"/>
        <v>-2.2265282495936846E-14</v>
      </c>
      <c r="BZ43" s="363">
        <f t="shared" ca="1" si="41"/>
        <v>-2.2265282495936846E-14</v>
      </c>
      <c r="CA43" s="363">
        <f t="shared" ca="1" si="41"/>
        <v>-2.2265282495936846E-14</v>
      </c>
      <c r="CB43" s="363">
        <f t="shared" ca="1" si="41"/>
        <v>-2.2265282495936846E-14</v>
      </c>
      <c r="CC43" s="363">
        <f t="shared" ca="1" si="41"/>
        <v>-2.2265282495936846E-14</v>
      </c>
      <c r="CD43" s="363">
        <f t="shared" ca="1" si="41"/>
        <v>-2.2265282495936846E-14</v>
      </c>
      <c r="CE43" s="363">
        <f t="shared" ca="1" si="41"/>
        <v>-2.2265282495936846E-14</v>
      </c>
      <c r="CF43" s="363">
        <f t="shared" ca="1" si="41"/>
        <v>-2.2265282495936846E-14</v>
      </c>
      <c r="CG43" s="363">
        <f t="shared" ca="1" si="41"/>
        <v>-2.2265282495936846E-14</v>
      </c>
      <c r="CH43" s="363">
        <f t="shared" ca="1" si="41"/>
        <v>-2.2265282495936846E-14</v>
      </c>
      <c r="CI43" s="363">
        <f t="shared" ca="1" si="41"/>
        <v>-2.2265282495936846E-14</v>
      </c>
      <c r="CJ43" s="363">
        <f t="shared" ca="1" si="41"/>
        <v>-2.2265282495936846E-14</v>
      </c>
      <c r="CK43" s="363">
        <f t="shared" ca="1" si="41"/>
        <v>-2.2265282495936846E-14</v>
      </c>
      <c r="CL43" s="363">
        <f t="shared" ca="1" si="41"/>
        <v>-2.2265282495936846E-14</v>
      </c>
      <c r="CM43" s="363">
        <f t="shared" ca="1" si="41"/>
        <v>-2.2265282495936846E-14</v>
      </c>
      <c r="CN43" s="363">
        <f t="shared" ca="1" si="41"/>
        <v>-2.2265282495936846E-14</v>
      </c>
      <c r="CO43" s="363">
        <f t="shared" ca="1" si="41"/>
        <v>-2.2265282495936846E-14</v>
      </c>
      <c r="CP43" s="363">
        <f t="shared" ca="1" si="41"/>
        <v>-2.2265282495936846E-14</v>
      </c>
      <c r="CQ43" s="363">
        <f t="shared" ca="1" si="41"/>
        <v>-2.2265282495936846E-14</v>
      </c>
    </row>
    <row r="44" spans="1:95" x14ac:dyDescent="0.25">
      <c r="A44" s="50" t="s">
        <v>155</v>
      </c>
      <c r="B44" s="51"/>
      <c r="C44" s="18">
        <f t="shared" ref="C44:BN44" ca="1" si="42">SUM(C41:C43)</f>
        <v>-380.2115862340919</v>
      </c>
      <c r="D44" s="18">
        <f t="shared" ca="1" si="42"/>
        <v>-1417.2529392191041</v>
      </c>
      <c r="E44" s="18">
        <f t="shared" ca="1" si="42"/>
        <v>-2264.4883442237106</v>
      </c>
      <c r="F44" s="18">
        <f t="shared" ca="1" si="42"/>
        <v>-9209.6575197144066</v>
      </c>
      <c r="G44" s="18">
        <f t="shared" ca="1" si="42"/>
        <v>-15660.134604777179</v>
      </c>
      <c r="H44" s="18">
        <f t="shared" ca="1" si="42"/>
        <v>-15130.070331002542</v>
      </c>
      <c r="I44" s="18">
        <f t="shared" ca="1" si="42"/>
        <v>-14653.446422422707</v>
      </c>
      <c r="J44" s="18">
        <f t="shared" ca="1" si="42"/>
        <v>-14196.862650790921</v>
      </c>
      <c r="K44" s="18">
        <f t="shared" ca="1" si="42"/>
        <v>-6984.2853824875147</v>
      </c>
      <c r="L44" s="18">
        <f t="shared" ca="1" si="42"/>
        <v>3.497194757073885E-14</v>
      </c>
      <c r="M44" s="18">
        <f t="shared" ca="1" si="42"/>
        <v>3.497194757073885E-14</v>
      </c>
      <c r="N44" s="18">
        <f t="shared" ca="1" si="42"/>
        <v>3.497194757073885E-14</v>
      </c>
      <c r="O44" s="18">
        <f t="shared" ca="1" si="42"/>
        <v>3.497194757073885E-14</v>
      </c>
      <c r="P44" s="18">
        <f t="shared" ca="1" si="42"/>
        <v>3.497194757073885E-14</v>
      </c>
      <c r="Q44" s="18">
        <f t="shared" ca="1" si="42"/>
        <v>3.497194757073885E-14</v>
      </c>
      <c r="R44" s="18">
        <f t="shared" ca="1" si="42"/>
        <v>3.497194757073885E-14</v>
      </c>
      <c r="S44" s="18">
        <f t="shared" ca="1" si="42"/>
        <v>3.497194757073885E-14</v>
      </c>
      <c r="T44" s="18">
        <f t="shared" ca="1" si="42"/>
        <v>3.497194757073885E-14</v>
      </c>
      <c r="U44" s="18">
        <f t="shared" ca="1" si="42"/>
        <v>3.497194757073885E-14</v>
      </c>
      <c r="V44" s="18">
        <f t="shared" ca="1" si="42"/>
        <v>3.497194757073885E-14</v>
      </c>
      <c r="W44" s="18">
        <f t="shared" ca="1" si="42"/>
        <v>3.497194757073885E-14</v>
      </c>
      <c r="X44" s="18">
        <f t="shared" ca="1" si="42"/>
        <v>3.497194757073885E-14</v>
      </c>
      <c r="Y44" s="18">
        <f t="shared" ca="1" si="42"/>
        <v>3.497194757073885E-14</v>
      </c>
      <c r="Z44" s="18">
        <f t="shared" ca="1" si="42"/>
        <v>3.497194757073885E-14</v>
      </c>
      <c r="AA44" s="18">
        <f t="shared" ca="1" si="42"/>
        <v>3.497194757073885E-14</v>
      </c>
      <c r="AB44" s="18">
        <f t="shared" ca="1" si="42"/>
        <v>3.497194757073885E-14</v>
      </c>
      <c r="AC44" s="18">
        <f t="shared" ca="1" si="42"/>
        <v>3.497194757073885E-14</v>
      </c>
      <c r="AD44" s="18">
        <f t="shared" ca="1" si="42"/>
        <v>3.497194757073885E-14</v>
      </c>
      <c r="AE44" s="18">
        <f t="shared" ca="1" si="42"/>
        <v>3.497194757073885E-14</v>
      </c>
      <c r="AF44" s="18">
        <f t="shared" ca="1" si="42"/>
        <v>3.497194757073885E-14</v>
      </c>
      <c r="AG44" s="18">
        <f t="shared" ca="1" si="42"/>
        <v>3.497194757073885E-14</v>
      </c>
      <c r="AH44" s="18">
        <f t="shared" ca="1" si="42"/>
        <v>3.497194757073885E-14</v>
      </c>
      <c r="AI44" s="18">
        <f t="shared" ca="1" si="42"/>
        <v>3.497194757073885E-14</v>
      </c>
      <c r="AJ44" s="18">
        <f t="shared" ca="1" si="42"/>
        <v>3.497194757073885E-14</v>
      </c>
      <c r="AK44" s="18">
        <f t="shared" ca="1" si="42"/>
        <v>3.497194757073885E-14</v>
      </c>
      <c r="AL44" s="18">
        <f t="shared" ca="1" si="42"/>
        <v>3.497194757073885E-14</v>
      </c>
      <c r="AM44" s="18">
        <f t="shared" ca="1" si="42"/>
        <v>3.497194757073885E-14</v>
      </c>
      <c r="AN44" s="18">
        <f t="shared" ca="1" si="42"/>
        <v>3.497194757073885E-14</v>
      </c>
      <c r="AO44" s="18">
        <f t="shared" ca="1" si="42"/>
        <v>3.497194757073885E-14</v>
      </c>
      <c r="AP44" s="18">
        <f t="shared" ca="1" si="42"/>
        <v>3.497194757073885E-14</v>
      </c>
      <c r="AQ44" s="18">
        <f t="shared" ca="1" si="42"/>
        <v>3.497194757073885E-14</v>
      </c>
      <c r="AR44" s="18">
        <f t="shared" ca="1" si="42"/>
        <v>3.497194757073885E-14</v>
      </c>
      <c r="AS44" s="18">
        <f t="shared" ca="1" si="42"/>
        <v>3.497194757073885E-14</v>
      </c>
      <c r="AT44" s="18">
        <f t="shared" ca="1" si="42"/>
        <v>3.497194757073885E-14</v>
      </c>
      <c r="AU44" s="18">
        <f t="shared" ca="1" si="42"/>
        <v>3.497194757073885E-14</v>
      </c>
      <c r="AV44" s="18">
        <f t="shared" ca="1" si="42"/>
        <v>3.497194757073885E-14</v>
      </c>
      <c r="AW44" s="18">
        <f t="shared" ca="1" si="42"/>
        <v>3.497194757073885E-14</v>
      </c>
      <c r="AX44" s="18">
        <f t="shared" ca="1" si="42"/>
        <v>3.497194757073885E-14</v>
      </c>
      <c r="AY44" s="18">
        <f t="shared" ca="1" si="42"/>
        <v>3.497194757073885E-14</v>
      </c>
      <c r="AZ44" s="18">
        <f t="shared" ca="1" si="42"/>
        <v>3.497194757073885E-14</v>
      </c>
      <c r="BA44" s="18">
        <f t="shared" ca="1" si="42"/>
        <v>3.497194757073885E-14</v>
      </c>
      <c r="BB44" s="18">
        <f t="shared" ca="1" si="42"/>
        <v>3.497194757073885E-14</v>
      </c>
      <c r="BC44" s="18">
        <f t="shared" ca="1" si="42"/>
        <v>3.497194757073885E-14</v>
      </c>
      <c r="BD44" s="18">
        <f t="shared" ca="1" si="42"/>
        <v>3.497194757073885E-14</v>
      </c>
      <c r="BE44" s="18">
        <f t="shared" ca="1" si="42"/>
        <v>3.497194757073885E-14</v>
      </c>
      <c r="BF44" s="18">
        <f t="shared" ca="1" si="42"/>
        <v>3.497194757073885E-14</v>
      </c>
      <c r="BG44" s="18">
        <f t="shared" ca="1" si="42"/>
        <v>3.497194757073885E-14</v>
      </c>
      <c r="BH44" s="18">
        <f t="shared" ca="1" si="42"/>
        <v>3.497194757073885E-14</v>
      </c>
      <c r="BI44" s="18">
        <f t="shared" ca="1" si="42"/>
        <v>3.497194757073885E-14</v>
      </c>
      <c r="BJ44" s="18">
        <f t="shared" ca="1" si="42"/>
        <v>3.497194757073885E-14</v>
      </c>
      <c r="BK44" s="18">
        <f t="shared" ca="1" si="42"/>
        <v>3.497194757073885E-14</v>
      </c>
      <c r="BL44" s="18">
        <f t="shared" ca="1" si="42"/>
        <v>3.497194757073885E-14</v>
      </c>
      <c r="BM44" s="18">
        <f t="shared" ca="1" si="42"/>
        <v>3.497194757073885E-14</v>
      </c>
      <c r="BN44" s="18">
        <f t="shared" ca="1" si="42"/>
        <v>3.497194757073885E-14</v>
      </c>
      <c r="BO44" s="18">
        <f t="shared" ref="BO44:CQ44" ca="1" si="43">SUM(BO41:BO43)</f>
        <v>3.497194757073885E-14</v>
      </c>
      <c r="BP44" s="18">
        <f t="shared" ca="1" si="43"/>
        <v>3.497194757073885E-14</v>
      </c>
      <c r="BQ44" s="18">
        <f t="shared" ca="1" si="43"/>
        <v>3.497194757073885E-14</v>
      </c>
      <c r="BR44" s="18">
        <f t="shared" ca="1" si="43"/>
        <v>3.497194757073885E-14</v>
      </c>
      <c r="BS44" s="18">
        <f t="shared" ca="1" si="43"/>
        <v>3.497194757073885E-14</v>
      </c>
      <c r="BT44" s="18">
        <f t="shared" ca="1" si="43"/>
        <v>3.497194757073885E-14</v>
      </c>
      <c r="BU44" s="18">
        <f t="shared" ca="1" si="43"/>
        <v>3.497194757073885E-14</v>
      </c>
      <c r="BV44" s="18">
        <f t="shared" ca="1" si="43"/>
        <v>3.497194757073885E-14</v>
      </c>
      <c r="BW44" s="18">
        <f t="shared" ca="1" si="43"/>
        <v>3.497194757073885E-14</v>
      </c>
      <c r="BX44" s="18">
        <f t="shared" ca="1" si="43"/>
        <v>3.497194757073885E-14</v>
      </c>
      <c r="BY44" s="18">
        <f t="shared" ca="1" si="43"/>
        <v>3.497194757073885E-14</v>
      </c>
      <c r="BZ44" s="18">
        <f t="shared" ca="1" si="43"/>
        <v>3.497194757073885E-14</v>
      </c>
      <c r="CA44" s="18">
        <f t="shared" ca="1" si="43"/>
        <v>3.497194757073885E-14</v>
      </c>
      <c r="CB44" s="18">
        <f t="shared" ca="1" si="43"/>
        <v>3.497194757073885E-14</v>
      </c>
      <c r="CC44" s="18">
        <f t="shared" ca="1" si="43"/>
        <v>3.497194757073885E-14</v>
      </c>
      <c r="CD44" s="18">
        <f t="shared" ca="1" si="43"/>
        <v>3.497194757073885E-14</v>
      </c>
      <c r="CE44" s="18">
        <f t="shared" ca="1" si="43"/>
        <v>3.497194757073885E-14</v>
      </c>
      <c r="CF44" s="18">
        <f t="shared" ca="1" si="43"/>
        <v>3.497194757073885E-14</v>
      </c>
      <c r="CG44" s="18">
        <f t="shared" ca="1" si="43"/>
        <v>3.497194757073885E-14</v>
      </c>
      <c r="CH44" s="18">
        <f t="shared" ca="1" si="43"/>
        <v>3.497194757073885E-14</v>
      </c>
      <c r="CI44" s="18">
        <f t="shared" ca="1" si="43"/>
        <v>3.497194757073885E-14</v>
      </c>
      <c r="CJ44" s="18">
        <f t="shared" ca="1" si="43"/>
        <v>3.497194757073885E-14</v>
      </c>
      <c r="CK44" s="18">
        <f t="shared" ca="1" si="43"/>
        <v>3.497194757073885E-14</v>
      </c>
      <c r="CL44" s="18">
        <f t="shared" ca="1" si="43"/>
        <v>3.497194757073885E-14</v>
      </c>
      <c r="CM44" s="18">
        <f t="shared" ca="1" si="43"/>
        <v>3.497194757073885E-14</v>
      </c>
      <c r="CN44" s="18">
        <f t="shared" ca="1" si="43"/>
        <v>3.497194757073885E-14</v>
      </c>
      <c r="CO44" s="18">
        <f t="shared" ca="1" si="43"/>
        <v>3.497194757073885E-14</v>
      </c>
      <c r="CP44" s="18">
        <f t="shared" ca="1" si="43"/>
        <v>3.497194757073885E-14</v>
      </c>
      <c r="CQ44" s="18">
        <f t="shared" ca="1" si="43"/>
        <v>3.497194757073885E-14</v>
      </c>
    </row>
    <row r="45" spans="1:95" x14ac:dyDescent="0.25">
      <c r="A45" s="48"/>
      <c r="B45" s="28"/>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3"/>
      <c r="CQ45" s="443"/>
    </row>
    <row r="46" spans="1:95" x14ac:dyDescent="0.25">
      <c r="A46" s="52" t="s">
        <v>115</v>
      </c>
      <c r="B46" s="27"/>
      <c r="C46" s="18">
        <f t="shared" ref="C46:BN46" ca="1" si="44">C38-C44</f>
        <v>984.6739050049589</v>
      </c>
      <c r="D46" s="18">
        <f t="shared" ca="1" si="44"/>
        <v>4053.7136437146519</v>
      </c>
      <c r="E46" s="18">
        <f t="shared" ca="1" si="44"/>
        <v>7153.1247283672701</v>
      </c>
      <c r="F46" s="18">
        <f t="shared" ca="1" si="44"/>
        <v>14576.186005495649</v>
      </c>
      <c r="G46" s="18">
        <f t="shared" ca="1" si="44"/>
        <v>19960.905260813543</v>
      </c>
      <c r="H46" s="18">
        <f t="shared" ca="1" si="44"/>
        <v>18137.951539009238</v>
      </c>
      <c r="I46" s="18">
        <f t="shared" ca="1" si="44"/>
        <v>16600.648085355017</v>
      </c>
      <c r="J46" s="18">
        <f t="shared" ca="1" si="44"/>
        <v>15170.463482257075</v>
      </c>
      <c r="K46" s="18">
        <f t="shared" ca="1" si="44"/>
        <v>7227.6855903540536</v>
      </c>
      <c r="L46" s="18">
        <f t="shared" ca="1" si="44"/>
        <v>-1.8693259607971416E-13</v>
      </c>
      <c r="M46" s="18">
        <f t="shared" ca="1" si="44"/>
        <v>-1.8693259607971416E-13</v>
      </c>
      <c r="N46" s="18">
        <f t="shared" ca="1" si="44"/>
        <v>-1.8693259607971416E-13</v>
      </c>
      <c r="O46" s="18">
        <f t="shared" ca="1" si="44"/>
        <v>-1.8693259607971416E-13</v>
      </c>
      <c r="P46" s="18">
        <f t="shared" ca="1" si="44"/>
        <v>-1.8693259607971416E-13</v>
      </c>
      <c r="Q46" s="18">
        <f t="shared" ca="1" si="44"/>
        <v>-1.8693259607971416E-13</v>
      </c>
      <c r="R46" s="18">
        <f t="shared" ca="1" si="44"/>
        <v>-1.8693259607971416E-13</v>
      </c>
      <c r="S46" s="18">
        <f t="shared" ca="1" si="44"/>
        <v>-1.8693259607971416E-13</v>
      </c>
      <c r="T46" s="18">
        <f t="shared" ca="1" si="44"/>
        <v>-1.8693259607971416E-13</v>
      </c>
      <c r="U46" s="18">
        <f t="shared" ca="1" si="44"/>
        <v>-1.8693259607971416E-13</v>
      </c>
      <c r="V46" s="18">
        <f t="shared" ca="1" si="44"/>
        <v>-1.8693259607971416E-13</v>
      </c>
      <c r="W46" s="18">
        <f t="shared" ca="1" si="44"/>
        <v>-1.8693259607971416E-13</v>
      </c>
      <c r="X46" s="18">
        <f t="shared" ca="1" si="44"/>
        <v>-1.8693259607971416E-13</v>
      </c>
      <c r="Y46" s="18">
        <f t="shared" ca="1" si="44"/>
        <v>-1.8693259607971416E-13</v>
      </c>
      <c r="Z46" s="18">
        <f t="shared" ca="1" si="44"/>
        <v>-1.8693259607971416E-13</v>
      </c>
      <c r="AA46" s="18">
        <f t="shared" ca="1" si="44"/>
        <v>-1.8693259607971416E-13</v>
      </c>
      <c r="AB46" s="18">
        <f t="shared" ca="1" si="44"/>
        <v>-1.8693259607971416E-13</v>
      </c>
      <c r="AC46" s="18">
        <f t="shared" ca="1" si="44"/>
        <v>-1.8693259607971416E-13</v>
      </c>
      <c r="AD46" s="18">
        <f t="shared" ca="1" si="44"/>
        <v>-1.8693259607971416E-13</v>
      </c>
      <c r="AE46" s="18">
        <f t="shared" ca="1" si="44"/>
        <v>-1.8693259607971416E-13</v>
      </c>
      <c r="AF46" s="18">
        <f t="shared" ca="1" si="44"/>
        <v>-1.8693259607971416E-13</v>
      </c>
      <c r="AG46" s="18">
        <f t="shared" ca="1" si="44"/>
        <v>-1.8693259607971416E-13</v>
      </c>
      <c r="AH46" s="18">
        <f t="shared" ca="1" si="44"/>
        <v>-1.8693259607971416E-13</v>
      </c>
      <c r="AI46" s="18">
        <f t="shared" ca="1" si="44"/>
        <v>-1.8693259607971416E-13</v>
      </c>
      <c r="AJ46" s="18">
        <f t="shared" ca="1" si="44"/>
        <v>-1.8693259607971416E-13</v>
      </c>
      <c r="AK46" s="18">
        <f t="shared" ca="1" si="44"/>
        <v>-1.8693259607971416E-13</v>
      </c>
      <c r="AL46" s="18">
        <f t="shared" ca="1" si="44"/>
        <v>-1.8693259607971416E-13</v>
      </c>
      <c r="AM46" s="18">
        <f t="shared" ca="1" si="44"/>
        <v>-1.8693259607971416E-13</v>
      </c>
      <c r="AN46" s="18">
        <f t="shared" ca="1" si="44"/>
        <v>-1.8693259607971416E-13</v>
      </c>
      <c r="AO46" s="18">
        <f t="shared" ca="1" si="44"/>
        <v>-1.8693259607971416E-13</v>
      </c>
      <c r="AP46" s="18">
        <f t="shared" ca="1" si="44"/>
        <v>-1.8693259607971416E-13</v>
      </c>
      <c r="AQ46" s="18">
        <f t="shared" ca="1" si="44"/>
        <v>-1.8693259607971416E-13</v>
      </c>
      <c r="AR46" s="18">
        <f t="shared" ca="1" si="44"/>
        <v>-1.8693259607971416E-13</v>
      </c>
      <c r="AS46" s="18">
        <f t="shared" ca="1" si="44"/>
        <v>-1.8693259607971416E-13</v>
      </c>
      <c r="AT46" s="18">
        <f t="shared" ca="1" si="44"/>
        <v>-1.8693259607971416E-13</v>
      </c>
      <c r="AU46" s="18">
        <f t="shared" ca="1" si="44"/>
        <v>-1.8693259607971416E-13</v>
      </c>
      <c r="AV46" s="18">
        <f t="shared" ca="1" si="44"/>
        <v>-1.8693259607971416E-13</v>
      </c>
      <c r="AW46" s="18">
        <f t="shared" ca="1" si="44"/>
        <v>-1.8693259607971416E-13</v>
      </c>
      <c r="AX46" s="18">
        <f t="shared" ca="1" si="44"/>
        <v>-1.8693259607971416E-13</v>
      </c>
      <c r="AY46" s="18">
        <f t="shared" ca="1" si="44"/>
        <v>-1.8693259607971416E-13</v>
      </c>
      <c r="AZ46" s="18">
        <f t="shared" ca="1" si="44"/>
        <v>-1.8693259607971416E-13</v>
      </c>
      <c r="BA46" s="18">
        <f t="shared" ca="1" si="44"/>
        <v>-1.8693259607971416E-13</v>
      </c>
      <c r="BB46" s="18">
        <f t="shared" ca="1" si="44"/>
        <v>-1.8693259607971416E-13</v>
      </c>
      <c r="BC46" s="18">
        <f t="shared" ca="1" si="44"/>
        <v>-1.8693259607971416E-13</v>
      </c>
      <c r="BD46" s="18">
        <f t="shared" ca="1" si="44"/>
        <v>-1.8693259607971416E-13</v>
      </c>
      <c r="BE46" s="18">
        <f t="shared" ca="1" si="44"/>
        <v>-1.8693259607971416E-13</v>
      </c>
      <c r="BF46" s="18">
        <f t="shared" ca="1" si="44"/>
        <v>-1.8693259607971416E-13</v>
      </c>
      <c r="BG46" s="18">
        <f t="shared" ca="1" si="44"/>
        <v>-1.8693259607971416E-13</v>
      </c>
      <c r="BH46" s="18">
        <f t="shared" ca="1" si="44"/>
        <v>-1.8693259607971416E-13</v>
      </c>
      <c r="BI46" s="18">
        <f t="shared" ca="1" si="44"/>
        <v>-1.8693259607971416E-13</v>
      </c>
      <c r="BJ46" s="18">
        <f t="shared" ca="1" si="44"/>
        <v>-1.8693259607971416E-13</v>
      </c>
      <c r="BK46" s="18">
        <f t="shared" ca="1" si="44"/>
        <v>-1.8693259607971416E-13</v>
      </c>
      <c r="BL46" s="18">
        <f t="shared" ca="1" si="44"/>
        <v>-1.8693259607971416E-13</v>
      </c>
      <c r="BM46" s="18">
        <f t="shared" ca="1" si="44"/>
        <v>-1.8693259607971416E-13</v>
      </c>
      <c r="BN46" s="18">
        <f t="shared" ca="1" si="44"/>
        <v>-1.8693259607971416E-13</v>
      </c>
      <c r="BO46" s="18">
        <f t="shared" ref="BO46:CQ46" ca="1" si="45">BO38-BO44</f>
        <v>-1.8693259607971416E-13</v>
      </c>
      <c r="BP46" s="18">
        <f t="shared" ca="1" si="45"/>
        <v>-1.8693259607971416E-13</v>
      </c>
      <c r="BQ46" s="18">
        <f t="shared" ca="1" si="45"/>
        <v>-1.8693259607971416E-13</v>
      </c>
      <c r="BR46" s="18">
        <f t="shared" ca="1" si="45"/>
        <v>-1.8693259607971416E-13</v>
      </c>
      <c r="BS46" s="18">
        <f t="shared" ca="1" si="45"/>
        <v>-1.8693259607971416E-13</v>
      </c>
      <c r="BT46" s="18">
        <f t="shared" ca="1" si="45"/>
        <v>-1.8693259607971416E-13</v>
      </c>
      <c r="BU46" s="18">
        <f t="shared" ca="1" si="45"/>
        <v>-1.8693259607971416E-13</v>
      </c>
      <c r="BV46" s="18">
        <f t="shared" ca="1" si="45"/>
        <v>-1.8693259607971416E-13</v>
      </c>
      <c r="BW46" s="18">
        <f t="shared" ca="1" si="45"/>
        <v>-1.8693259607971416E-13</v>
      </c>
      <c r="BX46" s="18">
        <f t="shared" ca="1" si="45"/>
        <v>-1.8693259607971416E-13</v>
      </c>
      <c r="BY46" s="18">
        <f t="shared" ca="1" si="45"/>
        <v>-1.8693259607971416E-13</v>
      </c>
      <c r="BZ46" s="18">
        <f t="shared" ca="1" si="45"/>
        <v>-1.8693259607971416E-13</v>
      </c>
      <c r="CA46" s="18">
        <f t="shared" ca="1" si="45"/>
        <v>-1.8693259607971416E-13</v>
      </c>
      <c r="CB46" s="18">
        <f t="shared" ca="1" si="45"/>
        <v>-1.8693259607971416E-13</v>
      </c>
      <c r="CC46" s="18">
        <f t="shared" ca="1" si="45"/>
        <v>-1.8693259607971416E-13</v>
      </c>
      <c r="CD46" s="18">
        <f t="shared" ca="1" si="45"/>
        <v>-1.8693259607971416E-13</v>
      </c>
      <c r="CE46" s="18">
        <f t="shared" ca="1" si="45"/>
        <v>-1.8693259607971416E-13</v>
      </c>
      <c r="CF46" s="18">
        <f t="shared" ca="1" si="45"/>
        <v>-1.8693259607971416E-13</v>
      </c>
      <c r="CG46" s="18">
        <f t="shared" ca="1" si="45"/>
        <v>-1.8693259607971416E-13</v>
      </c>
      <c r="CH46" s="18">
        <f t="shared" ca="1" si="45"/>
        <v>-1.8693259607971416E-13</v>
      </c>
      <c r="CI46" s="18">
        <f t="shared" ca="1" si="45"/>
        <v>-1.8693259607971416E-13</v>
      </c>
      <c r="CJ46" s="18">
        <f t="shared" ca="1" si="45"/>
        <v>-1.8693259607971416E-13</v>
      </c>
      <c r="CK46" s="18">
        <f t="shared" ca="1" si="45"/>
        <v>-1.8693259607971416E-13</v>
      </c>
      <c r="CL46" s="18">
        <f t="shared" ca="1" si="45"/>
        <v>-1.8693259607971416E-13</v>
      </c>
      <c r="CM46" s="18">
        <f t="shared" ca="1" si="45"/>
        <v>-1.8693259607971416E-13</v>
      </c>
      <c r="CN46" s="18">
        <f t="shared" ca="1" si="45"/>
        <v>-1.8693259607971416E-13</v>
      </c>
      <c r="CO46" s="18">
        <f t="shared" ca="1" si="45"/>
        <v>-1.8693259607971416E-13</v>
      </c>
      <c r="CP46" s="18">
        <f t="shared" ca="1" si="45"/>
        <v>-1.8693259607971416E-13</v>
      </c>
      <c r="CQ46" s="18">
        <f t="shared" ca="1" si="45"/>
        <v>-1.8693259607971416E-13</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63">
        <f t="shared" ref="C48:AH48" ca="1" si="46">C46/(1-FederalIncomeTax-StateIncomeTax)-C46</f>
        <v>626.90368092787071</v>
      </c>
      <c r="D48" s="363">
        <f t="shared" ca="1" si="46"/>
        <v>2580.8422379787226</v>
      </c>
      <c r="E48" s="363">
        <f t="shared" ca="1" si="46"/>
        <v>4554.1170529212241</v>
      </c>
      <c r="F48" s="363">
        <f t="shared" ca="1" si="46"/>
        <v>9280.0922359047581</v>
      </c>
      <c r="G48" s="363">
        <f t="shared" ca="1" si="46"/>
        <v>12708.334118586692</v>
      </c>
      <c r="H48" s="363">
        <f t="shared" ca="1" si="46"/>
        <v>11547.730194230106</v>
      </c>
      <c r="I48" s="363">
        <f t="shared" ca="1" si="46"/>
        <v>10568.988715553358</v>
      </c>
      <c r="J48" s="363">
        <f t="shared" ca="1" si="46"/>
        <v>9658.4456540065494</v>
      </c>
      <c r="K48" s="363">
        <f t="shared" ca="1" si="46"/>
        <v>4601.5870616165748</v>
      </c>
      <c r="L48" s="363">
        <f t="shared" ca="1" si="46"/>
        <v>-1.1901273301965437E-13</v>
      </c>
      <c r="M48" s="363">
        <f t="shared" ca="1" si="46"/>
        <v>-1.1901273301965437E-13</v>
      </c>
      <c r="N48" s="363">
        <f t="shared" ca="1" si="46"/>
        <v>-1.1901273301965437E-13</v>
      </c>
      <c r="O48" s="363">
        <f t="shared" ca="1" si="46"/>
        <v>-1.1901273301965437E-13</v>
      </c>
      <c r="P48" s="363">
        <f t="shared" ca="1" si="46"/>
        <v>-1.1901273301965437E-13</v>
      </c>
      <c r="Q48" s="363">
        <f t="shared" ca="1" si="46"/>
        <v>-1.1901273301965437E-13</v>
      </c>
      <c r="R48" s="363">
        <f t="shared" ca="1" si="46"/>
        <v>-1.1901273301965437E-13</v>
      </c>
      <c r="S48" s="363">
        <f t="shared" ca="1" si="46"/>
        <v>-1.1901273301965437E-13</v>
      </c>
      <c r="T48" s="363">
        <f t="shared" ca="1" si="46"/>
        <v>-1.1901273301965437E-13</v>
      </c>
      <c r="U48" s="363">
        <f t="shared" ca="1" si="46"/>
        <v>-1.1901273301965437E-13</v>
      </c>
      <c r="V48" s="363">
        <f t="shared" ca="1" si="46"/>
        <v>-1.1901273301965437E-13</v>
      </c>
      <c r="W48" s="363">
        <f t="shared" ca="1" si="46"/>
        <v>-1.1901273301965437E-13</v>
      </c>
      <c r="X48" s="363">
        <f t="shared" ca="1" si="46"/>
        <v>-1.1901273301965437E-13</v>
      </c>
      <c r="Y48" s="363">
        <f t="shared" ca="1" si="46"/>
        <v>-1.1901273301965437E-13</v>
      </c>
      <c r="Z48" s="363">
        <f t="shared" ca="1" si="46"/>
        <v>-1.1901273301965437E-13</v>
      </c>
      <c r="AA48" s="363">
        <f t="shared" ca="1" si="46"/>
        <v>-1.1901273301965437E-13</v>
      </c>
      <c r="AB48" s="363">
        <f t="shared" ca="1" si="46"/>
        <v>-1.1901273301965437E-13</v>
      </c>
      <c r="AC48" s="363">
        <f t="shared" ca="1" si="46"/>
        <v>-1.1901273301965437E-13</v>
      </c>
      <c r="AD48" s="363">
        <f t="shared" ca="1" si="46"/>
        <v>-1.1901273301965437E-13</v>
      </c>
      <c r="AE48" s="363">
        <f t="shared" ca="1" si="46"/>
        <v>-1.1901273301965437E-13</v>
      </c>
      <c r="AF48" s="363">
        <f t="shared" ca="1" si="46"/>
        <v>-1.1901273301965437E-13</v>
      </c>
      <c r="AG48" s="363">
        <f t="shared" ca="1" si="46"/>
        <v>-1.1901273301965437E-13</v>
      </c>
      <c r="AH48" s="363">
        <f t="shared" ca="1" si="46"/>
        <v>-1.1901273301965437E-13</v>
      </c>
      <c r="AI48" s="363">
        <f t="shared" ref="AI48:BN48" ca="1" si="47">AI46/(1-FederalIncomeTax-StateIncomeTax)-AI46</f>
        <v>-1.1901273301965437E-13</v>
      </c>
      <c r="AJ48" s="363">
        <f t="shared" ca="1" si="47"/>
        <v>-1.1901273301965437E-13</v>
      </c>
      <c r="AK48" s="363">
        <f t="shared" ca="1" si="47"/>
        <v>-1.1901273301965437E-13</v>
      </c>
      <c r="AL48" s="363">
        <f t="shared" ca="1" si="47"/>
        <v>-1.1901273301965437E-13</v>
      </c>
      <c r="AM48" s="363">
        <f t="shared" ca="1" si="47"/>
        <v>-1.1901273301965437E-13</v>
      </c>
      <c r="AN48" s="363">
        <f t="shared" ca="1" si="47"/>
        <v>-1.1901273301965437E-13</v>
      </c>
      <c r="AO48" s="363">
        <f t="shared" ca="1" si="47"/>
        <v>-1.1901273301965437E-13</v>
      </c>
      <c r="AP48" s="363">
        <f t="shared" ca="1" si="47"/>
        <v>-1.1901273301965437E-13</v>
      </c>
      <c r="AQ48" s="363">
        <f t="shared" ca="1" si="47"/>
        <v>-1.1901273301965437E-13</v>
      </c>
      <c r="AR48" s="363">
        <f t="shared" ca="1" si="47"/>
        <v>-1.1901273301965437E-13</v>
      </c>
      <c r="AS48" s="363">
        <f t="shared" ca="1" si="47"/>
        <v>-1.1901273301965437E-13</v>
      </c>
      <c r="AT48" s="363">
        <f t="shared" ca="1" si="47"/>
        <v>-1.1901273301965437E-13</v>
      </c>
      <c r="AU48" s="363">
        <f t="shared" ca="1" si="47"/>
        <v>-1.1901273301965437E-13</v>
      </c>
      <c r="AV48" s="363">
        <f t="shared" ca="1" si="47"/>
        <v>-1.1901273301965437E-13</v>
      </c>
      <c r="AW48" s="363">
        <f t="shared" ca="1" si="47"/>
        <v>-1.1901273301965437E-13</v>
      </c>
      <c r="AX48" s="363">
        <f t="shared" ca="1" si="47"/>
        <v>-1.1901273301965437E-13</v>
      </c>
      <c r="AY48" s="363">
        <f t="shared" ca="1" si="47"/>
        <v>-1.1901273301965437E-13</v>
      </c>
      <c r="AZ48" s="363">
        <f t="shared" ca="1" si="47"/>
        <v>-1.1901273301965437E-13</v>
      </c>
      <c r="BA48" s="363">
        <f t="shared" ca="1" si="47"/>
        <v>-1.1901273301965437E-13</v>
      </c>
      <c r="BB48" s="363">
        <f t="shared" ca="1" si="47"/>
        <v>-1.1901273301965437E-13</v>
      </c>
      <c r="BC48" s="363">
        <f t="shared" ca="1" si="47"/>
        <v>-1.1901273301965437E-13</v>
      </c>
      <c r="BD48" s="363">
        <f t="shared" ca="1" si="47"/>
        <v>-1.1901273301965437E-13</v>
      </c>
      <c r="BE48" s="363">
        <f t="shared" ca="1" si="47"/>
        <v>-1.1901273301965437E-13</v>
      </c>
      <c r="BF48" s="363">
        <f t="shared" ca="1" si="47"/>
        <v>-1.1901273301965437E-13</v>
      </c>
      <c r="BG48" s="363">
        <f t="shared" ca="1" si="47"/>
        <v>-1.1901273301965437E-13</v>
      </c>
      <c r="BH48" s="363">
        <f t="shared" ca="1" si="47"/>
        <v>-1.1901273301965437E-13</v>
      </c>
      <c r="BI48" s="363">
        <f t="shared" ca="1" si="47"/>
        <v>-1.1901273301965437E-13</v>
      </c>
      <c r="BJ48" s="363">
        <f t="shared" ca="1" si="47"/>
        <v>-1.1901273301965437E-13</v>
      </c>
      <c r="BK48" s="363">
        <f t="shared" ca="1" si="47"/>
        <v>-1.1901273301965437E-13</v>
      </c>
      <c r="BL48" s="363">
        <f t="shared" ca="1" si="47"/>
        <v>-1.1901273301965437E-13</v>
      </c>
      <c r="BM48" s="363">
        <f t="shared" ca="1" si="47"/>
        <v>-1.1901273301965437E-13</v>
      </c>
      <c r="BN48" s="363">
        <f t="shared" ca="1" si="47"/>
        <v>-1.1901273301965437E-13</v>
      </c>
      <c r="BO48" s="363">
        <f t="shared" ref="BO48:CQ48" ca="1" si="48">BO46/(1-FederalIncomeTax-StateIncomeTax)-BO46</f>
        <v>-1.1901273301965437E-13</v>
      </c>
      <c r="BP48" s="363">
        <f t="shared" ca="1" si="48"/>
        <v>-1.1901273301965437E-13</v>
      </c>
      <c r="BQ48" s="363">
        <f t="shared" ca="1" si="48"/>
        <v>-1.1901273301965437E-13</v>
      </c>
      <c r="BR48" s="363">
        <f t="shared" ca="1" si="48"/>
        <v>-1.1901273301965437E-13</v>
      </c>
      <c r="BS48" s="363">
        <f t="shared" ca="1" si="48"/>
        <v>-1.1901273301965437E-13</v>
      </c>
      <c r="BT48" s="363">
        <f t="shared" ca="1" si="48"/>
        <v>-1.1901273301965437E-13</v>
      </c>
      <c r="BU48" s="363">
        <f t="shared" ca="1" si="48"/>
        <v>-1.1901273301965437E-13</v>
      </c>
      <c r="BV48" s="363">
        <f t="shared" ca="1" si="48"/>
        <v>-1.1901273301965437E-13</v>
      </c>
      <c r="BW48" s="363">
        <f t="shared" ca="1" si="48"/>
        <v>-1.1901273301965437E-13</v>
      </c>
      <c r="BX48" s="363">
        <f t="shared" ca="1" si="48"/>
        <v>-1.1901273301965437E-13</v>
      </c>
      <c r="BY48" s="363">
        <f t="shared" ca="1" si="48"/>
        <v>-1.1901273301965437E-13</v>
      </c>
      <c r="BZ48" s="363">
        <f t="shared" ca="1" si="48"/>
        <v>-1.1901273301965437E-13</v>
      </c>
      <c r="CA48" s="363">
        <f t="shared" ca="1" si="48"/>
        <v>-1.1901273301965437E-13</v>
      </c>
      <c r="CB48" s="363">
        <f t="shared" ca="1" si="48"/>
        <v>-1.1901273301965437E-13</v>
      </c>
      <c r="CC48" s="363">
        <f t="shared" ca="1" si="48"/>
        <v>-1.1901273301965437E-13</v>
      </c>
      <c r="CD48" s="363">
        <f t="shared" ca="1" si="48"/>
        <v>-1.1901273301965437E-13</v>
      </c>
      <c r="CE48" s="363">
        <f t="shared" ca="1" si="48"/>
        <v>-1.1901273301965437E-13</v>
      </c>
      <c r="CF48" s="363">
        <f t="shared" ca="1" si="48"/>
        <v>-1.1901273301965437E-13</v>
      </c>
      <c r="CG48" s="363">
        <f t="shared" ca="1" si="48"/>
        <v>-1.1901273301965437E-13</v>
      </c>
      <c r="CH48" s="363">
        <f t="shared" ca="1" si="48"/>
        <v>-1.1901273301965437E-13</v>
      </c>
      <c r="CI48" s="363">
        <f t="shared" ca="1" si="48"/>
        <v>-1.1901273301965437E-13</v>
      </c>
      <c r="CJ48" s="363">
        <f t="shared" ca="1" si="48"/>
        <v>-1.1901273301965437E-13</v>
      </c>
      <c r="CK48" s="363">
        <f t="shared" ca="1" si="48"/>
        <v>-1.1901273301965437E-13</v>
      </c>
      <c r="CL48" s="363">
        <f t="shared" ca="1" si="48"/>
        <v>-1.1901273301965437E-13</v>
      </c>
      <c r="CM48" s="363">
        <f t="shared" ca="1" si="48"/>
        <v>-1.1901273301965437E-13</v>
      </c>
      <c r="CN48" s="363">
        <f t="shared" ca="1" si="48"/>
        <v>-1.1901273301965437E-13</v>
      </c>
      <c r="CO48" s="363">
        <f t="shared" ca="1" si="48"/>
        <v>-1.1901273301965437E-13</v>
      </c>
      <c r="CP48" s="363">
        <f t="shared" ca="1" si="48"/>
        <v>-1.1901273301965437E-13</v>
      </c>
      <c r="CQ48" s="363">
        <f t="shared" ca="1" si="48"/>
        <v>-1.1901273301965437E-13</v>
      </c>
    </row>
    <row r="49" spans="1:95" x14ac:dyDescent="0.25">
      <c r="A49" s="44" t="s">
        <v>118</v>
      </c>
      <c r="B49" s="51"/>
      <c r="C49" s="18">
        <f t="shared" ref="C49:BN49" ca="1" si="49">C46+C48</f>
        <v>1611.5775859328296</v>
      </c>
      <c r="D49" s="18">
        <f t="shared" ca="1" si="49"/>
        <v>6634.5558816933744</v>
      </c>
      <c r="E49" s="18">
        <f t="shared" ca="1" si="49"/>
        <v>11707.241781288494</v>
      </c>
      <c r="F49" s="18">
        <f t="shared" ca="1" si="49"/>
        <v>23856.278241400407</v>
      </c>
      <c r="G49" s="18">
        <f t="shared" ca="1" si="49"/>
        <v>32669.239379400235</v>
      </c>
      <c r="H49" s="18">
        <f t="shared" ca="1" si="49"/>
        <v>29685.681733239344</v>
      </c>
      <c r="I49" s="18">
        <f t="shared" ca="1" si="49"/>
        <v>27169.636800908374</v>
      </c>
      <c r="J49" s="18">
        <f t="shared" ca="1" si="49"/>
        <v>24828.909136263625</v>
      </c>
      <c r="K49" s="18">
        <f t="shared" ca="1" si="49"/>
        <v>11829.272651970628</v>
      </c>
      <c r="L49" s="18">
        <f t="shared" ca="1" si="49"/>
        <v>-3.0594532909936853E-13</v>
      </c>
      <c r="M49" s="18">
        <f t="shared" ca="1" si="49"/>
        <v>-3.0594532909936853E-13</v>
      </c>
      <c r="N49" s="18">
        <f t="shared" ca="1" si="49"/>
        <v>-3.0594532909936853E-13</v>
      </c>
      <c r="O49" s="18">
        <f t="shared" ca="1" si="49"/>
        <v>-3.0594532909936853E-13</v>
      </c>
      <c r="P49" s="18">
        <f t="shared" ca="1" si="49"/>
        <v>-3.0594532909936853E-13</v>
      </c>
      <c r="Q49" s="18">
        <f t="shared" ca="1" si="49"/>
        <v>-3.0594532909936853E-13</v>
      </c>
      <c r="R49" s="18">
        <f t="shared" ca="1" si="49"/>
        <v>-3.0594532909936853E-13</v>
      </c>
      <c r="S49" s="18">
        <f t="shared" ca="1" si="49"/>
        <v>-3.0594532909936853E-13</v>
      </c>
      <c r="T49" s="18">
        <f t="shared" ca="1" si="49"/>
        <v>-3.0594532909936853E-13</v>
      </c>
      <c r="U49" s="18">
        <f t="shared" ca="1" si="49"/>
        <v>-3.0594532909936853E-13</v>
      </c>
      <c r="V49" s="18">
        <f t="shared" ca="1" si="49"/>
        <v>-3.0594532909936853E-13</v>
      </c>
      <c r="W49" s="18">
        <f t="shared" ca="1" si="49"/>
        <v>-3.0594532909936853E-13</v>
      </c>
      <c r="X49" s="18">
        <f t="shared" ca="1" si="49"/>
        <v>-3.0594532909936853E-13</v>
      </c>
      <c r="Y49" s="18">
        <f t="shared" ca="1" si="49"/>
        <v>-3.0594532909936853E-13</v>
      </c>
      <c r="Z49" s="18">
        <f t="shared" ca="1" si="49"/>
        <v>-3.0594532909936853E-13</v>
      </c>
      <c r="AA49" s="18">
        <f t="shared" ca="1" si="49"/>
        <v>-3.0594532909936853E-13</v>
      </c>
      <c r="AB49" s="18">
        <f t="shared" ca="1" si="49"/>
        <v>-3.0594532909936853E-13</v>
      </c>
      <c r="AC49" s="18">
        <f t="shared" ca="1" si="49"/>
        <v>-3.0594532909936853E-13</v>
      </c>
      <c r="AD49" s="18">
        <f t="shared" ca="1" si="49"/>
        <v>-3.0594532909936853E-13</v>
      </c>
      <c r="AE49" s="18">
        <f t="shared" ca="1" si="49"/>
        <v>-3.0594532909936853E-13</v>
      </c>
      <c r="AF49" s="18">
        <f t="shared" ca="1" si="49"/>
        <v>-3.0594532909936853E-13</v>
      </c>
      <c r="AG49" s="18">
        <f t="shared" ca="1" si="49"/>
        <v>-3.0594532909936853E-13</v>
      </c>
      <c r="AH49" s="18">
        <f t="shared" ca="1" si="49"/>
        <v>-3.0594532909936853E-13</v>
      </c>
      <c r="AI49" s="18">
        <f t="shared" ca="1" si="49"/>
        <v>-3.0594532909936853E-13</v>
      </c>
      <c r="AJ49" s="18">
        <f t="shared" ca="1" si="49"/>
        <v>-3.0594532909936853E-13</v>
      </c>
      <c r="AK49" s="18">
        <f t="shared" ca="1" si="49"/>
        <v>-3.0594532909936853E-13</v>
      </c>
      <c r="AL49" s="18">
        <f t="shared" ca="1" si="49"/>
        <v>-3.0594532909936853E-13</v>
      </c>
      <c r="AM49" s="18">
        <f t="shared" ca="1" si="49"/>
        <v>-3.0594532909936853E-13</v>
      </c>
      <c r="AN49" s="18">
        <f t="shared" ca="1" si="49"/>
        <v>-3.0594532909936853E-13</v>
      </c>
      <c r="AO49" s="18">
        <f t="shared" ca="1" si="49"/>
        <v>-3.0594532909936853E-13</v>
      </c>
      <c r="AP49" s="18">
        <f t="shared" ca="1" si="49"/>
        <v>-3.0594532909936853E-13</v>
      </c>
      <c r="AQ49" s="18">
        <f t="shared" ca="1" si="49"/>
        <v>-3.0594532909936853E-13</v>
      </c>
      <c r="AR49" s="18">
        <f t="shared" ca="1" si="49"/>
        <v>-3.0594532909936853E-13</v>
      </c>
      <c r="AS49" s="18">
        <f t="shared" ca="1" si="49"/>
        <v>-3.0594532909936853E-13</v>
      </c>
      <c r="AT49" s="18">
        <f t="shared" ca="1" si="49"/>
        <v>-3.0594532909936853E-13</v>
      </c>
      <c r="AU49" s="18">
        <f t="shared" ca="1" si="49"/>
        <v>-3.0594532909936853E-13</v>
      </c>
      <c r="AV49" s="18">
        <f t="shared" ca="1" si="49"/>
        <v>-3.0594532909936853E-13</v>
      </c>
      <c r="AW49" s="18">
        <f t="shared" ca="1" si="49"/>
        <v>-3.0594532909936853E-13</v>
      </c>
      <c r="AX49" s="18">
        <f t="shared" ca="1" si="49"/>
        <v>-3.0594532909936853E-13</v>
      </c>
      <c r="AY49" s="18">
        <f t="shared" ca="1" si="49"/>
        <v>-3.0594532909936853E-13</v>
      </c>
      <c r="AZ49" s="18">
        <f t="shared" ca="1" si="49"/>
        <v>-3.0594532909936853E-13</v>
      </c>
      <c r="BA49" s="18">
        <f t="shared" ca="1" si="49"/>
        <v>-3.0594532909936853E-13</v>
      </c>
      <c r="BB49" s="18">
        <f t="shared" ca="1" si="49"/>
        <v>-3.0594532909936853E-13</v>
      </c>
      <c r="BC49" s="18">
        <f t="shared" ca="1" si="49"/>
        <v>-3.0594532909936853E-13</v>
      </c>
      <c r="BD49" s="18">
        <f t="shared" ca="1" si="49"/>
        <v>-3.0594532909936853E-13</v>
      </c>
      <c r="BE49" s="18">
        <f t="shared" ca="1" si="49"/>
        <v>-3.0594532909936853E-13</v>
      </c>
      <c r="BF49" s="18">
        <f t="shared" ca="1" si="49"/>
        <v>-3.0594532909936853E-13</v>
      </c>
      <c r="BG49" s="18">
        <f t="shared" ca="1" si="49"/>
        <v>-3.0594532909936853E-13</v>
      </c>
      <c r="BH49" s="18">
        <f t="shared" ca="1" si="49"/>
        <v>-3.0594532909936853E-13</v>
      </c>
      <c r="BI49" s="18">
        <f t="shared" ca="1" si="49"/>
        <v>-3.0594532909936853E-13</v>
      </c>
      <c r="BJ49" s="18">
        <f t="shared" ca="1" si="49"/>
        <v>-3.0594532909936853E-13</v>
      </c>
      <c r="BK49" s="18">
        <f t="shared" ca="1" si="49"/>
        <v>-3.0594532909936853E-13</v>
      </c>
      <c r="BL49" s="18">
        <f t="shared" ca="1" si="49"/>
        <v>-3.0594532909936853E-13</v>
      </c>
      <c r="BM49" s="18">
        <f t="shared" ca="1" si="49"/>
        <v>-3.0594532909936853E-13</v>
      </c>
      <c r="BN49" s="18">
        <f t="shared" ca="1" si="49"/>
        <v>-3.0594532909936853E-13</v>
      </c>
      <c r="BO49" s="18">
        <f t="shared" ref="BO49:CQ49" ca="1" si="50">BO46+BO48</f>
        <v>-3.0594532909936853E-13</v>
      </c>
      <c r="BP49" s="18">
        <f t="shared" ca="1" si="50"/>
        <v>-3.0594532909936853E-13</v>
      </c>
      <c r="BQ49" s="18">
        <f t="shared" ca="1" si="50"/>
        <v>-3.0594532909936853E-13</v>
      </c>
      <c r="BR49" s="18">
        <f t="shared" ca="1" si="50"/>
        <v>-3.0594532909936853E-13</v>
      </c>
      <c r="BS49" s="18">
        <f t="shared" ca="1" si="50"/>
        <v>-3.0594532909936853E-13</v>
      </c>
      <c r="BT49" s="18">
        <f t="shared" ca="1" si="50"/>
        <v>-3.0594532909936853E-13</v>
      </c>
      <c r="BU49" s="18">
        <f t="shared" ca="1" si="50"/>
        <v>-3.0594532909936853E-13</v>
      </c>
      <c r="BV49" s="18">
        <f t="shared" ca="1" si="50"/>
        <v>-3.0594532909936853E-13</v>
      </c>
      <c r="BW49" s="18">
        <f t="shared" ca="1" si="50"/>
        <v>-3.0594532909936853E-13</v>
      </c>
      <c r="BX49" s="18">
        <f t="shared" ca="1" si="50"/>
        <v>-3.0594532909936853E-13</v>
      </c>
      <c r="BY49" s="18">
        <f t="shared" ca="1" si="50"/>
        <v>-3.0594532909936853E-13</v>
      </c>
      <c r="BZ49" s="18">
        <f t="shared" ca="1" si="50"/>
        <v>-3.0594532909936853E-13</v>
      </c>
      <c r="CA49" s="18">
        <f t="shared" ca="1" si="50"/>
        <v>-3.0594532909936853E-13</v>
      </c>
      <c r="CB49" s="18">
        <f t="shared" ca="1" si="50"/>
        <v>-3.0594532909936853E-13</v>
      </c>
      <c r="CC49" s="18">
        <f t="shared" ca="1" si="50"/>
        <v>-3.0594532909936853E-13</v>
      </c>
      <c r="CD49" s="18">
        <f t="shared" ca="1" si="50"/>
        <v>-3.0594532909936853E-13</v>
      </c>
      <c r="CE49" s="18">
        <f t="shared" ca="1" si="50"/>
        <v>-3.0594532909936853E-13</v>
      </c>
      <c r="CF49" s="18">
        <f t="shared" ca="1" si="50"/>
        <v>-3.0594532909936853E-13</v>
      </c>
      <c r="CG49" s="18">
        <f t="shared" ca="1" si="50"/>
        <v>-3.0594532909936853E-13</v>
      </c>
      <c r="CH49" s="18">
        <f t="shared" ca="1" si="50"/>
        <v>-3.0594532909936853E-13</v>
      </c>
      <c r="CI49" s="18">
        <f t="shared" ca="1" si="50"/>
        <v>-3.0594532909936853E-13</v>
      </c>
      <c r="CJ49" s="18">
        <f t="shared" ca="1" si="50"/>
        <v>-3.0594532909936853E-13</v>
      </c>
      <c r="CK49" s="18">
        <f t="shared" ca="1" si="50"/>
        <v>-3.0594532909936853E-13</v>
      </c>
      <c r="CL49" s="18">
        <f t="shared" ca="1" si="50"/>
        <v>-3.0594532909936853E-13</v>
      </c>
      <c r="CM49" s="18">
        <f t="shared" ca="1" si="50"/>
        <v>-3.0594532909936853E-13</v>
      </c>
      <c r="CN49" s="18">
        <f t="shared" ca="1" si="50"/>
        <v>-3.0594532909936853E-13</v>
      </c>
      <c r="CO49" s="18">
        <f t="shared" ca="1" si="50"/>
        <v>-3.0594532909936853E-13</v>
      </c>
      <c r="CP49" s="18">
        <f t="shared" ca="1" si="50"/>
        <v>-3.0594532909936853E-13</v>
      </c>
      <c r="CQ49" s="18">
        <f t="shared" ca="1" si="50"/>
        <v>-3.0594532909936853E-13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68">
        <f ca="1">IFERROR(NPV(WACC,D49:CQ49)+C49,0)</f>
        <v>127676.84896714064</v>
      </c>
      <c r="C51" s="351"/>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row>
    <row r="52" spans="1:95" ht="16.5" thickBot="1" x14ac:dyDescent="0.3">
      <c r="A52" s="54" t="str">
        <f>"(Discounted at "&amp;TEXT(WACC,"0.00%")&amp;" WACC rate)"</f>
        <v>(Discounted at 6.32% WACC rate)</v>
      </c>
      <c r="B52" s="55"/>
    </row>
  </sheetData>
  <sheetProtection algorithmName="SHA-512" hashValue="EH7SnLpUz06T8yj4pu9e6uyTV8GmO4YLLyoWDvbIPwWybfXOyQvhj2Kg/enLz5Z4VZCeIQpfyHskIw17mdZ/Wg==" saltValue="XuFmp0M0/HS1XRDvoxY8uA==" spinCount="100000" sheet="1" objects="1" scenarios="1"/>
  <mergeCells count="2">
    <mergeCell ref="A2:B2"/>
    <mergeCell ref="A3:B3"/>
  </mergeCells>
  <phoneticPr fontId="39" type="noConversion"/>
  <conditionalFormatting sqref="D5:O7 AC4:CQ7 D4:AB4">
    <cfRule type="expression" dxfId="2555" priority="5497">
      <formula>$D$4=""</formula>
    </cfRule>
  </conditionalFormatting>
  <conditionalFormatting sqref="E5:O7 AC4:CQ7">
    <cfRule type="expression" dxfId="2554" priority="5496">
      <formula>$E$4=""</formula>
    </cfRule>
  </conditionalFormatting>
  <conditionalFormatting sqref="F5:O7 AC4:CQ7">
    <cfRule type="expression" dxfId="2553" priority="5495">
      <formula>$F$4=""</formula>
    </cfRule>
  </conditionalFormatting>
  <conditionalFormatting sqref="G5:O7 AC4:CQ7">
    <cfRule type="expression" dxfId="2552" priority="5494">
      <formula>$G$4=""</formula>
    </cfRule>
  </conditionalFormatting>
  <conditionalFormatting sqref="H5:O7 AC4:CQ7">
    <cfRule type="expression" dxfId="2551" priority="5493">
      <formula>$H$4=""</formula>
    </cfRule>
  </conditionalFormatting>
  <conditionalFormatting sqref="I5:O7 AC4:CQ7">
    <cfRule type="expression" dxfId="2550" priority="5492">
      <formula>$I$4=""</formula>
    </cfRule>
  </conditionalFormatting>
  <conditionalFormatting sqref="J5:O7 AC4:CQ7">
    <cfRule type="expression" dxfId="2549" priority="5491">
      <formula>$J$4=""</formula>
    </cfRule>
  </conditionalFormatting>
  <conditionalFormatting sqref="K5:O7 AC4:CQ7">
    <cfRule type="expression" dxfId="2548" priority="5490">
      <formula>$K$4=""</formula>
    </cfRule>
  </conditionalFormatting>
  <conditionalFormatting sqref="L5:O7 AC4:CQ7">
    <cfRule type="expression" dxfId="2547" priority="5489">
      <formula>$L$4=""</formula>
    </cfRule>
  </conditionalFormatting>
  <conditionalFormatting sqref="M5:O7 AC4:CQ7">
    <cfRule type="expression" dxfId="2546" priority="5488">
      <formula>$M$4=""</formula>
    </cfRule>
  </conditionalFormatting>
  <conditionalFormatting sqref="N5:O7 AC4:CQ7">
    <cfRule type="expression" dxfId="2545" priority="5487">
      <formula>$N$4=""</formula>
    </cfRule>
  </conditionalFormatting>
  <conditionalFormatting sqref="O5:O7 AC4:CQ7">
    <cfRule type="expression" dxfId="2544" priority="5486">
      <formula>$O$4=""</formula>
    </cfRule>
  </conditionalFormatting>
  <conditionalFormatting sqref="AC4:CQ7">
    <cfRule type="expression" dxfId="2543" priority="5485">
      <formula>$P$4=""</formula>
    </cfRule>
  </conditionalFormatting>
  <conditionalFormatting sqref="AC4:CQ7">
    <cfRule type="expression" dxfId="2542" priority="5484">
      <formula>$Q$4=""</formula>
    </cfRule>
  </conditionalFormatting>
  <conditionalFormatting sqref="AC4:CQ7">
    <cfRule type="expression" dxfId="2541" priority="5483">
      <formula>$R$4=""</formula>
    </cfRule>
  </conditionalFormatting>
  <conditionalFormatting sqref="AC4:CQ7">
    <cfRule type="expression" dxfId="2540" priority="5482">
      <formula>$S$4=""</formula>
    </cfRule>
  </conditionalFormatting>
  <conditionalFormatting sqref="AC4:CQ7">
    <cfRule type="expression" dxfId="2539" priority="5481">
      <formula>$T$4=""</formula>
    </cfRule>
  </conditionalFormatting>
  <conditionalFormatting sqref="AC4:CQ7">
    <cfRule type="expression" dxfId="2538" priority="5480">
      <formula>$U$4=""</formula>
    </cfRule>
  </conditionalFormatting>
  <conditionalFormatting sqref="AC4:CQ7">
    <cfRule type="expression" dxfId="2537" priority="5479">
      <formula>$V$4=""</formula>
    </cfRule>
  </conditionalFormatting>
  <conditionalFormatting sqref="AC4:CQ7">
    <cfRule type="expression" dxfId="2536" priority="5478">
      <formula>$W$4=""</formula>
    </cfRule>
  </conditionalFormatting>
  <conditionalFormatting sqref="AC4:CQ7">
    <cfRule type="expression" dxfId="2535" priority="5477">
      <formula>$X$4=""</formula>
    </cfRule>
  </conditionalFormatting>
  <conditionalFormatting sqref="AC4:CQ7">
    <cfRule type="expression" dxfId="2534" priority="5476">
      <formula>$Y$4=""</formula>
    </cfRule>
  </conditionalFormatting>
  <conditionalFormatting sqref="AC4:CQ7">
    <cfRule type="expression" dxfId="2533" priority="5475">
      <formula>$Z$4=""</formula>
    </cfRule>
  </conditionalFormatting>
  <conditionalFormatting sqref="AC4:CQ7">
    <cfRule type="expression" dxfId="2532" priority="5474">
      <formula>$AA$4=""</formula>
    </cfRule>
  </conditionalFormatting>
  <conditionalFormatting sqref="AY4:CQ7">
    <cfRule type="expression" dxfId="2531" priority="5450">
      <formula>$AY$4=""</formula>
    </cfRule>
  </conditionalFormatting>
  <conditionalFormatting sqref="AX4:CQ7">
    <cfRule type="expression" dxfId="2530" priority="5451">
      <formula>$AX$4=""</formula>
    </cfRule>
  </conditionalFormatting>
  <conditionalFormatting sqref="AW4:CQ7">
    <cfRule type="expression" dxfId="2529" priority="5452">
      <formula>$AW$4=""</formula>
    </cfRule>
  </conditionalFormatting>
  <conditionalFormatting sqref="AV4:CQ7">
    <cfRule type="expression" dxfId="2528" priority="5453">
      <formula>$AV$4=""</formula>
    </cfRule>
  </conditionalFormatting>
  <conditionalFormatting sqref="AU4:CQ7">
    <cfRule type="expression" dxfId="2527" priority="5454">
      <formula>$AU$4=""</formula>
    </cfRule>
  </conditionalFormatting>
  <conditionalFormatting sqref="AT4:CQ7">
    <cfRule type="expression" dxfId="2526" priority="5455">
      <formula>$AT$4=""</formula>
    </cfRule>
  </conditionalFormatting>
  <conditionalFormatting sqref="AS4:CQ7">
    <cfRule type="expression" dxfId="2525" priority="5456">
      <formula>$AS$4=""</formula>
    </cfRule>
  </conditionalFormatting>
  <conditionalFormatting sqref="AR4:CQ7">
    <cfRule type="expression" dxfId="2524" priority="5457">
      <formula>$AR$4=""</formula>
    </cfRule>
  </conditionalFormatting>
  <conditionalFormatting sqref="AQ4:CQ7">
    <cfRule type="expression" dxfId="2523" priority="5458">
      <formula>$AQ$4=""</formula>
    </cfRule>
  </conditionalFormatting>
  <conditionalFormatting sqref="AP4:CQ7">
    <cfRule type="expression" dxfId="2522" priority="5459">
      <formula>$AP$4=""</formula>
    </cfRule>
  </conditionalFormatting>
  <conditionalFormatting sqref="AO4:CQ7">
    <cfRule type="expression" dxfId="2521" priority="5460">
      <formula>$AO$4=""</formula>
    </cfRule>
  </conditionalFormatting>
  <conditionalFormatting sqref="AN4:CQ7">
    <cfRule type="expression" dxfId="2520" priority="5461">
      <formula>$AN$4=""</formula>
    </cfRule>
  </conditionalFormatting>
  <conditionalFormatting sqref="AM4:CQ7">
    <cfRule type="expression" dxfId="2519" priority="5462">
      <formula>$AM$4=""</formula>
    </cfRule>
  </conditionalFormatting>
  <conditionalFormatting sqref="AL4:CQ7">
    <cfRule type="expression" dxfId="2518" priority="5463">
      <formula>$AL$4=""</formula>
    </cfRule>
  </conditionalFormatting>
  <conditionalFormatting sqref="AK4:CQ7">
    <cfRule type="expression" dxfId="2517" priority="5464">
      <formula>$AK$4=""</formula>
    </cfRule>
  </conditionalFormatting>
  <conditionalFormatting sqref="AJ4:CQ7">
    <cfRule type="expression" dxfId="2516" priority="5465">
      <formula>$AJ$4=""</formula>
    </cfRule>
  </conditionalFormatting>
  <conditionalFormatting sqref="AI4:CQ7">
    <cfRule type="expression" dxfId="2515" priority="5466">
      <formula>$AI$4=""</formula>
    </cfRule>
  </conditionalFormatting>
  <conditionalFormatting sqref="AH4:CQ7">
    <cfRule type="expression" dxfId="2514" priority="5467">
      <formula>$AH$4=""</formula>
    </cfRule>
  </conditionalFormatting>
  <conditionalFormatting sqref="AG4:CQ7">
    <cfRule type="expression" dxfId="2513" priority="5468">
      <formula>$AG$4=""</formula>
    </cfRule>
  </conditionalFormatting>
  <conditionalFormatting sqref="AF4:CQ7">
    <cfRule type="expression" dxfId="2512" priority="5469">
      <formula>$AF$4=""</formula>
    </cfRule>
  </conditionalFormatting>
  <conditionalFormatting sqref="AE4:CQ7">
    <cfRule type="expression" dxfId="2511" priority="5470">
      <formula>$AE$4=""</formula>
    </cfRule>
  </conditionalFormatting>
  <conditionalFormatting sqref="AD4:CQ7">
    <cfRule type="expression" dxfId="2510" priority="5471">
      <formula>$AD$4=""</formula>
    </cfRule>
  </conditionalFormatting>
  <conditionalFormatting sqref="AC4:CQ7">
    <cfRule type="expression" dxfId="2509" priority="5472">
      <formula>$AC$4=""</formula>
    </cfRule>
  </conditionalFormatting>
  <conditionalFormatting sqref="AC4:CQ7">
    <cfRule type="expression" dxfId="2508" priority="5473">
      <formula>$AB$4=""</formula>
    </cfRule>
  </conditionalFormatting>
  <conditionalFormatting sqref="BA4:CQ7">
    <cfRule type="expression" dxfId="2507" priority="5448">
      <formula>$BA$4=""</formula>
    </cfRule>
  </conditionalFormatting>
  <conditionalFormatting sqref="BN4:CQ7">
    <cfRule type="expression" dxfId="2506" priority="5435">
      <formula>$BN$4=""</formula>
    </cfRule>
  </conditionalFormatting>
  <conditionalFormatting sqref="BM4:CQ7">
    <cfRule type="expression" dxfId="2505" priority="5436">
      <formula>$BM$4=""</formula>
    </cfRule>
  </conditionalFormatting>
  <conditionalFormatting sqref="BL4:CQ7">
    <cfRule type="expression" dxfId="2504" priority="5437">
      <formula>$BL$4=""</formula>
    </cfRule>
  </conditionalFormatting>
  <conditionalFormatting sqref="BK4:CQ7">
    <cfRule type="expression" dxfId="2503" priority="5438">
      <formula>$BK$4=""</formula>
    </cfRule>
  </conditionalFormatting>
  <conditionalFormatting sqref="BJ4:CQ7">
    <cfRule type="expression" dxfId="2502" priority="5439">
      <formula>$BJ$4=""</formula>
    </cfRule>
  </conditionalFormatting>
  <conditionalFormatting sqref="BI4:CQ7">
    <cfRule type="expression" dxfId="2501" priority="5440">
      <formula>$BI$4=""</formula>
    </cfRule>
  </conditionalFormatting>
  <conditionalFormatting sqref="BH4:CQ7">
    <cfRule type="expression" dxfId="2500" priority="5441">
      <formula>$BH$4=""</formula>
    </cfRule>
  </conditionalFormatting>
  <conditionalFormatting sqref="BG4:CQ7">
    <cfRule type="expression" dxfId="2499" priority="5442">
      <formula>$BG$4=""</formula>
    </cfRule>
  </conditionalFormatting>
  <conditionalFormatting sqref="BF4:CQ7">
    <cfRule type="expression" dxfId="2498" priority="5443">
      <formula>$BF$4=""</formula>
    </cfRule>
  </conditionalFormatting>
  <conditionalFormatting sqref="BE4:CQ7">
    <cfRule type="expression" dxfId="2497" priority="5444">
      <formula>$BE$4=""</formula>
    </cfRule>
  </conditionalFormatting>
  <conditionalFormatting sqref="BD4:CQ7">
    <cfRule type="expression" dxfId="2496" priority="5445">
      <formula>$BD$4=""</formula>
    </cfRule>
  </conditionalFormatting>
  <conditionalFormatting sqref="BB4:CQ7">
    <cfRule type="expression" dxfId="2495" priority="5447">
      <formula>$BB$4=""</formula>
    </cfRule>
  </conditionalFormatting>
  <conditionalFormatting sqref="AZ4:CQ7">
    <cfRule type="expression" dxfId="2494" priority="5449">
      <formula>$AZ$4=""</formula>
    </cfRule>
  </conditionalFormatting>
  <conditionalFormatting sqref="BC4:CQ7">
    <cfRule type="expression" dxfId="2493" priority="5446">
      <formula>$BC$4=""</formula>
    </cfRule>
  </conditionalFormatting>
  <conditionalFormatting sqref="D50:O51 AC50:CQ51">
    <cfRule type="expression" dxfId="2492" priority="3387">
      <formula>$D$4=""</formula>
    </cfRule>
  </conditionalFormatting>
  <conditionalFormatting sqref="E50:O51 AC50:CQ51">
    <cfRule type="expression" dxfId="2491" priority="3386">
      <formula>$E$4=""</formula>
    </cfRule>
  </conditionalFormatting>
  <conditionalFormatting sqref="F50:O51 AC50:CQ51">
    <cfRule type="expression" dxfId="2490" priority="3385">
      <formula>$F$4=""</formula>
    </cfRule>
  </conditionalFormatting>
  <conditionalFormatting sqref="G50:O51 AC50:CQ51">
    <cfRule type="expression" dxfId="2489" priority="3384">
      <formula>$G$4=""</formula>
    </cfRule>
  </conditionalFormatting>
  <conditionalFormatting sqref="H50:O51 AC50:CQ51">
    <cfRule type="expression" dxfId="2488" priority="3383">
      <formula>$H$4=""</formula>
    </cfRule>
  </conditionalFormatting>
  <conditionalFormatting sqref="I50:O51 AC50:CQ51">
    <cfRule type="expression" dxfId="2487" priority="3382">
      <formula>$I$4=""</formula>
    </cfRule>
  </conditionalFormatting>
  <conditionalFormatting sqref="J50:O51 AC50:CQ51">
    <cfRule type="expression" dxfId="2486" priority="3381">
      <formula>$J$4=""</formula>
    </cfRule>
  </conditionalFormatting>
  <conditionalFormatting sqref="K50:O51 AC50:CQ51">
    <cfRule type="expression" dxfId="2485" priority="3380">
      <formula>$K$4=""</formula>
    </cfRule>
  </conditionalFormatting>
  <conditionalFormatting sqref="L50:O51 AC50:CQ51">
    <cfRule type="expression" dxfId="2484" priority="3379">
      <formula>$L$4=""</formula>
    </cfRule>
  </conditionalFormatting>
  <conditionalFormatting sqref="M50:O51 AC50:CQ51">
    <cfRule type="expression" dxfId="2483" priority="3378">
      <formula>$M$4=""</formula>
    </cfRule>
  </conditionalFormatting>
  <conditionalFormatting sqref="N50:O51 AC50:CQ51">
    <cfRule type="expression" dxfId="2482" priority="3377">
      <formula>$N$4=""</formula>
    </cfRule>
  </conditionalFormatting>
  <conditionalFormatting sqref="O50:O51 AC50:CQ51">
    <cfRule type="expression" dxfId="2481" priority="3376">
      <formula>$O$4=""</formula>
    </cfRule>
  </conditionalFormatting>
  <conditionalFormatting sqref="AC50:CQ51">
    <cfRule type="expression" dxfId="2480" priority="3375">
      <formula>$P$4=""</formula>
    </cfRule>
  </conditionalFormatting>
  <conditionalFormatting sqref="AC50:CQ51">
    <cfRule type="expression" dxfId="2479" priority="3374">
      <formula>$Q$4=""</formula>
    </cfRule>
  </conditionalFormatting>
  <conditionalFormatting sqref="AC50:CQ51">
    <cfRule type="expression" dxfId="2478" priority="3373">
      <formula>$R$4=""</formula>
    </cfRule>
  </conditionalFormatting>
  <conditionalFormatting sqref="AC50:CQ51">
    <cfRule type="expression" dxfId="2477" priority="3372">
      <formula>$S$4=""</formula>
    </cfRule>
  </conditionalFormatting>
  <conditionalFormatting sqref="AC50:CQ51">
    <cfRule type="expression" dxfId="2476" priority="3371">
      <formula>$T$4=""</formula>
    </cfRule>
  </conditionalFormatting>
  <conditionalFormatting sqref="AC50:CQ51">
    <cfRule type="expression" dxfId="2475" priority="3370">
      <formula>$U$4=""</formula>
    </cfRule>
  </conditionalFormatting>
  <conditionalFormatting sqref="AC50:CQ51">
    <cfRule type="expression" dxfId="2474" priority="3369">
      <formula>$V$4=""</formula>
    </cfRule>
  </conditionalFormatting>
  <conditionalFormatting sqref="AC50:CQ51">
    <cfRule type="expression" dxfId="2473" priority="3368">
      <formula>$W$4=""</formula>
    </cfRule>
  </conditionalFormatting>
  <conditionalFormatting sqref="AC50:CQ51">
    <cfRule type="expression" dxfId="2472" priority="3367">
      <formula>$X$4=""</formula>
    </cfRule>
  </conditionalFormatting>
  <conditionalFormatting sqref="AC50:CQ51">
    <cfRule type="expression" dxfId="2471" priority="3366">
      <formula>$Y$4=""</formula>
    </cfRule>
  </conditionalFormatting>
  <conditionalFormatting sqref="AC50:CQ51">
    <cfRule type="expression" dxfId="2470" priority="3365">
      <formula>$Z$4=""</formula>
    </cfRule>
  </conditionalFormatting>
  <conditionalFormatting sqref="AC50:CQ51">
    <cfRule type="expression" dxfId="2469" priority="3364">
      <formula>$AA$4=""</formula>
    </cfRule>
  </conditionalFormatting>
  <conditionalFormatting sqref="AY50:CQ51">
    <cfRule type="expression" dxfId="2468" priority="3340">
      <formula>$AY$4=""</formula>
    </cfRule>
  </conditionalFormatting>
  <conditionalFormatting sqref="AX50:CQ51">
    <cfRule type="expression" dxfId="2467" priority="3341">
      <formula>$AX$4=""</formula>
    </cfRule>
  </conditionalFormatting>
  <conditionalFormatting sqref="AW50:CQ51">
    <cfRule type="expression" dxfId="2466" priority="3342">
      <formula>$AW$4=""</formula>
    </cfRule>
  </conditionalFormatting>
  <conditionalFormatting sqref="AV50:CQ51">
    <cfRule type="expression" dxfId="2465" priority="3343">
      <formula>$AV$4=""</formula>
    </cfRule>
  </conditionalFormatting>
  <conditionalFormatting sqref="AU50:CQ51">
    <cfRule type="expression" dxfId="2464" priority="3344">
      <formula>$AU$4=""</formula>
    </cfRule>
  </conditionalFormatting>
  <conditionalFormatting sqref="AT50:CQ51">
    <cfRule type="expression" dxfId="2463" priority="3345">
      <formula>$AT$4=""</formula>
    </cfRule>
  </conditionalFormatting>
  <conditionalFormatting sqref="AS50:CQ51">
    <cfRule type="expression" dxfId="2462" priority="3346">
      <formula>$AS$4=""</formula>
    </cfRule>
  </conditionalFormatting>
  <conditionalFormatting sqref="AR50:CQ51">
    <cfRule type="expression" dxfId="2461" priority="3347">
      <formula>$AR$4=""</formula>
    </cfRule>
  </conditionalFormatting>
  <conditionalFormatting sqref="AQ50:CQ51">
    <cfRule type="expression" dxfId="2460" priority="3348">
      <formula>$AQ$4=""</formula>
    </cfRule>
  </conditionalFormatting>
  <conditionalFormatting sqref="AP50:CQ51">
    <cfRule type="expression" dxfId="2459" priority="3349">
      <formula>$AP$4=""</formula>
    </cfRule>
  </conditionalFormatting>
  <conditionalFormatting sqref="AO50:CQ51">
    <cfRule type="expression" dxfId="2458" priority="3350">
      <formula>$AO$4=""</formula>
    </cfRule>
  </conditionalFormatting>
  <conditionalFormatting sqref="AN50:CQ51">
    <cfRule type="expression" dxfId="2457" priority="3351">
      <formula>$AN$4=""</formula>
    </cfRule>
  </conditionalFormatting>
  <conditionalFormatting sqref="AM50:CQ51">
    <cfRule type="expression" dxfId="2456" priority="3352">
      <formula>$AM$4=""</formula>
    </cfRule>
  </conditionalFormatting>
  <conditionalFormatting sqref="AL50:CQ51">
    <cfRule type="expression" dxfId="2455" priority="3353">
      <formula>$AL$4=""</formula>
    </cfRule>
  </conditionalFormatting>
  <conditionalFormatting sqref="AK50:CQ51">
    <cfRule type="expression" dxfId="2454" priority="3354">
      <formula>$AK$4=""</formula>
    </cfRule>
  </conditionalFormatting>
  <conditionalFormatting sqref="AJ50:CQ51">
    <cfRule type="expression" dxfId="2453" priority="3355">
      <formula>$AJ$4=""</formula>
    </cfRule>
  </conditionalFormatting>
  <conditionalFormatting sqref="AI50:CQ51">
    <cfRule type="expression" dxfId="2452" priority="3356">
      <formula>$AI$4=""</formula>
    </cfRule>
  </conditionalFormatting>
  <conditionalFormatting sqref="AH50:CQ51">
    <cfRule type="expression" dxfId="2451" priority="3357">
      <formula>$AH$4=""</formula>
    </cfRule>
  </conditionalFormatting>
  <conditionalFormatting sqref="AG50:CQ51">
    <cfRule type="expression" dxfId="2450" priority="3358">
      <formula>$AG$4=""</formula>
    </cfRule>
  </conditionalFormatting>
  <conditionalFormatting sqref="AF50:CQ51">
    <cfRule type="expression" dxfId="2449" priority="3359">
      <formula>$AF$4=""</formula>
    </cfRule>
  </conditionalFormatting>
  <conditionalFormatting sqref="AE50:CQ51">
    <cfRule type="expression" dxfId="2448" priority="3360">
      <formula>$AE$4=""</formula>
    </cfRule>
  </conditionalFormatting>
  <conditionalFormatting sqref="AD50:CQ51">
    <cfRule type="expression" dxfId="2447" priority="3361">
      <formula>$AD$4=""</formula>
    </cfRule>
  </conditionalFormatting>
  <conditionalFormatting sqref="AC50:CQ51">
    <cfRule type="expression" dxfId="2446" priority="3362">
      <formula>$AC$4=""</formula>
    </cfRule>
  </conditionalFormatting>
  <conditionalFormatting sqref="AC50:CQ51">
    <cfRule type="expression" dxfId="2445" priority="3363">
      <formula>$AB$4=""</formula>
    </cfRule>
  </conditionalFormatting>
  <conditionalFormatting sqref="BA50:CQ51">
    <cfRule type="expression" dxfId="2444" priority="3338">
      <formula>$BA$4=""</formula>
    </cfRule>
  </conditionalFormatting>
  <conditionalFormatting sqref="BO50:CQ51">
    <cfRule type="expression" dxfId="2443" priority="3324">
      <formula>$BO$4=""</formula>
    </cfRule>
  </conditionalFormatting>
  <conditionalFormatting sqref="BN50:CQ51">
    <cfRule type="expression" dxfId="2442" priority="3325">
      <formula>$BN$4=""</formula>
    </cfRule>
  </conditionalFormatting>
  <conditionalFormatting sqref="BM50:CQ51">
    <cfRule type="expression" dxfId="2441" priority="3326">
      <formula>$BM$4=""</formula>
    </cfRule>
  </conditionalFormatting>
  <conditionalFormatting sqref="BL50:CQ51">
    <cfRule type="expression" dxfId="2440" priority="3327">
      <formula>$BL$4=""</formula>
    </cfRule>
  </conditionalFormatting>
  <conditionalFormatting sqref="BK50:CQ51">
    <cfRule type="expression" dxfId="2439" priority="3328">
      <formula>$BK$4=""</formula>
    </cfRule>
  </conditionalFormatting>
  <conditionalFormatting sqref="BJ50:CQ51">
    <cfRule type="expression" dxfId="2438" priority="3329">
      <formula>$BJ$4=""</formula>
    </cfRule>
  </conditionalFormatting>
  <conditionalFormatting sqref="BI50:CQ51">
    <cfRule type="expression" dxfId="2437" priority="3330">
      <formula>$BI$4=""</formula>
    </cfRule>
  </conditionalFormatting>
  <conditionalFormatting sqref="BH50:CQ51">
    <cfRule type="expression" dxfId="2436" priority="3331">
      <formula>$BH$4=""</formula>
    </cfRule>
  </conditionalFormatting>
  <conditionalFormatting sqref="BG50:CQ51">
    <cfRule type="expression" dxfId="2435" priority="3332">
      <formula>$BG$4=""</formula>
    </cfRule>
  </conditionalFormatting>
  <conditionalFormatting sqref="BF50:CQ51">
    <cfRule type="expression" dxfId="2434" priority="3333">
      <formula>$BF$4=""</formula>
    </cfRule>
  </conditionalFormatting>
  <conditionalFormatting sqref="BE50:CQ51">
    <cfRule type="expression" dxfId="2433" priority="3334">
      <formula>$BE$4=""</formula>
    </cfRule>
  </conditionalFormatting>
  <conditionalFormatting sqref="BD50:CQ51">
    <cfRule type="expression" dxfId="2432" priority="3335">
      <formula>$BD$4=""</formula>
    </cfRule>
  </conditionalFormatting>
  <conditionalFormatting sqref="BB50:CQ51">
    <cfRule type="expression" dxfId="2431" priority="3337">
      <formula>$BB$4=""</formula>
    </cfRule>
  </conditionalFormatting>
  <conditionalFormatting sqref="AZ50:CQ51">
    <cfRule type="expression" dxfId="2430" priority="3339">
      <formula>$AZ$4=""</formula>
    </cfRule>
  </conditionalFormatting>
  <conditionalFormatting sqref="CQ50:CQ51">
    <cfRule type="expression" dxfId="2429" priority="3309">
      <formula>$CQ$4=""</formula>
    </cfRule>
  </conditionalFormatting>
  <conditionalFormatting sqref="BP50:CQ51">
    <cfRule type="expression" dxfId="2428" priority="3323">
      <formula>$BP$4=""</formula>
    </cfRule>
  </conditionalFormatting>
  <conditionalFormatting sqref="BQ50:CQ51">
    <cfRule type="expression" dxfId="2427" priority="3322">
      <formula>$BQ$4=""</formula>
    </cfRule>
  </conditionalFormatting>
  <conditionalFormatting sqref="BR50:CQ51">
    <cfRule type="expression" dxfId="2426" priority="3321">
      <formula>$BR$4=""</formula>
    </cfRule>
  </conditionalFormatting>
  <conditionalFormatting sqref="BS50:CQ51">
    <cfRule type="expression" dxfId="2425" priority="3320">
      <formula>$BS$4=""</formula>
    </cfRule>
  </conditionalFormatting>
  <conditionalFormatting sqref="BT50:CQ51">
    <cfRule type="expression" dxfId="2424" priority="3319">
      <formula>$BT$4=""</formula>
    </cfRule>
  </conditionalFormatting>
  <conditionalFormatting sqref="BU50:CQ51">
    <cfRule type="expression" dxfId="2423" priority="3318">
      <formula>$BU$4=""</formula>
    </cfRule>
  </conditionalFormatting>
  <conditionalFormatting sqref="BV50:CQ51">
    <cfRule type="expression" dxfId="2422" priority="3317">
      <formula>$BV$4=""</formula>
    </cfRule>
  </conditionalFormatting>
  <conditionalFormatting sqref="CJ50:CQ51">
    <cfRule type="expression" dxfId="2421" priority="3316">
      <formula>$CJ$4=""</formula>
    </cfRule>
  </conditionalFormatting>
  <conditionalFormatting sqref="CK50:CQ51">
    <cfRule type="expression" dxfId="2420" priority="3315">
      <formula>$CK$4=""</formula>
    </cfRule>
  </conditionalFormatting>
  <conditionalFormatting sqref="CL50:CQ51">
    <cfRule type="expression" dxfId="2419" priority="3314">
      <formula>$CL$4=""</formula>
    </cfRule>
  </conditionalFormatting>
  <conditionalFormatting sqref="CM50:CQ51">
    <cfRule type="expression" dxfId="2418" priority="3313">
      <formula>$CM$4=""</formula>
    </cfRule>
  </conditionalFormatting>
  <conditionalFormatting sqref="CN50:CQ51">
    <cfRule type="expression" dxfId="2417" priority="3312">
      <formula>$CN$4=""</formula>
    </cfRule>
  </conditionalFormatting>
  <conditionalFormatting sqref="CO50:CQ51">
    <cfRule type="expression" dxfId="2416" priority="3311">
      <formula>$CO$4=""</formula>
    </cfRule>
  </conditionalFormatting>
  <conditionalFormatting sqref="CP50:CQ51">
    <cfRule type="expression" dxfId="2415" priority="3310">
      <formula>$CP$4=""</formula>
    </cfRule>
  </conditionalFormatting>
  <conditionalFormatting sqref="BC50:CQ51">
    <cfRule type="expression" dxfId="2414" priority="3336">
      <formula>$BC$4=""</formula>
    </cfRule>
  </conditionalFormatting>
  <conditionalFormatting sqref="E14:O14 D47:O47 D37:O40 D15:O17 D20:O25 D10:O10 D12:O13 D33:O35 D49:O49 D27:O31 AC27:BQ31 AC49:BQ49 AC33:BQ35 AC10:BQ10 AC20:BQ25 AC37:BQ40 AC47:BQ47 AC12:BQ17">
    <cfRule type="expression" dxfId="2413" priority="3308">
      <formula>$D$4=""</formula>
    </cfRule>
  </conditionalFormatting>
  <conditionalFormatting sqref="E47:O47 E37:O40 E10:O10 E20:O25 E12:O17 E33:O35 E49:O49 E27:O31 AC27:BQ31 AC49:BQ49 AC33:BQ35 AC12:BQ17 AC20:BQ25 AC10:BQ10 AC37:BQ40 AC47:BQ47">
    <cfRule type="expression" dxfId="2412" priority="3307">
      <formula>$E$4=""</formula>
    </cfRule>
  </conditionalFormatting>
  <conditionalFormatting sqref="F47:O47 F37:O40 F10:O10 F20:O25 F12:O17 F33:O35 F49:O49 F27:O31 AC27:BQ31 AC49:BQ49 AC33:BQ35 AC12:BQ17 AC20:BQ25 AC10:BQ10 AC37:BQ40 AC47:BQ47">
    <cfRule type="expression" dxfId="2411" priority="3306">
      <formula>$F$4=""</formula>
    </cfRule>
  </conditionalFormatting>
  <conditionalFormatting sqref="G47:O47 G37:O40 G10:O10 G20:O25 G12:O17 G33:O35 G49:O49 G27:O31 AC27:BQ31 AC49:BQ49 AC33:BQ35 AC12:BQ17 AC20:BQ25 AC10:BQ10 AC37:BQ40 AC47:BQ47">
    <cfRule type="expression" dxfId="2410" priority="3305">
      <formula>$G$4=""</formula>
    </cfRule>
  </conditionalFormatting>
  <conditionalFormatting sqref="H47:O47 H37:O40 H10:O10 H20:O25 H12:O17 H33:O35 H49:O49 H27:O31 AC27:BQ31 AC49:BQ49 AC33:BQ35 AC12:BQ17 AC20:BQ25 AC10:BQ10 AC37:BQ40 AC47:BQ47">
    <cfRule type="expression" dxfId="2409" priority="3304">
      <formula>$H$4=""</formula>
    </cfRule>
  </conditionalFormatting>
  <conditionalFormatting sqref="I47:O47 I37:O40 I10:O10 I20:O25 I12:O17 I33:O35 I49:O49 I27:O31 AC27:BQ31 AC49:BQ49 AC33:BQ35 AC12:BQ17 AC20:BQ25 AC10:BQ10 AC37:BQ40 AC47:BQ47">
    <cfRule type="expression" dxfId="2408" priority="3303">
      <formula>$I$4=""</formula>
    </cfRule>
  </conditionalFormatting>
  <conditionalFormatting sqref="J47:O47 J37:O40 J10:O10 J20:O25 J12:O17 J33:O35 J49:O49 J27:O31 AC27:BQ31 AC49:BQ49 AC33:BQ35 AC12:BQ17 AC20:BQ25 AC10:BQ10 AC37:BQ40 AC47:BQ47">
    <cfRule type="expression" dxfId="2407" priority="3302">
      <formula>$J$4=""</formula>
    </cfRule>
  </conditionalFormatting>
  <conditionalFormatting sqref="K47:O47 K37:O40 K10:O10 K20:O25 K12:O17 K33:O35 K49:O49 K27:O31 AC27:BQ31 AC49:BQ49 AC33:BQ35 AC12:BQ17 AC20:BQ25 AC10:BQ10 AC37:BQ40 AC47:BQ47">
    <cfRule type="expression" dxfId="2406" priority="3301">
      <formula>$K$4=""</formula>
    </cfRule>
  </conditionalFormatting>
  <conditionalFormatting sqref="L47:O47 L37:O40 L10:O10 L20:O25 L12:O17 L33:O35 L49:O49 L27:O31 AC27:BQ31 AC49:BQ49 AC33:BQ35 AC12:BQ17 AC20:BQ25 AC10:BQ10 AC37:BQ40 AC47:BQ47">
    <cfRule type="expression" dxfId="2405" priority="3300">
      <formula>$L$4=""</formula>
    </cfRule>
  </conditionalFormatting>
  <conditionalFormatting sqref="M47:O47 M37:O40 M10:O10 M20:O25 M12:O17 M33:O35 M49:O49 M27:O31 AC27:BQ31 AC49:BQ49 AC33:BQ35 AC12:BQ17 AC20:BQ25 AC10:BQ10 AC37:BQ40 AC47:BQ47">
    <cfRule type="expression" dxfId="2404" priority="3299">
      <formula>$M$4=""</formula>
    </cfRule>
  </conditionalFormatting>
  <conditionalFormatting sqref="N47:O47 N37:O40 N10:O10 N20:O25 N12:O17 N33:O35 N49:O49 N27:O31 AC27:BQ31 AC49:BQ49 AC33:BQ35 AC12:BQ17 AC20:BQ25 AC10:BQ10 AC37:BQ40 AC47:BQ47">
    <cfRule type="expression" dxfId="2403" priority="3298">
      <formula>$N$4=""</formula>
    </cfRule>
  </conditionalFormatting>
  <conditionalFormatting sqref="O47 O37:O40 O10 O20:O25 O12:O17 O33:O35 O49 O27:O31 AC27:BQ31 AC49:BQ49 AC33:BQ35 AC12:BQ17 AC20:BQ25 AC10:BQ10 AC37:BQ40 AC47:BQ47">
    <cfRule type="expression" dxfId="2402" priority="3297">
      <formula>$O$4=""</formula>
    </cfRule>
  </conditionalFormatting>
  <conditionalFormatting sqref="AC47:BQ47 AC37:BQ40 AC10:BQ10 AC20:BQ25 AC12:BQ17 AC33:BQ35 AC49:BQ49 AC27:BQ31">
    <cfRule type="expression" dxfId="2401" priority="3296">
      <formula>$P$4=""</formula>
    </cfRule>
  </conditionalFormatting>
  <conditionalFormatting sqref="AC47:BQ47 AC37:BQ40 AC10:BQ10 AC20:BQ25 AC12:BQ17 AC33:BQ35 AC49:BQ49 AC27:BQ31">
    <cfRule type="expression" dxfId="2400" priority="3295">
      <formula>$Q$4=""</formula>
    </cfRule>
  </conditionalFormatting>
  <conditionalFormatting sqref="AC47:BQ47 AC37:BQ40 AC10:BQ10 AC20:BQ25 AC12:BQ17 AC33:BQ35 AC49:BQ49 AC27:BQ31">
    <cfRule type="expression" dxfId="2399" priority="3294">
      <formula>$R$4=""</formula>
    </cfRule>
  </conditionalFormatting>
  <conditionalFormatting sqref="AC47:BQ47 AC37:BQ40 AC10:BQ10 AC20:BQ25 AC12:BQ17 AC33:BQ35 AC49:BQ49 AC27:BQ31">
    <cfRule type="expression" dxfId="2398" priority="3293">
      <formula>$S$4=""</formula>
    </cfRule>
  </conditionalFormatting>
  <conditionalFormatting sqref="AC47:BQ47 AC37:BQ40 AC10:BQ10 AC20:BQ25 AC12:BQ17 AC33:BQ35 AC49:BQ49 AC27:BQ31">
    <cfRule type="expression" dxfId="2397" priority="3292">
      <formula>$T$4=""</formula>
    </cfRule>
  </conditionalFormatting>
  <conditionalFormatting sqref="AC47:BQ47 AC37:BQ40 AC10:BQ10 AC20:BQ25 AC12:BQ17 AC33:BQ35 AC49:BQ49 AC27:BQ31">
    <cfRule type="expression" dxfId="2396" priority="3291">
      <formula>$U$4=""</formula>
    </cfRule>
  </conditionalFormatting>
  <conditionalFormatting sqref="AC47:BQ47 AC37:BQ40 AC10:BQ10 AC20:BQ25 AC12:BQ17 AC33:BQ35 AC49:BQ49 AC27:BQ31">
    <cfRule type="expression" dxfId="2395" priority="3290">
      <formula>$V$4=""</formula>
    </cfRule>
  </conditionalFormatting>
  <conditionalFormatting sqref="AC47:BQ47 AC37:BQ40 AC10:BQ10 AC20:BQ25 AC12:BQ17 AC33:BQ35 AC49:BQ49 AC27:BQ31">
    <cfRule type="expression" dxfId="2394" priority="3289">
      <formula>$W$4=""</formula>
    </cfRule>
  </conditionalFormatting>
  <conditionalFormatting sqref="AC47:BQ47 AC37:BQ40 AC10:BQ10 AC20:BQ25 AC12:BQ17 AC33:BQ35 AC49:BQ49 AC27:BQ31">
    <cfRule type="expression" dxfId="2393" priority="3288">
      <formula>$X$4=""</formula>
    </cfRule>
  </conditionalFormatting>
  <conditionalFormatting sqref="AC47:BQ47 AC37:BQ40 AC10:BQ10 AC20:BQ25 AC12:BQ17 AC33:BQ35 AC49:BQ49 AC27:BQ31">
    <cfRule type="expression" dxfId="2392" priority="3287">
      <formula>$Y$4=""</formula>
    </cfRule>
  </conditionalFormatting>
  <conditionalFormatting sqref="AC47:BQ47 AC37:BQ40 AC10:BQ10 AC20:BQ25 AC12:BQ17 AC33:BQ35 AC49:BQ49 AC27:BQ31">
    <cfRule type="expression" dxfId="2391" priority="3286">
      <formula>$Z$4=""</formula>
    </cfRule>
  </conditionalFormatting>
  <conditionalFormatting sqref="AC47:BQ47 AC37:BQ40 AC10:BQ10 AC20:BQ25 AC12:BQ17 AC33:BQ35 AC49:BQ49 AC27:BQ31">
    <cfRule type="expression" dxfId="2390" priority="3285">
      <formula>$AA$4=""</formula>
    </cfRule>
  </conditionalFormatting>
  <conditionalFormatting sqref="AY47:BQ47 AY37:BQ40 AY10:BQ10 AY20:BQ25 AY12:BQ17 AY33:BQ35 AY49:BQ49 AY27:BQ31">
    <cfRule type="expression" dxfId="2389" priority="3261">
      <formula>$AY$4=""</formula>
    </cfRule>
  </conditionalFormatting>
  <conditionalFormatting sqref="AX47:BQ47 AX37:BQ40 AX10:BQ10 AX20:BQ25 AX12:BQ17 AX33:BQ35 AX49:BQ49 AX27:BQ31">
    <cfRule type="expression" dxfId="2388" priority="3262">
      <formula>$AX$4=""</formula>
    </cfRule>
  </conditionalFormatting>
  <conditionalFormatting sqref="AW47:BQ47 AW37:BQ40 AW10:BQ10 AW20:BQ25 AW12:BQ17 AW33:BQ35 AW49:BQ49 AW27:BQ31">
    <cfRule type="expression" dxfId="2387" priority="3263">
      <formula>$AW$4=""</formula>
    </cfRule>
  </conditionalFormatting>
  <conditionalFormatting sqref="AV47:BQ47 AV37:BQ40 AV10:BQ10 AV20:BQ25 AV12:BQ17 AV33:BQ35 AV49:BQ49 AV27:BQ31">
    <cfRule type="expression" dxfId="2386" priority="3264">
      <formula>$AV$4=""</formula>
    </cfRule>
  </conditionalFormatting>
  <conditionalFormatting sqref="AU47:BQ47 AU37:BQ40 AU10:BQ10 AU20:BQ25 AU12:BQ17 AU33:BQ35 AU49:BQ49 AU27:BQ31">
    <cfRule type="expression" dxfId="2385" priority="3265">
      <formula>$AU$4=""</formula>
    </cfRule>
  </conditionalFormatting>
  <conditionalFormatting sqref="AT47:BQ47 AT37:BQ40 AT10:BQ10 AT20:BQ25 AT12:BQ17 AT33:BQ35 AT49:BQ49 AT27:BQ31">
    <cfRule type="expression" dxfId="2384" priority="3266">
      <formula>$AT$4=""</formula>
    </cfRule>
  </conditionalFormatting>
  <conditionalFormatting sqref="AS47:BQ47 AS37:BQ40 AS10:BQ10 AS20:BQ25 AS12:BQ17 AS33:BQ35 AS49:BQ49 AS27:BQ31">
    <cfRule type="expression" dxfId="2383" priority="3267">
      <formula>$AS$4=""</formula>
    </cfRule>
  </conditionalFormatting>
  <conditionalFormatting sqref="AR47:BQ47 AR37:BQ40 AR10:BQ10 AR20:BQ25 AR12:BQ17 AR33:BQ35 AR49:BQ49 AR27:BQ31">
    <cfRule type="expression" dxfId="2382" priority="3268">
      <formula>$AR$4=""</formula>
    </cfRule>
  </conditionalFormatting>
  <conditionalFormatting sqref="AQ47:BQ47 AQ37:BQ40 AQ10:BQ10 AQ20:BQ25 AQ12:BQ17 AQ33:BQ35 AQ49:BQ49 AQ27:BQ31">
    <cfRule type="expression" dxfId="2381" priority="3269">
      <formula>$AQ$4=""</formula>
    </cfRule>
  </conditionalFormatting>
  <conditionalFormatting sqref="AP47:BQ47 AP37:BQ40 AP10:BQ10 AP20:BQ25 AP12:BQ17 AP33:BQ35 AP49:BQ49 AP27:BQ31">
    <cfRule type="expression" dxfId="2380" priority="3270">
      <formula>$AP$4=""</formula>
    </cfRule>
  </conditionalFormatting>
  <conditionalFormatting sqref="AO47:BQ47 AO37:BQ40 AO10:BQ10 AO20:BQ25 AO12:BQ17 AO33:BQ35 AO49:BQ49 AO27:BQ31">
    <cfRule type="expression" dxfId="2379" priority="3271">
      <formula>$AO$4=""</formula>
    </cfRule>
  </conditionalFormatting>
  <conditionalFormatting sqref="AN47:BQ47 AN37:BQ40 AN10:BQ10 AN20:BQ25 AN12:BQ17 AN33:BQ35 AN49:BQ49 AN27:BQ31">
    <cfRule type="expression" dxfId="2378" priority="3272">
      <formula>$AN$4=""</formula>
    </cfRule>
  </conditionalFormatting>
  <conditionalFormatting sqref="AM47:BQ47 AM37:BQ40 AM10:BQ10 AM20:BQ25 AM12:BQ17 AM33:BQ35 AM49:BQ49 AM27:BQ31">
    <cfRule type="expression" dxfId="2377" priority="3273">
      <formula>$AM$4=""</formula>
    </cfRule>
  </conditionalFormatting>
  <conditionalFormatting sqref="AL47:BQ47 AL37:BQ40 AL10:BQ10 AL20:BQ25 AL12:BQ17 AL33:BQ35 AL49:BQ49 AL27:BQ31">
    <cfRule type="expression" dxfId="2376" priority="3274">
      <formula>$AL$4=""</formula>
    </cfRule>
  </conditionalFormatting>
  <conditionalFormatting sqref="AK47:BQ47 AK37:BQ40 AK10:BQ10 AK20:BQ25 AK12:BQ17 AK33:BQ35 AK49:BQ49 AK27:BQ31">
    <cfRule type="expression" dxfId="2375" priority="3275">
      <formula>$AK$4=""</formula>
    </cfRule>
  </conditionalFormatting>
  <conditionalFormatting sqref="AJ47:BQ47 AJ37:BQ40 AJ10:BQ10 AJ20:BQ25 AJ12:BQ17 AJ33:BQ35 AJ49:BQ49 AJ27:BQ31">
    <cfRule type="expression" dxfId="2374" priority="3276">
      <formula>$AJ$4=""</formula>
    </cfRule>
  </conditionalFormatting>
  <conditionalFormatting sqref="AI47:BQ47 AI37:BQ40 AI10:BQ10 AI20:BQ25 AI12:BQ17 AI33:BQ35 AI49:BQ49 AI27:BQ31">
    <cfRule type="expression" dxfId="2373" priority="3277">
      <formula>$AI$4=""</formula>
    </cfRule>
  </conditionalFormatting>
  <conditionalFormatting sqref="AH47:BQ47 AH37:BQ40 AH10:BQ10 AH20:BQ25 AH12:BQ17 AH33:BQ35 AH49:BQ49 AH27:BQ31">
    <cfRule type="expression" dxfId="2372" priority="3278">
      <formula>$AH$4=""</formula>
    </cfRule>
  </conditionalFormatting>
  <conditionalFormatting sqref="AG47:BQ47 AG37:BQ40 AG10:BQ10 AG20:BQ25 AG12:BQ17 AG33:BQ35 AG49:BQ49 AG27:BQ31">
    <cfRule type="expression" dxfId="2371" priority="3279">
      <formula>$AG$4=""</formula>
    </cfRule>
  </conditionalFormatting>
  <conditionalFormatting sqref="AF47:BQ47 AF37:BQ40 AF10:BQ10 AF20:BQ25 AF12:BQ17 AF33:BQ35 AF49:BQ49 AF27:BQ31">
    <cfRule type="expression" dxfId="2370" priority="3280">
      <formula>$AF$4=""</formula>
    </cfRule>
  </conditionalFormatting>
  <conditionalFormatting sqref="AE47:BQ47 AE37:BQ40 AE10:BQ10 AE20:BQ25 AE12:BQ17 AE33:BQ35 AE49:BQ49 AE27:BQ31">
    <cfRule type="expression" dxfId="2369" priority="3281">
      <formula>$AE$4=""</formula>
    </cfRule>
  </conditionalFormatting>
  <conditionalFormatting sqref="AD47:BQ47 AD37:BQ40 AD10:BQ10 AD20:BQ25 AD12:BQ17 AD33:BQ35 AD49:BQ49 AD27:BQ31">
    <cfRule type="expression" dxfId="2368" priority="3282">
      <formula>$AD$4=""</formula>
    </cfRule>
  </conditionalFormatting>
  <conditionalFormatting sqref="AC47:BQ47 AC37:BQ40 AC10:BQ10 AC20:BQ25 AC12:BQ17 AC33:BQ35 AC49:BQ49 AC27:BQ31">
    <cfRule type="expression" dxfId="2367" priority="3283">
      <formula>$AC$4=""</formula>
    </cfRule>
  </conditionalFormatting>
  <conditionalFormatting sqref="AC47:BQ47 AC37:BQ40 AC10:BQ10 AC20:BQ25 AC12:BQ17 AC33:BQ35 AC49:BQ49 AC27:BQ31">
    <cfRule type="expression" dxfId="2366" priority="3284">
      <formula>$AB$4=""</formula>
    </cfRule>
  </conditionalFormatting>
  <conditionalFormatting sqref="BA47:BQ47 BA37:BQ40 BA10:BQ10 BA20:BQ25 BA12:BQ17 BA33:BQ35 BA49:BQ49 BA27:BQ31">
    <cfRule type="expression" dxfId="2365" priority="3259">
      <formula>$BA$4=""</formula>
    </cfRule>
  </conditionalFormatting>
  <conditionalFormatting sqref="BO47:BQ47 BO37:BQ40 BO10:BQ10 BO20:BQ25 BO12:BQ17 BO33:BQ35 BO49:BQ49 BO27:BQ31">
    <cfRule type="expression" dxfId="2364" priority="3245">
      <formula>$BO$4=""</formula>
    </cfRule>
  </conditionalFormatting>
  <conditionalFormatting sqref="BN47:BQ47 BN37:BQ40 BN10:BQ10 BN20:BQ25 BN12:BQ17 BN33:BQ35 BN49:BQ49 BN27:BQ31">
    <cfRule type="expression" dxfId="2363" priority="3246">
      <formula>$BN$4=""</formula>
    </cfRule>
  </conditionalFormatting>
  <conditionalFormatting sqref="BM47:BQ47 BM37:BQ40 BM10:BQ10 BM20:BQ25 BM12:BQ17 BM33:BQ35 BM49:BQ49 BM27:BQ31">
    <cfRule type="expression" dxfId="2362" priority="3247">
      <formula>$BM$4=""</formula>
    </cfRule>
  </conditionalFormatting>
  <conditionalFormatting sqref="BL47:BQ47 BL37:BQ40 BL10:BQ10 BL20:BQ25 BL12:BQ17 BL33:BQ35 BL49:BQ49 BL27:BQ31">
    <cfRule type="expression" dxfId="2361" priority="3248">
      <formula>$BL$4=""</formula>
    </cfRule>
  </conditionalFormatting>
  <conditionalFormatting sqref="BK47:BQ47 BK37:BQ40 BK10:BQ10 BK20:BQ25 BK12:BQ17 BK33:BQ35 BK49:BQ49 BK27:BQ31">
    <cfRule type="expression" dxfId="2360" priority="3249">
      <formula>$BK$4=""</formula>
    </cfRule>
  </conditionalFormatting>
  <conditionalFormatting sqref="BJ47:BQ47 BJ37:BQ40 BJ10:BQ10 BJ20:BQ25 BJ12:BQ17 BJ33:BQ35 BJ49:BQ49 BJ27:BQ31">
    <cfRule type="expression" dxfId="2359" priority="3250">
      <formula>$BJ$4=""</formula>
    </cfRule>
  </conditionalFormatting>
  <conditionalFormatting sqref="BI47:BQ47 BI37:BQ40 BI10:BQ10 BI20:BQ25 BI12:BQ17 BI33:BQ35 BI49:BQ49 BI27:BQ31">
    <cfRule type="expression" dxfId="2358" priority="3251">
      <formula>$BI$4=""</formula>
    </cfRule>
  </conditionalFormatting>
  <conditionalFormatting sqref="BH47:BQ47 BH37:BQ40 BH10:BQ10 BH20:BQ25 BH12:BQ17 BH33:BQ35 BH49:BQ49 BH27:BQ31">
    <cfRule type="expression" dxfId="2357" priority="3252">
      <formula>$BH$4=""</formula>
    </cfRule>
  </conditionalFormatting>
  <conditionalFormatting sqref="BG47:BQ47 BG37:BQ40 BG10:BQ10 BG20:BQ25 BG12:BQ17 BG33:BQ35 BG49:BQ49 BG27:BQ31">
    <cfRule type="expression" dxfId="2356" priority="3253">
      <formula>$BG$4=""</formula>
    </cfRule>
  </conditionalFormatting>
  <conditionalFormatting sqref="BF47:BQ47 BF37:BQ40 BF10:BQ10 BF20:BQ25 BF12:BQ17 BF33:BQ35 BF49:BQ49 BF27:BQ31">
    <cfRule type="expression" dxfId="2355" priority="3254">
      <formula>$BF$4=""</formula>
    </cfRule>
  </conditionalFormatting>
  <conditionalFormatting sqref="BE47:BQ47 BE37:BQ40 BE10:BQ10 BE20:BQ25 BE12:BQ17 BE33:BQ35 BE49:BQ49 BE27:BQ31">
    <cfRule type="expression" dxfId="2354" priority="3255">
      <formula>$BE$4=""</formula>
    </cfRule>
  </conditionalFormatting>
  <conditionalFormatting sqref="BD47:BQ47 BD37:BQ40 BD10:BQ10 BD20:BQ25 BD12:BQ17 BD33:BQ35 BD49:BQ49 BD27:BQ31">
    <cfRule type="expression" dxfId="2353" priority="3256">
      <formula>$BD$4=""</formula>
    </cfRule>
  </conditionalFormatting>
  <conditionalFormatting sqref="BB47:BQ47 BB37:BQ40 BB10:BQ10 BB20:BQ25 BB12:BQ17 BB33:BQ35 BB49:BQ49 BB27:BQ31">
    <cfRule type="expression" dxfId="2352" priority="3258">
      <formula>$BB$4=""</formula>
    </cfRule>
  </conditionalFormatting>
  <conditionalFormatting sqref="AZ47:BQ47 AZ37:BQ40 AZ10:BQ10 AZ20:BQ25 AZ12:BQ17 AZ33:BQ35 AZ49:BQ49 AZ27:BQ31">
    <cfRule type="expression" dxfId="2351" priority="3260">
      <formula>$AZ$4=""</formula>
    </cfRule>
  </conditionalFormatting>
  <conditionalFormatting sqref="BP47:BQ47 BP37:BQ40 BP10:BQ10 BP20:BQ25 BP12:BQ17 BP27:BQ31 BP33:BQ35 BP49:BQ49">
    <cfRule type="expression" dxfId="2350" priority="3244">
      <formula>$BP$4=""</formula>
    </cfRule>
  </conditionalFormatting>
  <conditionalFormatting sqref="BQ47 BQ37:BQ40 BQ10 BQ20:BQ25 BQ12:BQ17 BQ27:BQ31 BQ33:BQ35 BQ49">
    <cfRule type="expression" dxfId="2349" priority="3243">
      <formula>$BQ$4=""</formula>
    </cfRule>
  </conditionalFormatting>
  <conditionalFormatting sqref="BC47:BQ47 BC37:BQ40 BC10:BQ10 BC20:BQ25 BC12:BQ17 BC33:BQ35 BC49:BQ49 BC27:BQ31">
    <cfRule type="expression" dxfId="2348" priority="3257">
      <formula>$BC$4=""</formula>
    </cfRule>
  </conditionalFormatting>
  <conditionalFormatting sqref="D41:O41 AC41:BQ41">
    <cfRule type="expression" dxfId="2347" priority="3242">
      <formula>$D$4=""</formula>
    </cfRule>
  </conditionalFormatting>
  <conditionalFormatting sqref="E41:O41 AC41:BQ41">
    <cfRule type="expression" dxfId="2346" priority="3241">
      <formula>$E$4=""</formula>
    </cfRule>
  </conditionalFormatting>
  <conditionalFormatting sqref="F41:O41 AC41:BQ41">
    <cfRule type="expression" dxfId="2345" priority="3240">
      <formula>$F$4=""</formula>
    </cfRule>
  </conditionalFormatting>
  <conditionalFormatting sqref="G41:O41 AC41:BQ41">
    <cfRule type="expression" dxfId="2344" priority="3239">
      <formula>$G$4=""</formula>
    </cfRule>
  </conditionalFormatting>
  <conditionalFormatting sqref="H41:O41 AC41:BQ41">
    <cfRule type="expression" dxfId="2343" priority="3238">
      <formula>$H$4=""</formula>
    </cfRule>
  </conditionalFormatting>
  <conditionalFormatting sqref="I41:O41 AC41:BQ41">
    <cfRule type="expression" dxfId="2342" priority="3237">
      <formula>$I$4=""</formula>
    </cfRule>
  </conditionalFormatting>
  <conditionalFormatting sqref="J41:O41 AC41:BQ41">
    <cfRule type="expression" dxfId="2341" priority="3236">
      <formula>$J$4=""</formula>
    </cfRule>
  </conditionalFormatting>
  <conditionalFormatting sqref="K41:O41 AC41:BQ41">
    <cfRule type="expression" dxfId="2340" priority="3235">
      <formula>$K$4=""</formula>
    </cfRule>
  </conditionalFormatting>
  <conditionalFormatting sqref="L41:O41 AC41:BQ41">
    <cfRule type="expression" dxfId="2339" priority="3234">
      <formula>$L$4=""</formula>
    </cfRule>
  </conditionalFormatting>
  <conditionalFormatting sqref="M41:O41 AC41:BQ41">
    <cfRule type="expression" dxfId="2338" priority="3233">
      <formula>$M$4=""</formula>
    </cfRule>
  </conditionalFormatting>
  <conditionalFormatting sqref="N41:O41 AC41:BQ41">
    <cfRule type="expression" dxfId="2337" priority="3232">
      <formula>$N$4=""</formula>
    </cfRule>
  </conditionalFormatting>
  <conditionalFormatting sqref="O41 AC41:BQ41">
    <cfRule type="expression" dxfId="2336" priority="3231">
      <formula>$O$4=""</formula>
    </cfRule>
  </conditionalFormatting>
  <conditionalFormatting sqref="AC41:BQ41">
    <cfRule type="expression" dxfId="2335" priority="3230">
      <formula>$P$4=""</formula>
    </cfRule>
  </conditionalFormatting>
  <conditionalFormatting sqref="AC41:BQ41">
    <cfRule type="expression" dxfId="2334" priority="3229">
      <formula>$Q$4=""</formula>
    </cfRule>
  </conditionalFormatting>
  <conditionalFormatting sqref="AC41:BQ41">
    <cfRule type="expression" dxfId="2333" priority="3228">
      <formula>$R$4=""</formula>
    </cfRule>
  </conditionalFormatting>
  <conditionalFormatting sqref="AC41:BQ41">
    <cfRule type="expression" dxfId="2332" priority="3227">
      <formula>$S$4=""</formula>
    </cfRule>
  </conditionalFormatting>
  <conditionalFormatting sqref="AC41:BQ41">
    <cfRule type="expression" dxfId="2331" priority="3226">
      <formula>$T$4=""</formula>
    </cfRule>
  </conditionalFormatting>
  <conditionalFormatting sqref="AC41:BQ41">
    <cfRule type="expression" dxfId="2330" priority="3225">
      <formula>$U$4=""</formula>
    </cfRule>
  </conditionalFormatting>
  <conditionalFormatting sqref="AC41:BQ41">
    <cfRule type="expression" dxfId="2329" priority="3224">
      <formula>$V$4=""</formula>
    </cfRule>
  </conditionalFormatting>
  <conditionalFormatting sqref="AC41:BQ41">
    <cfRule type="expression" dxfId="2328" priority="3223">
      <formula>$W$4=""</formula>
    </cfRule>
  </conditionalFormatting>
  <conditionalFormatting sqref="AC41:BQ41">
    <cfRule type="expression" dxfId="2327" priority="3222">
      <formula>$X$4=""</formula>
    </cfRule>
  </conditionalFormatting>
  <conditionalFormatting sqref="AC41:BQ41">
    <cfRule type="expression" dxfId="2326" priority="3221">
      <formula>$Y$4=""</formula>
    </cfRule>
  </conditionalFormatting>
  <conditionalFormatting sqref="AC41:BQ41">
    <cfRule type="expression" dxfId="2325" priority="3220">
      <formula>$Z$4=""</formula>
    </cfRule>
  </conditionalFormatting>
  <conditionalFormatting sqref="AC41:BQ41">
    <cfRule type="expression" dxfId="2324" priority="3219">
      <formula>$AA$4=""</formula>
    </cfRule>
  </conditionalFormatting>
  <conditionalFormatting sqref="AY41:BQ41">
    <cfRule type="expression" dxfId="2323" priority="3195">
      <formula>$AY$4=""</formula>
    </cfRule>
  </conditionalFormatting>
  <conditionalFormatting sqref="AX41:BQ41">
    <cfRule type="expression" dxfId="2322" priority="3196">
      <formula>$AX$4=""</formula>
    </cfRule>
  </conditionalFormatting>
  <conditionalFormatting sqref="AW41:BQ41">
    <cfRule type="expression" dxfId="2321" priority="3197">
      <formula>$AW$4=""</formula>
    </cfRule>
  </conditionalFormatting>
  <conditionalFormatting sqref="AV41:BQ41">
    <cfRule type="expression" dxfId="2320" priority="3198">
      <formula>$AV$4=""</formula>
    </cfRule>
  </conditionalFormatting>
  <conditionalFormatting sqref="AU41:BQ41">
    <cfRule type="expression" dxfId="2319" priority="3199">
      <formula>$AU$4=""</formula>
    </cfRule>
  </conditionalFormatting>
  <conditionalFormatting sqref="AT41:BQ41">
    <cfRule type="expression" dxfId="2318" priority="3200">
      <formula>$AT$4=""</formula>
    </cfRule>
  </conditionalFormatting>
  <conditionalFormatting sqref="AS41:BQ41">
    <cfRule type="expression" dxfId="2317" priority="3201">
      <formula>$AS$4=""</formula>
    </cfRule>
  </conditionalFormatting>
  <conditionalFormatting sqref="AR41:BQ41">
    <cfRule type="expression" dxfId="2316" priority="3202">
      <formula>$AR$4=""</formula>
    </cfRule>
  </conditionalFormatting>
  <conditionalFormatting sqref="AQ41:BQ41">
    <cfRule type="expression" dxfId="2315" priority="3203">
      <formula>$AQ$4=""</formula>
    </cfRule>
  </conditionalFormatting>
  <conditionalFormatting sqref="AP41:BQ41">
    <cfRule type="expression" dxfId="2314" priority="3204">
      <formula>$AP$4=""</formula>
    </cfRule>
  </conditionalFormatting>
  <conditionalFormatting sqref="AO41:BQ41">
    <cfRule type="expression" dxfId="2313" priority="3205">
      <formula>$AO$4=""</formula>
    </cfRule>
  </conditionalFormatting>
  <conditionalFormatting sqref="AN41:BQ41">
    <cfRule type="expression" dxfId="2312" priority="3206">
      <formula>$AN$4=""</formula>
    </cfRule>
  </conditionalFormatting>
  <conditionalFormatting sqref="AM41:BQ41">
    <cfRule type="expression" dxfId="2311" priority="3207">
      <formula>$AM$4=""</formula>
    </cfRule>
  </conditionalFormatting>
  <conditionalFormatting sqref="AL41:BQ41">
    <cfRule type="expression" dxfId="2310" priority="3208">
      <formula>$AL$4=""</formula>
    </cfRule>
  </conditionalFormatting>
  <conditionalFormatting sqref="AK41:BQ41">
    <cfRule type="expression" dxfId="2309" priority="3209">
      <formula>$AK$4=""</formula>
    </cfRule>
  </conditionalFormatting>
  <conditionalFormatting sqref="AJ41:BQ41">
    <cfRule type="expression" dxfId="2308" priority="3210">
      <formula>$AJ$4=""</formula>
    </cfRule>
  </conditionalFormatting>
  <conditionalFormatting sqref="AI41:BQ41">
    <cfRule type="expression" dxfId="2307" priority="3211">
      <formula>$AI$4=""</formula>
    </cfRule>
  </conditionalFormatting>
  <conditionalFormatting sqref="AH41:BQ41">
    <cfRule type="expression" dxfId="2306" priority="3212">
      <formula>$AH$4=""</formula>
    </cfRule>
  </conditionalFormatting>
  <conditionalFormatting sqref="AG41:BQ41">
    <cfRule type="expression" dxfId="2305" priority="3213">
      <formula>$AG$4=""</formula>
    </cfRule>
  </conditionalFormatting>
  <conditionalFormatting sqref="AF41:BQ41">
    <cfRule type="expression" dxfId="2304" priority="3214">
      <formula>$AF$4=""</formula>
    </cfRule>
  </conditionalFormatting>
  <conditionalFormatting sqref="AE41:BQ41">
    <cfRule type="expression" dxfId="2303" priority="3215">
      <formula>$AE$4=""</formula>
    </cfRule>
  </conditionalFormatting>
  <conditionalFormatting sqref="AD41:BQ41">
    <cfRule type="expression" dxfId="2302" priority="3216">
      <formula>$AD$4=""</formula>
    </cfRule>
  </conditionalFormatting>
  <conditionalFormatting sqref="AC41:BQ41">
    <cfRule type="expression" dxfId="2301" priority="3217">
      <formula>$AC$4=""</formula>
    </cfRule>
  </conditionalFormatting>
  <conditionalFormatting sqref="AC41:BQ41">
    <cfRule type="expression" dxfId="2300" priority="3218">
      <formula>$AB$4=""</formula>
    </cfRule>
  </conditionalFormatting>
  <conditionalFormatting sqref="BA41:BQ41">
    <cfRule type="expression" dxfId="2299" priority="3193">
      <formula>$BA$4=""</formula>
    </cfRule>
  </conditionalFormatting>
  <conditionalFormatting sqref="BO41:BQ41">
    <cfRule type="expression" dxfId="2298" priority="3179">
      <formula>$BO$4=""</formula>
    </cfRule>
  </conditionalFormatting>
  <conditionalFormatting sqref="BN41:BQ41">
    <cfRule type="expression" dxfId="2297" priority="3180">
      <formula>$BN$4=""</formula>
    </cfRule>
  </conditionalFormatting>
  <conditionalFormatting sqref="BM41:BQ41">
    <cfRule type="expression" dxfId="2296" priority="3181">
      <formula>$BM$4=""</formula>
    </cfRule>
  </conditionalFormatting>
  <conditionalFormatting sqref="BL41:BQ41">
    <cfRule type="expression" dxfId="2295" priority="3182">
      <formula>$BL$4=""</formula>
    </cfRule>
  </conditionalFormatting>
  <conditionalFormatting sqref="BK41:BQ41">
    <cfRule type="expression" dxfId="2294" priority="3183">
      <formula>$BK$4=""</formula>
    </cfRule>
  </conditionalFormatting>
  <conditionalFormatting sqref="BJ41:BQ41">
    <cfRule type="expression" dxfId="2293" priority="3184">
      <formula>$BJ$4=""</formula>
    </cfRule>
  </conditionalFormatting>
  <conditionalFormatting sqref="BI41:BQ41">
    <cfRule type="expression" dxfId="2292" priority="3185">
      <formula>$BI$4=""</formula>
    </cfRule>
  </conditionalFormatting>
  <conditionalFormatting sqref="BH41:BQ41">
    <cfRule type="expression" dxfId="2291" priority="3186">
      <formula>$BH$4=""</formula>
    </cfRule>
  </conditionalFormatting>
  <conditionalFormatting sqref="BG41:BQ41">
    <cfRule type="expression" dxfId="2290" priority="3187">
      <formula>$BG$4=""</formula>
    </cfRule>
  </conditionalFormatting>
  <conditionalFormatting sqref="BF41:BQ41">
    <cfRule type="expression" dxfId="2289" priority="3188">
      <formula>$BF$4=""</formula>
    </cfRule>
  </conditionalFormatting>
  <conditionalFormatting sqref="BE41:BQ41">
    <cfRule type="expression" dxfId="2288" priority="3189">
      <formula>$BE$4=""</formula>
    </cfRule>
  </conditionalFormatting>
  <conditionalFormatting sqref="BD41:BQ41">
    <cfRule type="expression" dxfId="2287" priority="3190">
      <formula>$BD$4=""</formula>
    </cfRule>
  </conditionalFormatting>
  <conditionalFormatting sqref="BB41:BQ41">
    <cfRule type="expression" dxfId="2286" priority="3192">
      <formula>$BB$4=""</formula>
    </cfRule>
  </conditionalFormatting>
  <conditionalFormatting sqref="AZ41:BQ41">
    <cfRule type="expression" dxfId="2285" priority="3194">
      <formula>$AZ$4=""</formula>
    </cfRule>
  </conditionalFormatting>
  <conditionalFormatting sqref="BP41:BQ41">
    <cfRule type="expression" dxfId="2284" priority="3178">
      <formula>$BP$4=""</formula>
    </cfRule>
  </conditionalFormatting>
  <conditionalFormatting sqref="BQ41">
    <cfRule type="expression" dxfId="2283" priority="3177">
      <formula>$BQ$4=""</formula>
    </cfRule>
  </conditionalFormatting>
  <conditionalFormatting sqref="BC41:BQ41">
    <cfRule type="expression" dxfId="2282" priority="3191">
      <formula>$BC$4=""</formula>
    </cfRule>
  </conditionalFormatting>
  <conditionalFormatting sqref="D42:O42 AC42:BQ42">
    <cfRule type="expression" dxfId="2281" priority="3176">
      <formula>$D$4=""</formula>
    </cfRule>
  </conditionalFormatting>
  <conditionalFormatting sqref="E42:O42 AC42:BQ42">
    <cfRule type="expression" dxfId="2280" priority="3175">
      <formula>$E$4=""</formula>
    </cfRule>
  </conditionalFormatting>
  <conditionalFormatting sqref="F42:O42 AC42:BQ42">
    <cfRule type="expression" dxfId="2279" priority="3174">
      <formula>$F$4=""</formula>
    </cfRule>
  </conditionalFormatting>
  <conditionalFormatting sqref="G42:O42 AC42:BQ42">
    <cfRule type="expression" dxfId="2278" priority="3173">
      <formula>$G$4=""</formula>
    </cfRule>
  </conditionalFormatting>
  <conditionalFormatting sqref="H42:O42 AC42:BQ42">
    <cfRule type="expression" dxfId="2277" priority="3172">
      <formula>$H$4=""</formula>
    </cfRule>
  </conditionalFormatting>
  <conditionalFormatting sqref="I42:O42 AC42:BQ42">
    <cfRule type="expression" dxfId="2276" priority="3171">
      <formula>$I$4=""</formula>
    </cfRule>
  </conditionalFormatting>
  <conditionalFormatting sqref="J42:O42 AC42:BQ42">
    <cfRule type="expression" dxfId="2275" priority="3170">
      <formula>$J$4=""</formula>
    </cfRule>
  </conditionalFormatting>
  <conditionalFormatting sqref="K42:O42 AC42:BQ42">
    <cfRule type="expression" dxfId="2274" priority="3169">
      <formula>$K$4=""</formula>
    </cfRule>
  </conditionalFormatting>
  <conditionalFormatting sqref="L42:O42 AC42:BQ42">
    <cfRule type="expression" dxfId="2273" priority="3168">
      <formula>$L$4=""</formula>
    </cfRule>
  </conditionalFormatting>
  <conditionalFormatting sqref="M42:O42 AC42:BQ42">
    <cfRule type="expression" dxfId="2272" priority="3167">
      <formula>$M$4=""</formula>
    </cfRule>
  </conditionalFormatting>
  <conditionalFormatting sqref="N42:O42 AC42:BQ42">
    <cfRule type="expression" dxfId="2271" priority="3166">
      <formula>$N$4=""</formula>
    </cfRule>
  </conditionalFormatting>
  <conditionalFormatting sqref="O42 AC42:BQ42">
    <cfRule type="expression" dxfId="2270" priority="3165">
      <formula>$O$4=""</formula>
    </cfRule>
  </conditionalFormatting>
  <conditionalFormatting sqref="AC42:BQ42">
    <cfRule type="expression" dxfId="2269" priority="3164">
      <formula>$P$4=""</formula>
    </cfRule>
  </conditionalFormatting>
  <conditionalFormatting sqref="AC42:BQ42">
    <cfRule type="expression" dxfId="2268" priority="3163">
      <formula>$Q$4=""</formula>
    </cfRule>
  </conditionalFormatting>
  <conditionalFormatting sqref="AC42:BQ42">
    <cfRule type="expression" dxfId="2267" priority="3162">
      <formula>$R$4=""</formula>
    </cfRule>
  </conditionalFormatting>
  <conditionalFormatting sqref="AC42:BQ42">
    <cfRule type="expression" dxfId="2266" priority="3161">
      <formula>$S$4=""</formula>
    </cfRule>
  </conditionalFormatting>
  <conditionalFormatting sqref="AC42:BQ42">
    <cfRule type="expression" dxfId="2265" priority="3160">
      <formula>$T$4=""</formula>
    </cfRule>
  </conditionalFormatting>
  <conditionalFormatting sqref="AC42:BQ42">
    <cfRule type="expression" dxfId="2264" priority="3159">
      <formula>$U$4=""</formula>
    </cfRule>
  </conditionalFormatting>
  <conditionalFormatting sqref="AC42:BQ42">
    <cfRule type="expression" dxfId="2263" priority="3158">
      <formula>$V$4=""</formula>
    </cfRule>
  </conditionalFormatting>
  <conditionalFormatting sqref="AC42:BQ42">
    <cfRule type="expression" dxfId="2262" priority="3157">
      <formula>$W$4=""</formula>
    </cfRule>
  </conditionalFormatting>
  <conditionalFormatting sqref="AC42:BQ42">
    <cfRule type="expression" dxfId="2261" priority="3156">
      <formula>$X$4=""</formula>
    </cfRule>
  </conditionalFormatting>
  <conditionalFormatting sqref="AC42:BQ42">
    <cfRule type="expression" dxfId="2260" priority="3155">
      <formula>$Y$4=""</formula>
    </cfRule>
  </conditionalFormatting>
  <conditionalFormatting sqref="AC42:BQ42">
    <cfRule type="expression" dxfId="2259" priority="3154">
      <formula>$Z$4=""</formula>
    </cfRule>
  </conditionalFormatting>
  <conditionalFormatting sqref="AC42:BQ42">
    <cfRule type="expression" dxfId="2258" priority="3153">
      <formula>$AA$4=""</formula>
    </cfRule>
  </conditionalFormatting>
  <conditionalFormatting sqref="AY42:BQ42">
    <cfRule type="expression" dxfId="2257" priority="3129">
      <formula>$AY$4=""</formula>
    </cfRule>
  </conditionalFormatting>
  <conditionalFormatting sqref="AX42:BQ42">
    <cfRule type="expression" dxfId="2256" priority="3130">
      <formula>$AX$4=""</formula>
    </cfRule>
  </conditionalFormatting>
  <conditionalFormatting sqref="AW42:BQ42">
    <cfRule type="expression" dxfId="2255" priority="3131">
      <formula>$AW$4=""</formula>
    </cfRule>
  </conditionalFormatting>
  <conditionalFormatting sqref="AV42:BQ42">
    <cfRule type="expression" dxfId="2254" priority="3132">
      <formula>$AV$4=""</formula>
    </cfRule>
  </conditionalFormatting>
  <conditionalFormatting sqref="AU42:BQ42">
    <cfRule type="expression" dxfId="2253" priority="3133">
      <formula>$AU$4=""</formula>
    </cfRule>
  </conditionalFormatting>
  <conditionalFormatting sqref="AT42:BQ42">
    <cfRule type="expression" dxfId="2252" priority="3134">
      <formula>$AT$4=""</formula>
    </cfRule>
  </conditionalFormatting>
  <conditionalFormatting sqref="AS42:BQ42">
    <cfRule type="expression" dxfId="2251" priority="3135">
      <formula>$AS$4=""</formula>
    </cfRule>
  </conditionalFormatting>
  <conditionalFormatting sqref="AR42:BQ42">
    <cfRule type="expression" dxfId="2250" priority="3136">
      <formula>$AR$4=""</formula>
    </cfRule>
  </conditionalFormatting>
  <conditionalFormatting sqref="AQ42:BQ42">
    <cfRule type="expression" dxfId="2249" priority="3137">
      <formula>$AQ$4=""</formula>
    </cfRule>
  </conditionalFormatting>
  <conditionalFormatting sqref="AP42:BQ42">
    <cfRule type="expression" dxfId="2248" priority="3138">
      <formula>$AP$4=""</formula>
    </cfRule>
  </conditionalFormatting>
  <conditionalFormatting sqref="AO42:BQ42">
    <cfRule type="expression" dxfId="2247" priority="3139">
      <formula>$AO$4=""</formula>
    </cfRule>
  </conditionalFormatting>
  <conditionalFormatting sqref="AN42:BQ42">
    <cfRule type="expression" dxfId="2246" priority="3140">
      <formula>$AN$4=""</formula>
    </cfRule>
  </conditionalFormatting>
  <conditionalFormatting sqref="AM42:BQ42">
    <cfRule type="expression" dxfId="2245" priority="3141">
      <formula>$AM$4=""</formula>
    </cfRule>
  </conditionalFormatting>
  <conditionalFormatting sqref="AL42:BQ42">
    <cfRule type="expression" dxfId="2244" priority="3142">
      <formula>$AL$4=""</formula>
    </cfRule>
  </conditionalFormatting>
  <conditionalFormatting sqref="AK42:BQ42">
    <cfRule type="expression" dxfId="2243" priority="3143">
      <formula>$AK$4=""</formula>
    </cfRule>
  </conditionalFormatting>
  <conditionalFormatting sqref="AJ42:BQ42">
    <cfRule type="expression" dxfId="2242" priority="3144">
      <formula>$AJ$4=""</formula>
    </cfRule>
  </conditionalFormatting>
  <conditionalFormatting sqref="AI42:BQ42">
    <cfRule type="expression" dxfId="2241" priority="3145">
      <formula>$AI$4=""</formula>
    </cfRule>
  </conditionalFormatting>
  <conditionalFormatting sqref="AH42:BQ42">
    <cfRule type="expression" dxfId="2240" priority="3146">
      <formula>$AH$4=""</formula>
    </cfRule>
  </conditionalFormatting>
  <conditionalFormatting sqref="AG42:BQ42">
    <cfRule type="expression" dxfId="2239" priority="3147">
      <formula>$AG$4=""</formula>
    </cfRule>
  </conditionalFormatting>
  <conditionalFormatting sqref="AF42:BQ42">
    <cfRule type="expression" dxfId="2238" priority="3148">
      <formula>$AF$4=""</formula>
    </cfRule>
  </conditionalFormatting>
  <conditionalFormatting sqref="AE42:BQ42">
    <cfRule type="expression" dxfId="2237" priority="3149">
      <formula>$AE$4=""</formula>
    </cfRule>
  </conditionalFormatting>
  <conditionalFormatting sqref="AD42:BQ42">
    <cfRule type="expression" dxfId="2236" priority="3150">
      <formula>$AD$4=""</formula>
    </cfRule>
  </conditionalFormatting>
  <conditionalFormatting sqref="AC42:BQ42">
    <cfRule type="expression" dxfId="2235" priority="3151">
      <formula>$AC$4=""</formula>
    </cfRule>
  </conditionalFormatting>
  <conditionalFormatting sqref="AC42:BQ42">
    <cfRule type="expression" dxfId="2234" priority="3152">
      <formula>$AB$4=""</formula>
    </cfRule>
  </conditionalFormatting>
  <conditionalFormatting sqref="BA42:BQ42">
    <cfRule type="expression" dxfId="2233" priority="3127">
      <formula>$BA$4=""</formula>
    </cfRule>
  </conditionalFormatting>
  <conditionalFormatting sqref="BO42:BQ42">
    <cfRule type="expression" dxfId="2232" priority="3113">
      <formula>$BO$4=""</formula>
    </cfRule>
  </conditionalFormatting>
  <conditionalFormatting sqref="BN42:BQ42">
    <cfRule type="expression" dxfId="2231" priority="3114">
      <formula>$BN$4=""</formula>
    </cfRule>
  </conditionalFormatting>
  <conditionalFormatting sqref="BM42:BQ42">
    <cfRule type="expression" dxfId="2230" priority="3115">
      <formula>$BM$4=""</formula>
    </cfRule>
  </conditionalFormatting>
  <conditionalFormatting sqref="BL42:BQ42">
    <cfRule type="expression" dxfId="2229" priority="3116">
      <formula>$BL$4=""</formula>
    </cfRule>
  </conditionalFormatting>
  <conditionalFormatting sqref="BK42:BQ42">
    <cfRule type="expression" dxfId="2228" priority="3117">
      <formula>$BK$4=""</formula>
    </cfRule>
  </conditionalFormatting>
  <conditionalFormatting sqref="BJ42:BQ42">
    <cfRule type="expression" dxfId="2227" priority="3118">
      <formula>$BJ$4=""</formula>
    </cfRule>
  </conditionalFormatting>
  <conditionalFormatting sqref="BI42:BQ42">
    <cfRule type="expression" dxfId="2226" priority="3119">
      <formula>$BI$4=""</formula>
    </cfRule>
  </conditionalFormatting>
  <conditionalFormatting sqref="BH42:BQ42">
    <cfRule type="expression" dxfId="2225" priority="3120">
      <formula>$BH$4=""</formula>
    </cfRule>
  </conditionalFormatting>
  <conditionalFormatting sqref="BG42:BQ42">
    <cfRule type="expression" dxfId="2224" priority="3121">
      <formula>$BG$4=""</formula>
    </cfRule>
  </conditionalFormatting>
  <conditionalFormatting sqref="BF42:BQ42">
    <cfRule type="expression" dxfId="2223" priority="3122">
      <formula>$BF$4=""</formula>
    </cfRule>
  </conditionalFormatting>
  <conditionalFormatting sqref="BE42:BQ42">
    <cfRule type="expression" dxfId="2222" priority="3123">
      <formula>$BE$4=""</formula>
    </cfRule>
  </conditionalFormatting>
  <conditionalFormatting sqref="BD42:BQ42">
    <cfRule type="expression" dxfId="2221" priority="3124">
      <formula>$BD$4=""</formula>
    </cfRule>
  </conditionalFormatting>
  <conditionalFormatting sqref="BB42:BQ42">
    <cfRule type="expression" dxfId="2220" priority="3126">
      <formula>$BB$4=""</formula>
    </cfRule>
  </conditionalFormatting>
  <conditionalFormatting sqref="AZ42:BQ42">
    <cfRule type="expression" dxfId="2219" priority="3128">
      <formula>$AZ$4=""</formula>
    </cfRule>
  </conditionalFormatting>
  <conditionalFormatting sqref="BP42:BQ42">
    <cfRule type="expression" dxfId="2218" priority="3112">
      <formula>$BP$4=""</formula>
    </cfRule>
  </conditionalFormatting>
  <conditionalFormatting sqref="BQ42">
    <cfRule type="expression" dxfId="2217" priority="3111">
      <formula>$BQ$4=""</formula>
    </cfRule>
  </conditionalFormatting>
  <conditionalFormatting sqref="BC42:BQ42">
    <cfRule type="expression" dxfId="2216" priority="3125">
      <formula>$BC$4=""</formula>
    </cfRule>
  </conditionalFormatting>
  <conditionalFormatting sqref="D44:O45 AC44:BQ45">
    <cfRule type="expression" dxfId="2215" priority="3110">
      <formula>$D$4=""</formula>
    </cfRule>
  </conditionalFormatting>
  <conditionalFormatting sqref="E44:O45 AC44:BQ45">
    <cfRule type="expression" dxfId="2214" priority="3109">
      <formula>$E$4=""</formula>
    </cfRule>
  </conditionalFormatting>
  <conditionalFormatting sqref="F44:O45 AC44:BQ45">
    <cfRule type="expression" dxfId="2213" priority="3108">
      <formula>$F$4=""</formula>
    </cfRule>
  </conditionalFormatting>
  <conditionalFormatting sqref="G44:O45 AC44:BQ45">
    <cfRule type="expression" dxfId="2212" priority="3107">
      <formula>$G$4=""</formula>
    </cfRule>
  </conditionalFormatting>
  <conditionalFormatting sqref="H44:O45 AC44:BQ45">
    <cfRule type="expression" dxfId="2211" priority="3106">
      <formula>$H$4=""</formula>
    </cfRule>
  </conditionalFormatting>
  <conditionalFormatting sqref="I44:O45 AC44:BQ45">
    <cfRule type="expression" dxfId="2210" priority="3105">
      <formula>$I$4=""</formula>
    </cfRule>
  </conditionalFormatting>
  <conditionalFormatting sqref="J44:O45 AC44:BQ45">
    <cfRule type="expression" dxfId="2209" priority="3104">
      <formula>$J$4=""</formula>
    </cfRule>
  </conditionalFormatting>
  <conditionalFormatting sqref="K44:O45 AC44:BQ45">
    <cfRule type="expression" dxfId="2208" priority="3103">
      <formula>$K$4=""</formula>
    </cfRule>
  </conditionalFormatting>
  <conditionalFormatting sqref="L44:O45 AC44:BQ45">
    <cfRule type="expression" dxfId="2207" priority="3102">
      <formula>$L$4=""</formula>
    </cfRule>
  </conditionalFormatting>
  <conditionalFormatting sqref="M44:O45 AC44:BQ45">
    <cfRule type="expression" dxfId="2206" priority="3101">
      <formula>$M$4=""</formula>
    </cfRule>
  </conditionalFormatting>
  <conditionalFormatting sqref="N44:O45 AC44:BQ45">
    <cfRule type="expression" dxfId="2205" priority="3100">
      <formula>$N$4=""</formula>
    </cfRule>
  </conditionalFormatting>
  <conditionalFormatting sqref="O44:O45 AC44:BQ45">
    <cfRule type="expression" dxfId="2204" priority="3099">
      <formula>$O$4=""</formula>
    </cfRule>
  </conditionalFormatting>
  <conditionalFormatting sqref="AC44:BQ45">
    <cfRule type="expression" dxfId="2203" priority="3098">
      <formula>$P$4=""</formula>
    </cfRule>
  </conditionalFormatting>
  <conditionalFormatting sqref="AC44:BQ45">
    <cfRule type="expression" dxfId="2202" priority="3097">
      <formula>$Q$4=""</formula>
    </cfRule>
  </conditionalFormatting>
  <conditionalFormatting sqref="AC44:BQ45">
    <cfRule type="expression" dxfId="2201" priority="3096">
      <formula>$R$4=""</formula>
    </cfRule>
  </conditionalFormatting>
  <conditionalFormatting sqref="AC44:BQ45">
    <cfRule type="expression" dxfId="2200" priority="3095">
      <formula>$S$4=""</formula>
    </cfRule>
  </conditionalFormatting>
  <conditionalFormatting sqref="AC44:BQ45">
    <cfRule type="expression" dxfId="2199" priority="3094">
      <formula>$T$4=""</formula>
    </cfRule>
  </conditionalFormatting>
  <conditionalFormatting sqref="AC44:BQ45">
    <cfRule type="expression" dxfId="2198" priority="3093">
      <formula>$U$4=""</formula>
    </cfRule>
  </conditionalFormatting>
  <conditionalFormatting sqref="AC44:BQ45">
    <cfRule type="expression" dxfId="2197" priority="3092">
      <formula>$V$4=""</formula>
    </cfRule>
  </conditionalFormatting>
  <conditionalFormatting sqref="AC44:BQ45">
    <cfRule type="expression" dxfId="2196" priority="3091">
      <formula>$W$4=""</formula>
    </cfRule>
  </conditionalFormatting>
  <conditionalFormatting sqref="AC44:BQ45">
    <cfRule type="expression" dxfId="2195" priority="3090">
      <formula>$X$4=""</formula>
    </cfRule>
  </conditionalFormatting>
  <conditionalFormatting sqref="AC44:BQ45">
    <cfRule type="expression" dxfId="2194" priority="3089">
      <formula>$Y$4=""</formula>
    </cfRule>
  </conditionalFormatting>
  <conditionalFormatting sqref="AC44:BQ45">
    <cfRule type="expression" dxfId="2193" priority="3088">
      <formula>$Z$4=""</formula>
    </cfRule>
  </conditionalFormatting>
  <conditionalFormatting sqref="AC44:BQ45">
    <cfRule type="expression" dxfId="2192" priority="3087">
      <formula>$AA$4=""</formula>
    </cfRule>
  </conditionalFormatting>
  <conditionalFormatting sqref="AY44:BQ45">
    <cfRule type="expression" dxfId="2191" priority="3063">
      <formula>$AY$4=""</formula>
    </cfRule>
  </conditionalFormatting>
  <conditionalFormatting sqref="AX44:BQ45">
    <cfRule type="expression" dxfId="2190" priority="3064">
      <formula>$AX$4=""</formula>
    </cfRule>
  </conditionalFormatting>
  <conditionalFormatting sqref="AW44:BQ45">
    <cfRule type="expression" dxfId="2189" priority="3065">
      <formula>$AW$4=""</formula>
    </cfRule>
  </conditionalFormatting>
  <conditionalFormatting sqref="AV44:BQ45">
    <cfRule type="expression" dxfId="2188" priority="3066">
      <formula>$AV$4=""</formula>
    </cfRule>
  </conditionalFormatting>
  <conditionalFormatting sqref="AU44:BQ45">
    <cfRule type="expression" dxfId="2187" priority="3067">
      <formula>$AU$4=""</formula>
    </cfRule>
  </conditionalFormatting>
  <conditionalFormatting sqref="AT44:BQ45">
    <cfRule type="expression" dxfId="2186" priority="3068">
      <formula>$AT$4=""</formula>
    </cfRule>
  </conditionalFormatting>
  <conditionalFormatting sqref="AS44:BQ45">
    <cfRule type="expression" dxfId="2185" priority="3069">
      <formula>$AS$4=""</formula>
    </cfRule>
  </conditionalFormatting>
  <conditionalFormatting sqref="AR44:BQ45">
    <cfRule type="expression" dxfId="2184" priority="3070">
      <formula>$AR$4=""</formula>
    </cfRule>
  </conditionalFormatting>
  <conditionalFormatting sqref="AQ44:BQ45">
    <cfRule type="expression" dxfId="2183" priority="3071">
      <formula>$AQ$4=""</formula>
    </cfRule>
  </conditionalFormatting>
  <conditionalFormatting sqref="AP44:BQ45">
    <cfRule type="expression" dxfId="2182" priority="3072">
      <formula>$AP$4=""</formula>
    </cfRule>
  </conditionalFormatting>
  <conditionalFormatting sqref="AO44:BQ45">
    <cfRule type="expression" dxfId="2181" priority="3073">
      <formula>$AO$4=""</formula>
    </cfRule>
  </conditionalFormatting>
  <conditionalFormatting sqref="AN44:BQ45">
    <cfRule type="expression" dxfId="2180" priority="3074">
      <formula>$AN$4=""</formula>
    </cfRule>
  </conditionalFormatting>
  <conditionalFormatting sqref="AM44:BQ45">
    <cfRule type="expression" dxfId="2179" priority="3075">
      <formula>$AM$4=""</formula>
    </cfRule>
  </conditionalFormatting>
  <conditionalFormatting sqref="AL44:BQ45">
    <cfRule type="expression" dxfId="2178" priority="3076">
      <formula>$AL$4=""</formula>
    </cfRule>
  </conditionalFormatting>
  <conditionalFormatting sqref="AK44:BQ45">
    <cfRule type="expression" dxfId="2177" priority="3077">
      <formula>$AK$4=""</formula>
    </cfRule>
  </conditionalFormatting>
  <conditionalFormatting sqref="AJ44:BQ45">
    <cfRule type="expression" dxfId="2176" priority="3078">
      <formula>$AJ$4=""</formula>
    </cfRule>
  </conditionalFormatting>
  <conditionalFormatting sqref="AI44:BQ45">
    <cfRule type="expression" dxfId="2175" priority="3079">
      <formula>$AI$4=""</formula>
    </cfRule>
  </conditionalFormatting>
  <conditionalFormatting sqref="AH44:BQ45">
    <cfRule type="expression" dxfId="2174" priority="3080">
      <formula>$AH$4=""</formula>
    </cfRule>
  </conditionalFormatting>
  <conditionalFormatting sqref="AG44:BQ45">
    <cfRule type="expression" dxfId="2173" priority="3081">
      <formula>$AG$4=""</formula>
    </cfRule>
  </conditionalFormatting>
  <conditionalFormatting sqref="AF44:BQ45">
    <cfRule type="expression" dxfId="2172" priority="3082">
      <formula>$AF$4=""</formula>
    </cfRule>
  </conditionalFormatting>
  <conditionalFormatting sqref="AE44:BQ45">
    <cfRule type="expression" dxfId="2171" priority="3083">
      <formula>$AE$4=""</formula>
    </cfRule>
  </conditionalFormatting>
  <conditionalFormatting sqref="AD44:BQ45">
    <cfRule type="expression" dxfId="2170" priority="3084">
      <formula>$AD$4=""</formula>
    </cfRule>
  </conditionalFormatting>
  <conditionalFormatting sqref="AC44:BQ45">
    <cfRule type="expression" dxfId="2169" priority="3085">
      <formula>$AC$4=""</formula>
    </cfRule>
  </conditionalFormatting>
  <conditionalFormatting sqref="AC44:BQ45">
    <cfRule type="expression" dxfId="2168" priority="3086">
      <formula>$AB$4=""</formula>
    </cfRule>
  </conditionalFormatting>
  <conditionalFormatting sqref="BA44:BQ45">
    <cfRule type="expression" dxfId="2167" priority="3061">
      <formula>$BA$4=""</formula>
    </cfRule>
  </conditionalFormatting>
  <conditionalFormatting sqref="BO44:BQ45">
    <cfRule type="expression" dxfId="2166" priority="3047">
      <formula>$BO$4=""</formula>
    </cfRule>
  </conditionalFormatting>
  <conditionalFormatting sqref="BN44:BQ45">
    <cfRule type="expression" dxfId="2165" priority="3048">
      <formula>$BN$4=""</formula>
    </cfRule>
  </conditionalFormatting>
  <conditionalFormatting sqref="BM44:BQ45">
    <cfRule type="expression" dxfId="2164" priority="3049">
      <formula>$BM$4=""</formula>
    </cfRule>
  </conditionalFormatting>
  <conditionalFormatting sqref="BL44:BQ45">
    <cfRule type="expression" dxfId="2163" priority="3050">
      <formula>$BL$4=""</formula>
    </cfRule>
  </conditionalFormatting>
  <conditionalFormatting sqref="BK44:BQ45">
    <cfRule type="expression" dxfId="2162" priority="3051">
      <formula>$BK$4=""</formula>
    </cfRule>
  </conditionalFormatting>
  <conditionalFormatting sqref="BJ44:BQ45">
    <cfRule type="expression" dxfId="2161" priority="3052">
      <formula>$BJ$4=""</formula>
    </cfRule>
  </conditionalFormatting>
  <conditionalFormatting sqref="BI44:BQ45">
    <cfRule type="expression" dxfId="2160" priority="3053">
      <formula>$BI$4=""</formula>
    </cfRule>
  </conditionalFormatting>
  <conditionalFormatting sqref="BH44:BQ45">
    <cfRule type="expression" dxfId="2159" priority="3054">
      <formula>$BH$4=""</formula>
    </cfRule>
  </conditionalFormatting>
  <conditionalFormatting sqref="BG44:BQ45">
    <cfRule type="expression" dxfId="2158" priority="3055">
      <formula>$BG$4=""</formula>
    </cfRule>
  </conditionalFormatting>
  <conditionalFormatting sqref="BF44:BQ45">
    <cfRule type="expression" dxfId="2157" priority="3056">
      <formula>$BF$4=""</formula>
    </cfRule>
  </conditionalFormatting>
  <conditionalFormatting sqref="BE44:BQ45">
    <cfRule type="expression" dxfId="2156" priority="3057">
      <formula>$BE$4=""</formula>
    </cfRule>
  </conditionalFormatting>
  <conditionalFormatting sqref="BD44:BQ45">
    <cfRule type="expression" dxfId="2155" priority="3058">
      <formula>$BD$4=""</formula>
    </cfRule>
  </conditionalFormatting>
  <conditionalFormatting sqref="BB44:BQ45">
    <cfRule type="expression" dxfId="2154" priority="3060">
      <formula>$BB$4=""</formula>
    </cfRule>
  </conditionalFormatting>
  <conditionalFormatting sqref="AZ44:BQ45">
    <cfRule type="expression" dxfId="2153" priority="3062">
      <formula>$AZ$4=""</formula>
    </cfRule>
  </conditionalFormatting>
  <conditionalFormatting sqref="BP44:BQ45">
    <cfRule type="expression" dxfId="2152" priority="3046">
      <formula>$BP$4=""</formula>
    </cfRule>
  </conditionalFormatting>
  <conditionalFormatting sqref="BQ44:BQ45">
    <cfRule type="expression" dxfId="2151" priority="3045">
      <formula>$BQ$4=""</formula>
    </cfRule>
  </conditionalFormatting>
  <conditionalFormatting sqref="BC44:BQ45">
    <cfRule type="expression" dxfId="2150" priority="3059">
      <formula>$BC$4=""</formula>
    </cfRule>
  </conditionalFormatting>
  <conditionalFormatting sqref="D46:O46 AC46:BQ46">
    <cfRule type="expression" dxfId="2149" priority="3044">
      <formula>$D$4=""</formula>
    </cfRule>
  </conditionalFormatting>
  <conditionalFormatting sqref="E46:O46 AC46:BQ46">
    <cfRule type="expression" dxfId="2148" priority="3043">
      <formula>$E$4=""</formula>
    </cfRule>
  </conditionalFormatting>
  <conditionalFormatting sqref="F46:O46 AC46:BQ46">
    <cfRule type="expression" dxfId="2147" priority="3042">
      <formula>$F$4=""</formula>
    </cfRule>
  </conditionalFormatting>
  <conditionalFormatting sqref="G46:O46 AC46:BQ46">
    <cfRule type="expression" dxfId="2146" priority="3041">
      <formula>$G$4=""</formula>
    </cfRule>
  </conditionalFormatting>
  <conditionalFormatting sqref="H46:O46 AC46:BQ46">
    <cfRule type="expression" dxfId="2145" priority="3040">
      <formula>$H$4=""</formula>
    </cfRule>
  </conditionalFormatting>
  <conditionalFormatting sqref="I46:O46 AC46:BQ46">
    <cfRule type="expression" dxfId="2144" priority="3039">
      <formula>$I$4=""</formula>
    </cfRule>
  </conditionalFormatting>
  <conditionalFormatting sqref="J46:O46 AC46:BQ46">
    <cfRule type="expression" dxfId="2143" priority="3038">
      <formula>$J$4=""</formula>
    </cfRule>
  </conditionalFormatting>
  <conditionalFormatting sqref="K46:O46 AC46:BQ46">
    <cfRule type="expression" dxfId="2142" priority="3037">
      <formula>$K$4=""</formula>
    </cfRule>
  </conditionalFormatting>
  <conditionalFormatting sqref="L46:O46 AC46:BQ46">
    <cfRule type="expression" dxfId="2141" priority="3036">
      <formula>$L$4=""</formula>
    </cfRule>
  </conditionalFormatting>
  <conditionalFormatting sqref="M46:O46 AC46:BQ46">
    <cfRule type="expression" dxfId="2140" priority="3035">
      <formula>$M$4=""</formula>
    </cfRule>
  </conditionalFormatting>
  <conditionalFormatting sqref="N46:O46 AC46:BQ46">
    <cfRule type="expression" dxfId="2139" priority="3034">
      <formula>$N$4=""</formula>
    </cfRule>
  </conditionalFormatting>
  <conditionalFormatting sqref="O46 AC46:BQ46">
    <cfRule type="expression" dxfId="2138" priority="3033">
      <formula>$O$4=""</formula>
    </cfRule>
  </conditionalFormatting>
  <conditionalFormatting sqref="AC46:BQ46">
    <cfRule type="expression" dxfId="2137" priority="3032">
      <formula>$P$4=""</formula>
    </cfRule>
  </conditionalFormatting>
  <conditionalFormatting sqref="AC46:BQ46">
    <cfRule type="expression" dxfId="2136" priority="3031">
      <formula>$Q$4=""</formula>
    </cfRule>
  </conditionalFormatting>
  <conditionalFormatting sqref="AC46:BQ46">
    <cfRule type="expression" dxfId="2135" priority="3030">
      <formula>$R$4=""</formula>
    </cfRule>
  </conditionalFormatting>
  <conditionalFormatting sqref="AC46:BQ46">
    <cfRule type="expression" dxfId="2134" priority="3029">
      <formula>$S$4=""</formula>
    </cfRule>
  </conditionalFormatting>
  <conditionalFormatting sqref="AC46:BQ46">
    <cfRule type="expression" dxfId="2133" priority="3028">
      <formula>$T$4=""</formula>
    </cfRule>
  </conditionalFormatting>
  <conditionalFormatting sqref="AC46:BQ46">
    <cfRule type="expression" dxfId="2132" priority="3027">
      <formula>$U$4=""</formula>
    </cfRule>
  </conditionalFormatting>
  <conditionalFormatting sqref="AC46:BQ46">
    <cfRule type="expression" dxfId="2131" priority="3026">
      <formula>$V$4=""</formula>
    </cfRule>
  </conditionalFormatting>
  <conditionalFormatting sqref="AC46:BQ46">
    <cfRule type="expression" dxfId="2130" priority="3025">
      <formula>$W$4=""</formula>
    </cfRule>
  </conditionalFormatting>
  <conditionalFormatting sqref="AC46:BQ46">
    <cfRule type="expression" dxfId="2129" priority="3024">
      <formula>$X$4=""</formula>
    </cfRule>
  </conditionalFormatting>
  <conditionalFormatting sqref="AC46:BQ46">
    <cfRule type="expression" dxfId="2128" priority="3023">
      <formula>$Y$4=""</formula>
    </cfRule>
  </conditionalFormatting>
  <conditionalFormatting sqref="AC46:BQ46">
    <cfRule type="expression" dxfId="2127" priority="3022">
      <formula>$Z$4=""</formula>
    </cfRule>
  </conditionalFormatting>
  <conditionalFormatting sqref="AC46:BQ46">
    <cfRule type="expression" dxfId="2126" priority="3021">
      <formula>$AA$4=""</formula>
    </cfRule>
  </conditionalFormatting>
  <conditionalFormatting sqref="AY46:BQ46">
    <cfRule type="expression" dxfId="2125" priority="2997">
      <formula>$AY$4=""</formula>
    </cfRule>
  </conditionalFormatting>
  <conditionalFormatting sqref="AX46:BQ46">
    <cfRule type="expression" dxfId="2124" priority="2998">
      <formula>$AX$4=""</formula>
    </cfRule>
  </conditionalFormatting>
  <conditionalFormatting sqref="AW46:BQ46">
    <cfRule type="expression" dxfId="2123" priority="2999">
      <formula>$AW$4=""</formula>
    </cfRule>
  </conditionalFormatting>
  <conditionalFormatting sqref="AV46:BQ46">
    <cfRule type="expression" dxfId="2122" priority="3000">
      <formula>$AV$4=""</formula>
    </cfRule>
  </conditionalFormatting>
  <conditionalFormatting sqref="AU46:BQ46">
    <cfRule type="expression" dxfId="2121" priority="3001">
      <formula>$AU$4=""</formula>
    </cfRule>
  </conditionalFormatting>
  <conditionalFormatting sqref="AT46:BQ46">
    <cfRule type="expression" dxfId="2120" priority="3002">
      <formula>$AT$4=""</formula>
    </cfRule>
  </conditionalFormatting>
  <conditionalFormatting sqref="AS46:BQ46">
    <cfRule type="expression" dxfId="2119" priority="3003">
      <formula>$AS$4=""</formula>
    </cfRule>
  </conditionalFormatting>
  <conditionalFormatting sqref="AR46:BQ46">
    <cfRule type="expression" dxfId="2118" priority="3004">
      <formula>$AR$4=""</formula>
    </cfRule>
  </conditionalFormatting>
  <conditionalFormatting sqref="AQ46:BQ46">
    <cfRule type="expression" dxfId="2117" priority="3005">
      <formula>$AQ$4=""</formula>
    </cfRule>
  </conditionalFormatting>
  <conditionalFormatting sqref="AP46:BQ46">
    <cfRule type="expression" dxfId="2116" priority="3006">
      <formula>$AP$4=""</formula>
    </cfRule>
  </conditionalFormatting>
  <conditionalFormatting sqref="AO46:BQ46">
    <cfRule type="expression" dxfId="2115" priority="3007">
      <formula>$AO$4=""</formula>
    </cfRule>
  </conditionalFormatting>
  <conditionalFormatting sqref="AN46:BQ46">
    <cfRule type="expression" dxfId="2114" priority="3008">
      <formula>$AN$4=""</formula>
    </cfRule>
  </conditionalFormatting>
  <conditionalFormatting sqref="AM46:BQ46">
    <cfRule type="expression" dxfId="2113" priority="3009">
      <formula>$AM$4=""</formula>
    </cfRule>
  </conditionalFormatting>
  <conditionalFormatting sqref="AL46:BQ46">
    <cfRule type="expression" dxfId="2112" priority="3010">
      <formula>$AL$4=""</formula>
    </cfRule>
  </conditionalFormatting>
  <conditionalFormatting sqref="AK46:BQ46">
    <cfRule type="expression" dxfId="2111" priority="3011">
      <formula>$AK$4=""</formula>
    </cfRule>
  </conditionalFormatting>
  <conditionalFormatting sqref="AJ46:BQ46">
    <cfRule type="expression" dxfId="2110" priority="3012">
      <formula>$AJ$4=""</formula>
    </cfRule>
  </conditionalFormatting>
  <conditionalFormatting sqref="AI46:BQ46">
    <cfRule type="expression" dxfId="2109" priority="3013">
      <formula>$AI$4=""</formula>
    </cfRule>
  </conditionalFormatting>
  <conditionalFormatting sqref="AH46:BQ46">
    <cfRule type="expression" dxfId="2108" priority="3014">
      <formula>$AH$4=""</formula>
    </cfRule>
  </conditionalFormatting>
  <conditionalFormatting sqref="AG46:BQ46">
    <cfRule type="expression" dxfId="2107" priority="3015">
      <formula>$AG$4=""</formula>
    </cfRule>
  </conditionalFormatting>
  <conditionalFormatting sqref="AF46:BQ46">
    <cfRule type="expression" dxfId="2106" priority="3016">
      <formula>$AF$4=""</formula>
    </cfRule>
  </conditionalFormatting>
  <conditionalFormatting sqref="AE46:BQ46">
    <cfRule type="expression" dxfId="2105" priority="3017">
      <formula>$AE$4=""</formula>
    </cfRule>
  </conditionalFormatting>
  <conditionalFormatting sqref="AD46:BQ46">
    <cfRule type="expression" dxfId="2104" priority="3018">
      <formula>$AD$4=""</formula>
    </cfRule>
  </conditionalFormatting>
  <conditionalFormatting sqref="AC46:BQ46">
    <cfRule type="expression" dxfId="2103" priority="3019">
      <formula>$AC$4=""</formula>
    </cfRule>
  </conditionalFormatting>
  <conditionalFormatting sqref="AC46:BQ46">
    <cfRule type="expression" dxfId="2102" priority="3020">
      <formula>$AB$4=""</formula>
    </cfRule>
  </conditionalFormatting>
  <conditionalFormatting sqref="BA46:BQ46">
    <cfRule type="expression" dxfId="2101" priority="2995">
      <formula>$BA$4=""</formula>
    </cfRule>
  </conditionalFormatting>
  <conditionalFormatting sqref="BO46:BQ46">
    <cfRule type="expression" dxfId="2100" priority="2981">
      <formula>$BO$4=""</formula>
    </cfRule>
  </conditionalFormatting>
  <conditionalFormatting sqref="BN46:BQ46">
    <cfRule type="expression" dxfId="2099" priority="2982">
      <formula>$BN$4=""</formula>
    </cfRule>
  </conditionalFormatting>
  <conditionalFormatting sqref="BM46:BQ46">
    <cfRule type="expression" dxfId="2098" priority="2983">
      <formula>$BM$4=""</formula>
    </cfRule>
  </conditionalFormatting>
  <conditionalFormatting sqref="BL46:BQ46">
    <cfRule type="expression" dxfId="2097" priority="2984">
      <formula>$BL$4=""</formula>
    </cfRule>
  </conditionalFormatting>
  <conditionalFormatting sqref="BK46:BQ46">
    <cfRule type="expression" dxfId="2096" priority="2985">
      <formula>$BK$4=""</formula>
    </cfRule>
  </conditionalFormatting>
  <conditionalFormatting sqref="BJ46:BQ46">
    <cfRule type="expression" dxfId="2095" priority="2986">
      <formula>$BJ$4=""</formula>
    </cfRule>
  </conditionalFormatting>
  <conditionalFormatting sqref="BI46:BQ46">
    <cfRule type="expression" dxfId="2094" priority="2987">
      <formula>$BI$4=""</formula>
    </cfRule>
  </conditionalFormatting>
  <conditionalFormatting sqref="BH46:BQ46">
    <cfRule type="expression" dxfId="2093" priority="2988">
      <formula>$BH$4=""</formula>
    </cfRule>
  </conditionalFormatting>
  <conditionalFormatting sqref="BG46:BQ46">
    <cfRule type="expression" dxfId="2092" priority="2989">
      <formula>$BG$4=""</formula>
    </cfRule>
  </conditionalFormatting>
  <conditionalFormatting sqref="BF46:BQ46">
    <cfRule type="expression" dxfId="2091" priority="2990">
      <formula>$BF$4=""</formula>
    </cfRule>
  </conditionalFormatting>
  <conditionalFormatting sqref="BE46:BQ46">
    <cfRule type="expression" dxfId="2090" priority="2991">
      <formula>$BE$4=""</formula>
    </cfRule>
  </conditionalFormatting>
  <conditionalFormatting sqref="BD46:BQ46">
    <cfRule type="expression" dxfId="2089" priority="2992">
      <formula>$BD$4=""</formula>
    </cfRule>
  </conditionalFormatting>
  <conditionalFormatting sqref="BB46:BQ46">
    <cfRule type="expression" dxfId="2088" priority="2994">
      <formula>$BB$4=""</formula>
    </cfRule>
  </conditionalFormatting>
  <conditionalFormatting sqref="AZ46:BQ46">
    <cfRule type="expression" dxfId="2087" priority="2996">
      <formula>$AZ$4=""</formula>
    </cfRule>
  </conditionalFormatting>
  <conditionalFormatting sqref="BP46:BQ46">
    <cfRule type="expression" dxfId="2086" priority="2980">
      <formula>$BP$4=""</formula>
    </cfRule>
  </conditionalFormatting>
  <conditionalFormatting sqref="BQ46">
    <cfRule type="expression" dxfId="2085" priority="2979">
      <formula>$BQ$4=""</formula>
    </cfRule>
  </conditionalFormatting>
  <conditionalFormatting sqref="BC46:BQ46">
    <cfRule type="expression" dxfId="2084" priority="2993">
      <formula>$BC$4=""</formula>
    </cfRule>
  </conditionalFormatting>
  <conditionalFormatting sqref="D19:O19 AC19:BQ19">
    <cfRule type="expression" dxfId="2083" priority="2912">
      <formula>$D$4=""</formula>
    </cfRule>
  </conditionalFormatting>
  <conditionalFormatting sqref="E19:O19 AC19:BQ19">
    <cfRule type="expression" dxfId="2082" priority="2911">
      <formula>$E$4=""</formula>
    </cfRule>
  </conditionalFormatting>
  <conditionalFormatting sqref="F19:O19 AC19:BQ19">
    <cfRule type="expression" dxfId="2081" priority="2910">
      <formula>$F$4=""</formula>
    </cfRule>
  </conditionalFormatting>
  <conditionalFormatting sqref="G19:O19 AC19:BQ19">
    <cfRule type="expression" dxfId="2080" priority="2909">
      <formula>$G$4=""</formula>
    </cfRule>
  </conditionalFormatting>
  <conditionalFormatting sqref="H19:O19 AC19:BQ19">
    <cfRule type="expression" dxfId="2079" priority="2908">
      <formula>$H$4=""</formula>
    </cfRule>
  </conditionalFormatting>
  <conditionalFormatting sqref="I19:O19 AC19:BQ19">
    <cfRule type="expression" dxfId="2078" priority="2907">
      <formula>$I$4=""</formula>
    </cfRule>
  </conditionalFormatting>
  <conditionalFormatting sqref="J19:O19 AC19:BQ19">
    <cfRule type="expression" dxfId="2077" priority="2906">
      <formula>$J$4=""</formula>
    </cfRule>
  </conditionalFormatting>
  <conditionalFormatting sqref="K19:O19 AC19:BQ19">
    <cfRule type="expression" dxfId="2076" priority="2905">
      <formula>$K$4=""</formula>
    </cfRule>
  </conditionalFormatting>
  <conditionalFormatting sqref="L19:O19 AC19:BQ19">
    <cfRule type="expression" dxfId="2075" priority="2904">
      <formula>$L$4=""</formula>
    </cfRule>
  </conditionalFormatting>
  <conditionalFormatting sqref="M19:O19 AC19:BQ19">
    <cfRule type="expression" dxfId="2074" priority="2903">
      <formula>$M$4=""</formula>
    </cfRule>
  </conditionalFormatting>
  <conditionalFormatting sqref="N19:O19 AC19:BQ19">
    <cfRule type="expression" dxfId="2073" priority="2902">
      <formula>$N$4=""</formula>
    </cfRule>
  </conditionalFormatting>
  <conditionalFormatting sqref="O19 AC19:BQ19">
    <cfRule type="expression" dxfId="2072" priority="2901">
      <formula>$O$4=""</formula>
    </cfRule>
  </conditionalFormatting>
  <conditionalFormatting sqref="AC19:BQ19">
    <cfRule type="expression" dxfId="2071" priority="2900">
      <formula>$P$4=""</formula>
    </cfRule>
  </conditionalFormatting>
  <conditionalFormatting sqref="AC19:BQ19">
    <cfRule type="expression" dxfId="2070" priority="2899">
      <formula>$Q$4=""</formula>
    </cfRule>
  </conditionalFormatting>
  <conditionalFormatting sqref="AC19:BQ19">
    <cfRule type="expression" dxfId="2069" priority="2898">
      <formula>$R$4=""</formula>
    </cfRule>
  </conditionalFormatting>
  <conditionalFormatting sqref="AC19:BQ19">
    <cfRule type="expression" dxfId="2068" priority="2897">
      <formula>$S$4=""</formula>
    </cfRule>
  </conditionalFormatting>
  <conditionalFormatting sqref="AC19:BQ19">
    <cfRule type="expression" dxfId="2067" priority="2896">
      <formula>$T$4=""</formula>
    </cfRule>
  </conditionalFormatting>
  <conditionalFormatting sqref="AC19:BQ19">
    <cfRule type="expression" dxfId="2066" priority="2895">
      <formula>$U$4=""</formula>
    </cfRule>
  </conditionalFormatting>
  <conditionalFormatting sqref="AC19:BQ19">
    <cfRule type="expression" dxfId="2065" priority="2894">
      <formula>$V$4=""</formula>
    </cfRule>
  </conditionalFormatting>
  <conditionalFormatting sqref="AC19:BQ19">
    <cfRule type="expression" dxfId="2064" priority="2893">
      <formula>$W$4=""</formula>
    </cfRule>
  </conditionalFormatting>
  <conditionalFormatting sqref="AC19:BQ19">
    <cfRule type="expression" dxfId="2063" priority="2892">
      <formula>$X$4=""</formula>
    </cfRule>
  </conditionalFormatting>
  <conditionalFormatting sqref="AC19:BQ19">
    <cfRule type="expression" dxfId="2062" priority="2891">
      <formula>$Y$4=""</formula>
    </cfRule>
  </conditionalFormatting>
  <conditionalFormatting sqref="AC19:BQ19">
    <cfRule type="expression" dxfId="2061" priority="2890">
      <formula>$Z$4=""</formula>
    </cfRule>
  </conditionalFormatting>
  <conditionalFormatting sqref="AC19:BQ19">
    <cfRule type="expression" dxfId="2060" priority="2889">
      <formula>$AA$4=""</formula>
    </cfRule>
  </conditionalFormatting>
  <conditionalFormatting sqref="AY19:BQ19">
    <cfRule type="expression" dxfId="2059" priority="2865">
      <formula>$AY$4=""</formula>
    </cfRule>
  </conditionalFormatting>
  <conditionalFormatting sqref="AX19:BQ19">
    <cfRule type="expression" dxfId="2058" priority="2866">
      <formula>$AX$4=""</formula>
    </cfRule>
  </conditionalFormatting>
  <conditionalFormatting sqref="AW19:BQ19">
    <cfRule type="expression" dxfId="2057" priority="2867">
      <formula>$AW$4=""</formula>
    </cfRule>
  </conditionalFormatting>
  <conditionalFormatting sqref="AV19:BQ19">
    <cfRule type="expression" dxfId="2056" priority="2868">
      <formula>$AV$4=""</formula>
    </cfRule>
  </conditionalFormatting>
  <conditionalFormatting sqref="AU19:BQ19">
    <cfRule type="expression" dxfId="2055" priority="2869">
      <formula>$AU$4=""</formula>
    </cfRule>
  </conditionalFormatting>
  <conditionalFormatting sqref="AT19:BQ19">
    <cfRule type="expression" dxfId="2054" priority="2870">
      <formula>$AT$4=""</formula>
    </cfRule>
  </conditionalFormatting>
  <conditionalFormatting sqref="AS19:BQ19">
    <cfRule type="expression" dxfId="2053" priority="2871">
      <formula>$AS$4=""</formula>
    </cfRule>
  </conditionalFormatting>
  <conditionalFormatting sqref="AR19:BQ19">
    <cfRule type="expression" dxfId="2052" priority="2872">
      <formula>$AR$4=""</formula>
    </cfRule>
  </conditionalFormatting>
  <conditionalFormatting sqref="AQ19:BQ19">
    <cfRule type="expression" dxfId="2051" priority="2873">
      <formula>$AQ$4=""</formula>
    </cfRule>
  </conditionalFormatting>
  <conditionalFormatting sqref="AP19:BQ19">
    <cfRule type="expression" dxfId="2050" priority="2874">
      <formula>$AP$4=""</formula>
    </cfRule>
  </conditionalFormatting>
  <conditionalFormatting sqref="AO19:BQ19">
    <cfRule type="expression" dxfId="2049" priority="2875">
      <formula>$AO$4=""</formula>
    </cfRule>
  </conditionalFormatting>
  <conditionalFormatting sqref="AN19:BQ19">
    <cfRule type="expression" dxfId="2048" priority="2876">
      <formula>$AN$4=""</formula>
    </cfRule>
  </conditionalFormatting>
  <conditionalFormatting sqref="AM19:BQ19">
    <cfRule type="expression" dxfId="2047" priority="2877">
      <formula>$AM$4=""</formula>
    </cfRule>
  </conditionalFormatting>
  <conditionalFormatting sqref="AL19:BQ19">
    <cfRule type="expression" dxfId="2046" priority="2878">
      <formula>$AL$4=""</formula>
    </cfRule>
  </conditionalFormatting>
  <conditionalFormatting sqref="AK19:BQ19">
    <cfRule type="expression" dxfId="2045" priority="2879">
      <formula>$AK$4=""</formula>
    </cfRule>
  </conditionalFormatting>
  <conditionalFormatting sqref="AJ19:BQ19">
    <cfRule type="expression" dxfId="2044" priority="2880">
      <formula>$AJ$4=""</formula>
    </cfRule>
  </conditionalFormatting>
  <conditionalFormatting sqref="AI19:BQ19">
    <cfRule type="expression" dxfId="2043" priority="2881">
      <formula>$AI$4=""</formula>
    </cfRule>
  </conditionalFormatting>
  <conditionalFormatting sqref="AH19:BQ19">
    <cfRule type="expression" dxfId="2042" priority="2882">
      <formula>$AH$4=""</formula>
    </cfRule>
  </conditionalFormatting>
  <conditionalFormatting sqref="AG19:BQ19">
    <cfRule type="expression" dxfId="2041" priority="2883">
      <formula>$AG$4=""</formula>
    </cfRule>
  </conditionalFormatting>
  <conditionalFormatting sqref="AF19:BQ19">
    <cfRule type="expression" dxfId="2040" priority="2884">
      <formula>$AF$4=""</formula>
    </cfRule>
  </conditionalFormatting>
  <conditionalFormatting sqref="AE19:BQ19">
    <cfRule type="expression" dxfId="2039" priority="2885">
      <formula>$AE$4=""</formula>
    </cfRule>
  </conditionalFormatting>
  <conditionalFormatting sqref="AD19:BQ19">
    <cfRule type="expression" dxfId="2038" priority="2886">
      <formula>$AD$4=""</formula>
    </cfRule>
  </conditionalFormatting>
  <conditionalFormatting sqref="AC19:BQ19">
    <cfRule type="expression" dxfId="2037" priority="2887">
      <formula>$AC$4=""</formula>
    </cfRule>
  </conditionalFormatting>
  <conditionalFormatting sqref="AC19:BQ19">
    <cfRule type="expression" dxfId="2036" priority="2888">
      <formula>$AB$4=""</formula>
    </cfRule>
  </conditionalFormatting>
  <conditionalFormatting sqref="BA19:BQ19">
    <cfRule type="expression" dxfId="2035" priority="2863">
      <formula>$BA$4=""</formula>
    </cfRule>
  </conditionalFormatting>
  <conditionalFormatting sqref="BO19:BQ19">
    <cfRule type="expression" dxfId="2034" priority="2849">
      <formula>$BO$4=""</formula>
    </cfRule>
  </conditionalFormatting>
  <conditionalFormatting sqref="BN19:BQ19">
    <cfRule type="expression" dxfId="2033" priority="2850">
      <formula>$BN$4=""</formula>
    </cfRule>
  </conditionalFormatting>
  <conditionalFormatting sqref="BM19:BQ19">
    <cfRule type="expression" dxfId="2032" priority="2851">
      <formula>$BM$4=""</formula>
    </cfRule>
  </conditionalFormatting>
  <conditionalFormatting sqref="BL19:BQ19">
    <cfRule type="expression" dxfId="2031" priority="2852">
      <formula>$BL$4=""</formula>
    </cfRule>
  </conditionalFormatting>
  <conditionalFormatting sqref="BK19:BQ19">
    <cfRule type="expression" dxfId="2030" priority="2853">
      <formula>$BK$4=""</formula>
    </cfRule>
  </conditionalFormatting>
  <conditionalFormatting sqref="BJ19:BQ19">
    <cfRule type="expression" dxfId="2029" priority="2854">
      <formula>$BJ$4=""</formula>
    </cfRule>
  </conditionalFormatting>
  <conditionalFormatting sqref="BI19:BQ19">
    <cfRule type="expression" dxfId="2028" priority="2855">
      <formula>$BI$4=""</formula>
    </cfRule>
  </conditionalFormatting>
  <conditionalFormatting sqref="BH19:BQ19">
    <cfRule type="expression" dxfId="2027" priority="2856">
      <formula>$BH$4=""</formula>
    </cfRule>
  </conditionalFormatting>
  <conditionalFormatting sqref="BG19:BQ19">
    <cfRule type="expression" dxfId="2026" priority="2857">
      <formula>$BG$4=""</formula>
    </cfRule>
  </conditionalFormatting>
  <conditionalFormatting sqref="BF19:BQ19">
    <cfRule type="expression" dxfId="2025" priority="2858">
      <formula>$BF$4=""</formula>
    </cfRule>
  </conditionalFormatting>
  <conditionalFormatting sqref="BE19:BQ19">
    <cfRule type="expression" dxfId="2024" priority="2859">
      <formula>$BE$4=""</formula>
    </cfRule>
  </conditionalFormatting>
  <conditionalFormatting sqref="BD19:BQ19">
    <cfRule type="expression" dxfId="2023" priority="2860">
      <formula>$BD$4=""</formula>
    </cfRule>
  </conditionalFormatting>
  <conditionalFormatting sqref="BB19:BQ19">
    <cfRule type="expression" dxfId="2022" priority="2862">
      <formula>$BB$4=""</formula>
    </cfRule>
  </conditionalFormatting>
  <conditionalFormatting sqref="AZ19:BQ19">
    <cfRule type="expression" dxfId="2021" priority="2864">
      <formula>$AZ$4=""</formula>
    </cfRule>
  </conditionalFormatting>
  <conditionalFormatting sqref="BP19:BQ19">
    <cfRule type="expression" dxfId="2020" priority="2848">
      <formula>$BP$4=""</formula>
    </cfRule>
  </conditionalFormatting>
  <conditionalFormatting sqref="BQ19">
    <cfRule type="expression" dxfId="2019" priority="2847">
      <formula>$BQ$4=""</formula>
    </cfRule>
  </conditionalFormatting>
  <conditionalFormatting sqref="BC19:BQ19">
    <cfRule type="expression" dxfId="2018" priority="2861">
      <formula>$BC$4=""</formula>
    </cfRule>
  </conditionalFormatting>
  <conditionalFormatting sqref="BR47:CQ47 BR37:CQ40 BR20:CQ25 BR10:CQ10 BR12:CQ17 BR27:CQ31 BR33:CQ35 BR49:CQ49">
    <cfRule type="expression" dxfId="2017" priority="2846">
      <formula>$D$4=""</formula>
    </cfRule>
  </conditionalFormatting>
  <conditionalFormatting sqref="BR47:CQ47 BR37:CQ40 BR10:CQ10 BR20:CQ25 BR12:CQ17 BR27:CQ31 BR33:CQ35 BR49:CQ49">
    <cfRule type="expression" dxfId="2016" priority="2845">
      <formula>$E$4=""</formula>
    </cfRule>
  </conditionalFormatting>
  <conditionalFormatting sqref="BR47:CQ47 BR37:CQ40 BR10:CQ10 BR20:CQ25 BR12:CQ17 BR27:CQ31 BR33:CQ35 BR49:CQ49">
    <cfRule type="expression" dxfId="2015" priority="2844">
      <formula>$F$4=""</formula>
    </cfRule>
  </conditionalFormatting>
  <conditionalFormatting sqref="BR47:CQ47 BR37:CQ40 BR10:CQ10 BR20:CQ25 BR12:CQ17 BR27:CQ31 BR33:CQ35 BR49:CQ49">
    <cfRule type="expression" dxfId="2014" priority="2843">
      <formula>$G$4=""</formula>
    </cfRule>
  </conditionalFormatting>
  <conditionalFormatting sqref="BR47:CQ47 BR37:CQ40 BR10:CQ10 BR20:CQ25 BR12:CQ17 BR27:CQ31 BR33:CQ35 BR49:CQ49">
    <cfRule type="expression" dxfId="2013" priority="2842">
      <formula>$H$4=""</formula>
    </cfRule>
  </conditionalFormatting>
  <conditionalFormatting sqref="BR47:CQ47 BR37:CQ40 BR10:CQ10 BR20:CQ25 BR12:CQ17 BR27:CQ31 BR33:CQ35 BR49:CQ49">
    <cfRule type="expression" dxfId="2012" priority="2841">
      <formula>$I$4=""</formula>
    </cfRule>
  </conditionalFormatting>
  <conditionalFormatting sqref="BR47:CQ47 BR37:CQ40 BR10:CQ10 BR20:CQ25 BR12:CQ17 BR27:CQ31 BR33:CQ35 BR49:CQ49">
    <cfRule type="expression" dxfId="2011" priority="2840">
      <formula>$J$4=""</formula>
    </cfRule>
  </conditionalFormatting>
  <conditionalFormatting sqref="BR47:CQ47 BR37:CQ40 BR10:CQ10 BR20:CQ25 BR12:CQ17 BR27:CQ31 BR33:CQ35 BR49:CQ49">
    <cfRule type="expression" dxfId="2010" priority="2839">
      <formula>$K$4=""</formula>
    </cfRule>
  </conditionalFormatting>
  <conditionalFormatting sqref="BR47:CQ47 BR37:CQ40 BR10:CQ10 BR20:CQ25 BR12:CQ17 BR27:CQ31 BR33:CQ35 BR49:CQ49">
    <cfRule type="expression" dxfId="2009" priority="2838">
      <formula>$L$4=""</formula>
    </cfRule>
  </conditionalFormatting>
  <conditionalFormatting sqref="BR47:CQ47 BR37:CQ40 BR10:CQ10 BR20:CQ25 BR12:CQ17 BR27:CQ31 BR33:CQ35 BR49:CQ49">
    <cfRule type="expression" dxfId="2008" priority="2837">
      <formula>$M$4=""</formula>
    </cfRule>
  </conditionalFormatting>
  <conditionalFormatting sqref="BR47:CQ47 BR37:CQ40 BR10:CQ10 BR20:CQ25 BR12:CQ17 BR27:CQ31 BR33:CQ35 BR49:CQ49">
    <cfRule type="expression" dxfId="2007" priority="2836">
      <formula>$N$4=""</formula>
    </cfRule>
  </conditionalFormatting>
  <conditionalFormatting sqref="BR47:CQ47 BR37:CQ40 BR10:CQ10 BR20:CQ25 BR12:CQ17 BR27:CQ31 BR33:CQ35 BR49:CQ49">
    <cfRule type="expression" dxfId="2006" priority="2835">
      <formula>$O$4=""</formula>
    </cfRule>
  </conditionalFormatting>
  <conditionalFormatting sqref="BR47:CQ47 BR37:CQ40 BR10:CQ10 BR20:CQ25 BR12:CQ17 BR27:CQ31 BR33:CQ35 BR49:CQ49">
    <cfRule type="expression" dxfId="2005" priority="2834">
      <formula>$P$4=""</formula>
    </cfRule>
  </conditionalFormatting>
  <conditionalFormatting sqref="BR47:CQ47 BR37:CQ40 BR10:CQ10 BR20:CQ25 BR12:CQ17 BR27:CQ31 BR33:CQ35 BR49:CQ49">
    <cfRule type="expression" dxfId="2004" priority="2833">
      <formula>$Q$4=""</formula>
    </cfRule>
  </conditionalFormatting>
  <conditionalFormatting sqref="BR47:CQ47 BR37:CQ40 BR10:CQ10 BR20:CQ25 BR12:CQ17 BR27:CQ31 BR33:CQ35 BR49:CQ49">
    <cfRule type="expression" dxfId="2003" priority="2832">
      <formula>$R$4=""</formula>
    </cfRule>
  </conditionalFormatting>
  <conditionalFormatting sqref="BR47:CQ47 BR37:CQ40 BR10:CQ10 BR20:CQ25 BR12:CQ17 BR27:CQ31 BR33:CQ35 BR49:CQ49">
    <cfRule type="expression" dxfId="2002" priority="2831">
      <formula>$S$4=""</formula>
    </cfRule>
  </conditionalFormatting>
  <conditionalFormatting sqref="BR47:CQ47 BR37:CQ40 BR10:CQ10 BR20:CQ25 BR12:CQ17 BR27:CQ31 BR33:CQ35 BR49:CQ49">
    <cfRule type="expression" dxfId="2001" priority="2830">
      <formula>$T$4=""</formula>
    </cfRule>
  </conditionalFormatting>
  <conditionalFormatting sqref="BR47:CQ47 BR37:CQ40 BR10:CQ10 BR20:CQ25 BR12:CQ17 BR27:CQ31 BR33:CQ35 BR49:CQ49">
    <cfRule type="expression" dxfId="2000" priority="2829">
      <formula>$U$4=""</formula>
    </cfRule>
  </conditionalFormatting>
  <conditionalFormatting sqref="BR47:CQ47 BR37:CQ40 BR10:CQ10 BR20:CQ25 BR12:CQ17 BR27:CQ31 BR33:CQ35 BR49:CQ49">
    <cfRule type="expression" dxfId="1999" priority="2828">
      <formula>$V$4=""</formula>
    </cfRule>
  </conditionalFormatting>
  <conditionalFormatting sqref="BR47:CQ47 BR37:CQ40 BR10:CQ10 BR20:CQ25 BR12:CQ17 BR27:CQ31 BR33:CQ35 BR49:CQ49">
    <cfRule type="expression" dxfId="1998" priority="2827">
      <formula>$W$4=""</formula>
    </cfRule>
  </conditionalFormatting>
  <conditionalFormatting sqref="BR47:CQ47 BR37:CQ40 BR10:CQ10 BR20:CQ25 BR12:CQ17 BR27:CQ31 BR33:CQ35 BR49:CQ49">
    <cfRule type="expression" dxfId="1997" priority="2826">
      <formula>$X$4=""</formula>
    </cfRule>
  </conditionalFormatting>
  <conditionalFormatting sqref="BR47:CQ47 BR37:CQ40 BR10:CQ10 BR20:CQ25 BR12:CQ17 BR27:CQ31 BR33:CQ35 BR49:CQ49">
    <cfRule type="expression" dxfId="1996" priority="2825">
      <formula>$Y$4=""</formula>
    </cfRule>
  </conditionalFormatting>
  <conditionalFormatting sqref="BR47:CQ47 BR37:CQ40 BR10:CQ10 BR20:CQ25 BR12:CQ17 BR27:CQ31 BR33:CQ35 BR49:CQ49">
    <cfRule type="expression" dxfId="1995" priority="2824">
      <formula>$Z$4=""</formula>
    </cfRule>
  </conditionalFormatting>
  <conditionalFormatting sqref="BR47:CQ47 BR37:CQ40 BR10:CQ10 BR20:CQ25 BR12:CQ17 BR27:CQ31 BR33:CQ35 BR49:CQ49">
    <cfRule type="expression" dxfId="1994" priority="2823">
      <formula>$AA$4=""</formula>
    </cfRule>
  </conditionalFormatting>
  <conditionalFormatting sqref="BR47:CQ47 BR37:CQ40 BR10:CQ10 BR20:CQ25 BR12:CQ17 BR27:CQ31 BR33:CQ35 BR49:CQ49">
    <cfRule type="expression" dxfId="1993" priority="2799">
      <formula>$AY$4=""</formula>
    </cfRule>
  </conditionalFormatting>
  <conditionalFormatting sqref="BR47:CQ47 BR37:CQ40 BR10:CQ10 BR20:CQ25 BR12:CQ17 BR27:CQ31 BR33:CQ35 BR49:CQ49">
    <cfRule type="expression" dxfId="1992" priority="2800">
      <formula>$AX$4=""</formula>
    </cfRule>
  </conditionalFormatting>
  <conditionalFormatting sqref="BR47:CQ47 BR37:CQ40 BR10:CQ10 BR20:CQ25 BR12:CQ17 BR27:CQ31 BR33:CQ35 BR49:CQ49">
    <cfRule type="expression" dxfId="1991" priority="2801">
      <formula>$AW$4=""</formula>
    </cfRule>
  </conditionalFormatting>
  <conditionalFormatting sqref="BR47:CQ47 BR37:CQ40 BR10:CQ10 BR20:CQ25 BR12:CQ17 BR27:CQ31 BR33:CQ35 BR49:CQ49">
    <cfRule type="expression" dxfId="1990" priority="2802">
      <formula>$AV$4=""</formula>
    </cfRule>
  </conditionalFormatting>
  <conditionalFormatting sqref="BR47:CQ47 BR37:CQ40 BR10:CQ10 BR20:CQ25 BR12:CQ17 BR27:CQ31 BR33:CQ35 BR49:CQ49">
    <cfRule type="expression" dxfId="1989" priority="2803">
      <formula>$AU$4=""</formula>
    </cfRule>
  </conditionalFormatting>
  <conditionalFormatting sqref="BR47:CQ47 BR37:CQ40 BR10:CQ10 BR20:CQ25 BR12:CQ17 BR27:CQ31 BR33:CQ35 BR49:CQ49">
    <cfRule type="expression" dxfId="1988" priority="2804">
      <formula>$AT$4=""</formula>
    </cfRule>
  </conditionalFormatting>
  <conditionalFormatting sqref="BR47:CQ47 BR37:CQ40 BR10:CQ10 BR20:CQ25 BR12:CQ17 BR27:CQ31 BR33:CQ35 BR49:CQ49">
    <cfRule type="expression" dxfId="1987" priority="2805">
      <formula>$AS$4=""</formula>
    </cfRule>
  </conditionalFormatting>
  <conditionalFormatting sqref="BR47:CQ47 BR37:CQ40 BR10:CQ10 BR20:CQ25 BR12:CQ17 BR27:CQ31 BR33:CQ35 BR49:CQ49">
    <cfRule type="expression" dxfId="1986" priority="2806">
      <formula>$AR$4=""</formula>
    </cfRule>
  </conditionalFormatting>
  <conditionalFormatting sqref="BR47:CQ47 BR37:CQ40 BR10:CQ10 BR20:CQ25 BR12:CQ17 BR27:CQ31 BR33:CQ35 BR49:CQ49">
    <cfRule type="expression" dxfId="1985" priority="2807">
      <formula>$AQ$4=""</formula>
    </cfRule>
  </conditionalFormatting>
  <conditionalFormatting sqref="BR47:CQ47 BR37:CQ40 BR10:CQ10 BR20:CQ25 BR12:CQ17 BR27:CQ31 BR33:CQ35 BR49:CQ49">
    <cfRule type="expression" dxfId="1984" priority="2808">
      <formula>$AP$4=""</formula>
    </cfRule>
  </conditionalFormatting>
  <conditionalFormatting sqref="BR47:CQ47 BR37:CQ40 BR10:CQ10 BR20:CQ25 BR12:CQ17 BR27:CQ31 BR33:CQ35 BR49:CQ49">
    <cfRule type="expression" dxfId="1983" priority="2809">
      <formula>$AO$4=""</formula>
    </cfRule>
  </conditionalFormatting>
  <conditionalFormatting sqref="BR47:CQ47 BR37:CQ40 BR10:CQ10 BR20:CQ25 BR12:CQ17 BR27:CQ31 BR33:CQ35 BR49:CQ49">
    <cfRule type="expression" dxfId="1982" priority="2810">
      <formula>$AN$4=""</formula>
    </cfRule>
  </conditionalFormatting>
  <conditionalFormatting sqref="BR47:CQ47 BR37:CQ40 BR10:CQ10 BR20:CQ25 BR12:CQ17 BR27:CQ31 BR33:CQ35 BR49:CQ49">
    <cfRule type="expression" dxfId="1981" priority="2811">
      <formula>$AM$4=""</formula>
    </cfRule>
  </conditionalFormatting>
  <conditionalFormatting sqref="BR47:CQ47 BR37:CQ40 BR10:CQ10 BR20:CQ25 BR12:CQ17 BR27:CQ31 BR33:CQ35 BR49:CQ49">
    <cfRule type="expression" dxfId="1980" priority="2812">
      <formula>$AL$4=""</formula>
    </cfRule>
  </conditionalFormatting>
  <conditionalFormatting sqref="BR47:CQ47 BR37:CQ40 BR10:CQ10 BR20:CQ25 BR12:CQ17 BR27:CQ31 BR33:CQ35 BR49:CQ49">
    <cfRule type="expression" dxfId="1979" priority="2813">
      <formula>$AK$4=""</formula>
    </cfRule>
  </conditionalFormatting>
  <conditionalFormatting sqref="BR47:CQ47 BR37:CQ40 BR10:CQ10 BR20:CQ25 BR12:CQ17 BR27:CQ31 BR33:CQ35 BR49:CQ49">
    <cfRule type="expression" dxfId="1978" priority="2814">
      <formula>$AJ$4=""</formula>
    </cfRule>
  </conditionalFormatting>
  <conditionalFormatting sqref="BR47:CQ47 BR37:CQ40 BR10:CQ10 BR20:CQ25 BR12:CQ17 BR27:CQ31 BR33:CQ35 BR49:CQ49">
    <cfRule type="expression" dxfId="1977" priority="2815">
      <formula>$AI$4=""</formula>
    </cfRule>
  </conditionalFormatting>
  <conditionalFormatting sqref="BR47:CQ47 BR37:CQ40 BR10:CQ10 BR20:CQ25 BR12:CQ17 BR27:CQ31 BR33:CQ35 BR49:CQ49">
    <cfRule type="expression" dxfId="1976" priority="2816">
      <formula>$AH$4=""</formula>
    </cfRule>
  </conditionalFormatting>
  <conditionalFormatting sqref="BR47:CQ47 BR37:CQ40 BR10:CQ10 BR20:CQ25 BR12:CQ17 BR27:CQ31 BR33:CQ35 BR49:CQ49">
    <cfRule type="expression" dxfId="1975" priority="2817">
      <formula>$AG$4=""</formula>
    </cfRule>
  </conditionalFormatting>
  <conditionalFormatting sqref="BR47:CQ47 BR37:CQ40 BR10:CQ10 BR20:CQ25 BR12:CQ17 BR27:CQ31 BR33:CQ35 BR49:CQ49">
    <cfRule type="expression" dxfId="1974" priority="2818">
      <formula>$AF$4=""</formula>
    </cfRule>
  </conditionalFormatting>
  <conditionalFormatting sqref="BR47:CQ47 BR37:CQ40 BR10:CQ10 BR20:CQ25 BR12:CQ17 BR27:CQ31 BR33:CQ35 BR49:CQ49">
    <cfRule type="expression" dxfId="1973" priority="2819">
      <formula>$AE$4=""</formula>
    </cfRule>
  </conditionalFormatting>
  <conditionalFormatting sqref="BR47:CQ47 BR37:CQ40 BR10:CQ10 BR20:CQ25 BR12:CQ17 BR27:CQ31 BR33:CQ35 BR49:CQ49">
    <cfRule type="expression" dxfId="1972" priority="2820">
      <formula>$AD$4=""</formula>
    </cfRule>
  </conditionalFormatting>
  <conditionalFormatting sqref="BR47:CQ47 BR37:CQ40 BR10:CQ10 BR20:CQ25 BR12:CQ17 BR27:CQ31 BR33:CQ35 BR49:CQ49">
    <cfRule type="expression" dxfId="1971" priority="2821">
      <formula>$AC$4=""</formula>
    </cfRule>
  </conditionalFormatting>
  <conditionalFormatting sqref="BR47:CQ47 BR37:CQ40 BR10:CQ10 BR20:CQ25 BR12:CQ17 BR27:CQ31 BR33:CQ35 BR49:CQ49">
    <cfRule type="expression" dxfId="1970" priority="2822">
      <formula>$AB$4=""</formula>
    </cfRule>
  </conditionalFormatting>
  <conditionalFormatting sqref="BR47:CQ47 BR37:CQ40 BR10:CQ10 BR20:CQ25 BR12:CQ17 BR27:CQ31 BR33:CQ35 BR49:CQ49">
    <cfRule type="expression" dxfId="1969" priority="2797">
      <formula>$BA$4=""</formula>
    </cfRule>
  </conditionalFormatting>
  <conditionalFormatting sqref="BR47:CQ47 BR37:CQ40 BR10:CQ10 BR20:CQ25 BR12:CQ17 BR27:CQ31 BR33:CQ35 BR49:CQ49">
    <cfRule type="expression" dxfId="1968" priority="2783">
      <formula>$BO$4=""</formula>
    </cfRule>
  </conditionalFormatting>
  <conditionalFormatting sqref="BR47:CQ47 BR37:CQ40 BR10:CQ10 BR20:CQ25 BR12:CQ17 BR27:CQ31 BR33:CQ35 BR49:CQ49">
    <cfRule type="expression" dxfId="1967" priority="2784">
      <formula>$BN$4=""</formula>
    </cfRule>
  </conditionalFormatting>
  <conditionalFormatting sqref="BR47:CQ47 BR37:CQ40 BR10:CQ10 BR20:CQ25 BR12:CQ17 BR27:CQ31 BR33:CQ35 BR49:CQ49">
    <cfRule type="expression" dxfId="1966" priority="2785">
      <formula>$BM$4=""</formula>
    </cfRule>
  </conditionalFormatting>
  <conditionalFormatting sqref="BR47:CQ47 BR37:CQ40 BR10:CQ10 BR20:CQ25 BR12:CQ17 BR27:CQ31 BR33:CQ35 BR49:CQ49">
    <cfRule type="expression" dxfId="1965" priority="2786">
      <formula>$BL$4=""</formula>
    </cfRule>
  </conditionalFormatting>
  <conditionalFormatting sqref="BR47:CQ47 BR37:CQ40 BR10:CQ10 BR20:CQ25 BR12:CQ17 BR27:CQ31 BR33:CQ35 BR49:CQ49">
    <cfRule type="expression" dxfId="1964" priority="2787">
      <formula>$BK$4=""</formula>
    </cfRule>
  </conditionalFormatting>
  <conditionalFormatting sqref="BR47:CQ47 BR37:CQ40 BR10:CQ10 BR20:CQ25 BR12:CQ17 BR27:CQ31 BR33:CQ35 BR49:CQ49">
    <cfRule type="expression" dxfId="1963" priority="2788">
      <formula>$BJ$4=""</formula>
    </cfRule>
  </conditionalFormatting>
  <conditionalFormatting sqref="BR47:CQ47 BR37:CQ40 BR10:CQ10 BR20:CQ25 BR12:CQ17 BR27:CQ31 BR33:CQ35 BR49:CQ49">
    <cfRule type="expression" dxfId="1962" priority="2789">
      <formula>$BI$4=""</formula>
    </cfRule>
  </conditionalFormatting>
  <conditionalFormatting sqref="BR47:CQ47 BR37:CQ40 BR10:CQ10 BR20:CQ25 BR12:CQ17 BR27:CQ31 BR33:CQ35 BR49:CQ49">
    <cfRule type="expression" dxfId="1961" priority="2790">
      <formula>$BH$4=""</formula>
    </cfRule>
  </conditionalFormatting>
  <conditionalFormatting sqref="BR47:CQ47 BR37:CQ40 BR10:CQ10 BR20:CQ25 BR12:CQ17 BR27:CQ31 BR33:CQ35 BR49:CQ49">
    <cfRule type="expression" dxfId="1960" priority="2791">
      <formula>$BG$4=""</formula>
    </cfRule>
  </conditionalFormatting>
  <conditionalFormatting sqref="BR47:CQ47 BR37:CQ40 BR10:CQ10 BR20:CQ25 BR12:CQ17 BR27:CQ31 BR33:CQ35 BR49:CQ49">
    <cfRule type="expression" dxfId="1959" priority="2792">
      <formula>$BF$4=""</formula>
    </cfRule>
  </conditionalFormatting>
  <conditionalFormatting sqref="BR47:CQ47 BR37:CQ40 BR10:CQ10 BR20:CQ25 BR12:CQ17 BR27:CQ31 BR33:CQ35 BR49:CQ49">
    <cfRule type="expression" dxfId="1958" priority="2793">
      <formula>$BE$4=""</formula>
    </cfRule>
  </conditionalFormatting>
  <conditionalFormatting sqref="BR47:CQ47 BR37:CQ40 BR10:CQ10 BR20:CQ25 BR12:CQ17 BR27:CQ31 BR33:CQ35 BR49:CQ49">
    <cfRule type="expression" dxfId="1957" priority="2794">
      <formula>$BD$4=""</formula>
    </cfRule>
  </conditionalFormatting>
  <conditionalFormatting sqref="BR47:CQ47 BR37:CQ40 BR10:CQ10 BR20:CQ25 BR12:CQ17 BR27:CQ31 BR33:CQ35 BR49:CQ49">
    <cfRule type="expression" dxfId="1956" priority="2796">
      <formula>$BB$4=""</formula>
    </cfRule>
  </conditionalFormatting>
  <conditionalFormatting sqref="BR47:CQ47 BR37:CQ40 BR10:CQ10 BR20:CQ25 BR12:CQ17 BR27:CQ31 BR33:CQ35 BR49:CQ49">
    <cfRule type="expression" dxfId="1955" priority="2798">
      <formula>$AZ$4=""</formula>
    </cfRule>
  </conditionalFormatting>
  <conditionalFormatting sqref="CD47:CQ47 CD37:CQ40 CD10:CQ10 CD20:CQ25 CD12:CQ17 CD27:CQ31 CD33:CQ35 CD49:CQ49">
    <cfRule type="expression" dxfId="1954" priority="2768">
      <formula>$CD$4=""</formula>
    </cfRule>
  </conditionalFormatting>
  <conditionalFormatting sqref="BR47:CQ47 BR37:CQ40 BR10:CQ10 BR20:CQ25 BR12:CQ17 BR27:CQ31 BR33:CQ35 BR49:CQ49">
    <cfRule type="expression" dxfId="1953" priority="2782">
      <formula>$BP$4=""</formula>
    </cfRule>
  </conditionalFormatting>
  <conditionalFormatting sqref="BR47:CQ47 BR37:CQ40 BR10:CQ10 BR20:CQ25 BR12:CQ17 BR27:CQ31 BR33:CQ35 BR49:CQ49">
    <cfRule type="expression" dxfId="1952" priority="2781">
      <formula>$BQ$4=""</formula>
    </cfRule>
  </conditionalFormatting>
  <conditionalFormatting sqref="BR47:CQ47 BR37:CQ40 BR10:CQ10 BR20:CQ25 BR12:CQ17 BR27:CQ31 BR33:CQ35 BR49:CQ49">
    <cfRule type="expression" dxfId="1951" priority="2780">
      <formula>$BR$4=""</formula>
    </cfRule>
  </conditionalFormatting>
  <conditionalFormatting sqref="BS47:CQ47 BS37:CQ40 BS10:CQ10 BS20:CQ25 BS12:CQ17 BS27:CQ31 BS33:CQ35 BS49:CQ49">
    <cfRule type="expression" dxfId="1950" priority="2779">
      <formula>$BS$4=""</formula>
    </cfRule>
  </conditionalFormatting>
  <conditionalFormatting sqref="BT47:CQ47 BT37:CQ40 BT10:CQ10 BT20:CQ25 BT12:CQ17 BT27:CQ31 BT33:CQ35 BT49:CQ49">
    <cfRule type="expression" dxfId="1949" priority="2778">
      <formula>$BT$4=""</formula>
    </cfRule>
  </conditionalFormatting>
  <conditionalFormatting sqref="BU47:CQ47 BU37:CQ40 BU10:CQ10 BU20:CQ25 BU12:CQ17 BU27:CQ31 BU33:CQ35 BU49:CQ49">
    <cfRule type="expression" dxfId="1948" priority="2777">
      <formula>$BU$4=""</formula>
    </cfRule>
  </conditionalFormatting>
  <conditionalFormatting sqref="BV47:CQ47 BV37:CQ40 BV10:CQ10 BV20:CQ25 BV12:CQ17 BV27:CQ31 BV33:CQ35 BV49:CQ49">
    <cfRule type="expression" dxfId="1947" priority="2776">
      <formula>$BV$4=""</formula>
    </cfRule>
  </conditionalFormatting>
  <conditionalFormatting sqref="BW47:CQ47 BW37:CQ40 BW10:CQ10 BW20:CQ25 BW12:CQ17 BW27:CQ31 BW33:CQ35 BW49:CQ49">
    <cfRule type="expression" dxfId="1946" priority="2775">
      <formula>$BW$4=""</formula>
    </cfRule>
  </conditionalFormatting>
  <conditionalFormatting sqref="BX47:CQ47 BX37:CQ40 BX10:CQ10 BX20:CQ25 BX12:CQ17 BX27:CQ31 BX33:CQ35 BX49:CQ49">
    <cfRule type="expression" dxfId="1945" priority="2774">
      <formula>$BX$4=""</formula>
    </cfRule>
  </conditionalFormatting>
  <conditionalFormatting sqref="BY47:CQ47 BY37:CQ40 BY10:CQ10 BY20:CQ25 BY12:CQ17 BY27:CQ31 BY33:CQ35 BY49:CQ49">
    <cfRule type="expression" dxfId="1944" priority="2773">
      <formula>$BY$4=""</formula>
    </cfRule>
  </conditionalFormatting>
  <conditionalFormatting sqref="BZ47:CQ47 BZ37:CQ40 BZ10:CQ10 BZ20:CQ25 BZ12:CQ17 BZ27:CQ31 BZ33:CQ35 BZ49:CQ49">
    <cfRule type="expression" dxfId="1943" priority="2772">
      <formula>$BZ$4=""</formula>
    </cfRule>
  </conditionalFormatting>
  <conditionalFormatting sqref="CA47:CQ47 CA37:CQ40 CA10:CQ10 CA20:CQ25 CA12:CQ17 CA27:CQ31 CA33:CQ35 CA49:CQ49">
    <cfRule type="expression" dxfId="1942" priority="2771">
      <formula>$CA$4=""</formula>
    </cfRule>
  </conditionalFormatting>
  <conditionalFormatting sqref="CB47:CQ47 CB37:CQ40 CB10:CQ10 CB20:CQ25 CB12:CQ17 CB27:CQ31 CB33:CQ35 CB49:CQ49">
    <cfRule type="expression" dxfId="1941" priority="2770">
      <formula>$CB$4=""</formula>
    </cfRule>
  </conditionalFormatting>
  <conditionalFormatting sqref="CC47:CQ47 CC37:CQ40 CC10:CQ10 CC20:CQ25 CC12:CQ17 CC27:CQ31 CC33:CQ35 CC49:CQ49">
    <cfRule type="expression" dxfId="1940" priority="2769">
      <formula>$CC$4=""</formula>
    </cfRule>
  </conditionalFormatting>
  <conditionalFormatting sqref="BR47:CQ47 BR37:CQ40 BR10:CQ10 BR20:CQ25 BR12:CQ17 BR27:CQ31 BR33:CQ35 BR49:CQ49">
    <cfRule type="expression" dxfId="1939" priority="2795">
      <formula>$BC$4=""</formula>
    </cfRule>
  </conditionalFormatting>
  <conditionalFormatting sqref="BR41:CQ41">
    <cfRule type="expression" dxfId="1938" priority="2767">
      <formula>$D$4=""</formula>
    </cfRule>
  </conditionalFormatting>
  <conditionalFormatting sqref="BR41:CQ41">
    <cfRule type="expression" dxfId="1937" priority="2766">
      <formula>$E$4=""</formula>
    </cfRule>
  </conditionalFormatting>
  <conditionalFormatting sqref="BR41:CQ41">
    <cfRule type="expression" dxfId="1936" priority="2765">
      <formula>$F$4=""</formula>
    </cfRule>
  </conditionalFormatting>
  <conditionalFormatting sqref="BR41:CQ41">
    <cfRule type="expression" dxfId="1935" priority="2764">
      <formula>$G$4=""</formula>
    </cfRule>
  </conditionalFormatting>
  <conditionalFormatting sqref="BR41:CQ41">
    <cfRule type="expression" dxfId="1934" priority="2763">
      <formula>$H$4=""</formula>
    </cfRule>
  </conditionalFormatting>
  <conditionalFormatting sqref="BR41:CQ41">
    <cfRule type="expression" dxfId="1933" priority="2762">
      <formula>$I$4=""</formula>
    </cfRule>
  </conditionalFormatting>
  <conditionalFormatting sqref="BR41:CQ41">
    <cfRule type="expression" dxfId="1932" priority="2761">
      <formula>$J$4=""</formula>
    </cfRule>
  </conditionalFormatting>
  <conditionalFormatting sqref="BR41:CQ41">
    <cfRule type="expression" dxfId="1931" priority="2760">
      <formula>$K$4=""</formula>
    </cfRule>
  </conditionalFormatting>
  <conditionalFormatting sqref="BR41:CQ41">
    <cfRule type="expression" dxfId="1930" priority="2759">
      <formula>$L$4=""</formula>
    </cfRule>
  </conditionalFormatting>
  <conditionalFormatting sqref="BR41:CQ41">
    <cfRule type="expression" dxfId="1929" priority="2758">
      <formula>$M$4=""</formula>
    </cfRule>
  </conditionalFormatting>
  <conditionalFormatting sqref="BR41:CQ41">
    <cfRule type="expression" dxfId="1928" priority="2757">
      <formula>$N$4=""</formula>
    </cfRule>
  </conditionalFormatting>
  <conditionalFormatting sqref="BR41:CQ41">
    <cfRule type="expression" dxfId="1927" priority="2756">
      <formula>$O$4=""</formula>
    </cfRule>
  </conditionalFormatting>
  <conditionalFormatting sqref="BR41:CQ41">
    <cfRule type="expression" dxfId="1926" priority="2755">
      <formula>$P$4=""</formula>
    </cfRule>
  </conditionalFormatting>
  <conditionalFormatting sqref="BR41:CQ41">
    <cfRule type="expression" dxfId="1925" priority="2754">
      <formula>$Q$4=""</formula>
    </cfRule>
  </conditionalFormatting>
  <conditionalFormatting sqref="BR41:CQ41">
    <cfRule type="expression" dxfId="1924" priority="2753">
      <formula>$R$4=""</formula>
    </cfRule>
  </conditionalFormatting>
  <conditionalFormatting sqref="BR41:CQ41">
    <cfRule type="expression" dxfId="1923" priority="2752">
      <formula>$S$4=""</formula>
    </cfRule>
  </conditionalFormatting>
  <conditionalFormatting sqref="BR41:CQ41">
    <cfRule type="expression" dxfId="1922" priority="2751">
      <formula>$T$4=""</formula>
    </cfRule>
  </conditionalFormatting>
  <conditionalFormatting sqref="BR41:CQ41">
    <cfRule type="expression" dxfId="1921" priority="2750">
      <formula>$U$4=""</formula>
    </cfRule>
  </conditionalFormatting>
  <conditionalFormatting sqref="BR41:CQ41">
    <cfRule type="expression" dxfId="1920" priority="2749">
      <formula>$V$4=""</formula>
    </cfRule>
  </conditionalFormatting>
  <conditionalFormatting sqref="BR41:CQ41">
    <cfRule type="expression" dxfId="1919" priority="2748">
      <formula>$W$4=""</formula>
    </cfRule>
  </conditionalFormatting>
  <conditionalFormatting sqref="BR41:CQ41">
    <cfRule type="expression" dxfId="1918" priority="2747">
      <formula>$X$4=""</formula>
    </cfRule>
  </conditionalFormatting>
  <conditionalFormatting sqref="BR41:CQ41">
    <cfRule type="expression" dxfId="1917" priority="2746">
      <formula>$Y$4=""</formula>
    </cfRule>
  </conditionalFormatting>
  <conditionalFormatting sqref="BR41:CQ41">
    <cfRule type="expression" dxfId="1916" priority="2745">
      <formula>$Z$4=""</formula>
    </cfRule>
  </conditionalFormatting>
  <conditionalFormatting sqref="BR41:CQ41">
    <cfRule type="expression" dxfId="1915" priority="2744">
      <formula>$AA$4=""</formula>
    </cfRule>
  </conditionalFormatting>
  <conditionalFormatting sqref="BR41:CQ41">
    <cfRule type="expression" dxfId="1914" priority="2720">
      <formula>$AY$4=""</formula>
    </cfRule>
  </conditionalFormatting>
  <conditionalFormatting sqref="BR41:CQ41">
    <cfRule type="expression" dxfId="1913" priority="2721">
      <formula>$AX$4=""</formula>
    </cfRule>
  </conditionalFormatting>
  <conditionalFormatting sqref="BR41:CQ41">
    <cfRule type="expression" dxfId="1912" priority="2722">
      <formula>$AW$4=""</formula>
    </cfRule>
  </conditionalFormatting>
  <conditionalFormatting sqref="BR41:CQ41">
    <cfRule type="expression" dxfId="1911" priority="2723">
      <formula>$AV$4=""</formula>
    </cfRule>
  </conditionalFormatting>
  <conditionalFormatting sqref="BR41:CQ41">
    <cfRule type="expression" dxfId="1910" priority="2724">
      <formula>$AU$4=""</formula>
    </cfRule>
  </conditionalFormatting>
  <conditionalFormatting sqref="BR41:CQ41">
    <cfRule type="expression" dxfId="1909" priority="2725">
      <formula>$AT$4=""</formula>
    </cfRule>
  </conditionalFormatting>
  <conditionalFormatting sqref="BR41:CQ41">
    <cfRule type="expression" dxfId="1908" priority="2726">
      <formula>$AS$4=""</formula>
    </cfRule>
  </conditionalFormatting>
  <conditionalFormatting sqref="BR41:CQ41">
    <cfRule type="expression" dxfId="1907" priority="2727">
      <formula>$AR$4=""</formula>
    </cfRule>
  </conditionalFormatting>
  <conditionalFormatting sqref="BR41:CQ41">
    <cfRule type="expression" dxfId="1906" priority="2728">
      <formula>$AQ$4=""</formula>
    </cfRule>
  </conditionalFormatting>
  <conditionalFormatting sqref="BR41:CQ41">
    <cfRule type="expression" dxfId="1905" priority="2729">
      <formula>$AP$4=""</formula>
    </cfRule>
  </conditionalFormatting>
  <conditionalFormatting sqref="BR41:CQ41">
    <cfRule type="expression" dxfId="1904" priority="2730">
      <formula>$AO$4=""</formula>
    </cfRule>
  </conditionalFormatting>
  <conditionalFormatting sqref="BR41:CQ41">
    <cfRule type="expression" dxfId="1903" priority="2731">
      <formula>$AN$4=""</formula>
    </cfRule>
  </conditionalFormatting>
  <conditionalFormatting sqref="BR41:CQ41">
    <cfRule type="expression" dxfId="1902" priority="2732">
      <formula>$AM$4=""</formula>
    </cfRule>
  </conditionalFormatting>
  <conditionalFormatting sqref="BR41:CQ41">
    <cfRule type="expression" dxfId="1901" priority="2733">
      <formula>$AL$4=""</formula>
    </cfRule>
  </conditionalFormatting>
  <conditionalFormatting sqref="BR41:CQ41">
    <cfRule type="expression" dxfId="1900" priority="2734">
      <formula>$AK$4=""</formula>
    </cfRule>
  </conditionalFormatting>
  <conditionalFormatting sqref="BR41:CQ41">
    <cfRule type="expression" dxfId="1899" priority="2735">
      <formula>$AJ$4=""</formula>
    </cfRule>
  </conditionalFormatting>
  <conditionalFormatting sqref="BR41:CQ41">
    <cfRule type="expression" dxfId="1898" priority="2736">
      <formula>$AI$4=""</formula>
    </cfRule>
  </conditionalFormatting>
  <conditionalFormatting sqref="BR41:CQ41">
    <cfRule type="expression" dxfId="1897" priority="2737">
      <formula>$AH$4=""</formula>
    </cfRule>
  </conditionalFormatting>
  <conditionalFormatting sqref="BR41:CQ41">
    <cfRule type="expression" dxfId="1896" priority="2738">
      <formula>$AG$4=""</formula>
    </cfRule>
  </conditionalFormatting>
  <conditionalFormatting sqref="BR41:CQ41">
    <cfRule type="expression" dxfId="1895" priority="2739">
      <formula>$AF$4=""</formula>
    </cfRule>
  </conditionalFormatting>
  <conditionalFormatting sqref="BR41:CQ41">
    <cfRule type="expression" dxfId="1894" priority="2740">
      <formula>$AE$4=""</formula>
    </cfRule>
  </conditionalFormatting>
  <conditionalFormatting sqref="BR41:CQ41">
    <cfRule type="expression" dxfId="1893" priority="2741">
      <formula>$AD$4=""</formula>
    </cfRule>
  </conditionalFormatting>
  <conditionalFormatting sqref="BR41:CQ41">
    <cfRule type="expression" dxfId="1892" priority="2742">
      <formula>$AC$4=""</formula>
    </cfRule>
  </conditionalFormatting>
  <conditionalFormatting sqref="BR41:CQ41">
    <cfRule type="expression" dxfId="1891" priority="2743">
      <formula>$AB$4=""</formula>
    </cfRule>
  </conditionalFormatting>
  <conditionalFormatting sqref="BR41:CQ41">
    <cfRule type="expression" dxfId="1890" priority="2718">
      <formula>$BA$4=""</formula>
    </cfRule>
  </conditionalFormatting>
  <conditionalFormatting sqref="BR41:CQ41">
    <cfRule type="expression" dxfId="1889" priority="2704">
      <formula>$BO$4=""</formula>
    </cfRule>
  </conditionalFormatting>
  <conditionalFormatting sqref="BR41:CQ41">
    <cfRule type="expression" dxfId="1888" priority="2705">
      <formula>$BN$4=""</formula>
    </cfRule>
  </conditionalFormatting>
  <conditionalFormatting sqref="BR41:CQ41">
    <cfRule type="expression" dxfId="1887" priority="2706">
      <formula>$BM$4=""</formula>
    </cfRule>
  </conditionalFormatting>
  <conditionalFormatting sqref="BR41:CQ41">
    <cfRule type="expression" dxfId="1886" priority="2707">
      <formula>$BL$4=""</formula>
    </cfRule>
  </conditionalFormatting>
  <conditionalFormatting sqref="BR41:CQ41">
    <cfRule type="expression" dxfId="1885" priority="2708">
      <formula>$BK$4=""</formula>
    </cfRule>
  </conditionalFormatting>
  <conditionalFormatting sqref="BR41:CQ41">
    <cfRule type="expression" dxfId="1884" priority="2709">
      <formula>$BJ$4=""</formula>
    </cfRule>
  </conditionalFormatting>
  <conditionalFormatting sqref="BR41:CQ41">
    <cfRule type="expression" dxfId="1883" priority="2710">
      <formula>$BI$4=""</formula>
    </cfRule>
  </conditionalFormatting>
  <conditionalFormatting sqref="BR41:CQ41">
    <cfRule type="expression" dxfId="1882" priority="2711">
      <formula>$BH$4=""</formula>
    </cfRule>
  </conditionalFormatting>
  <conditionalFormatting sqref="BR41:CQ41">
    <cfRule type="expression" dxfId="1881" priority="2712">
      <formula>$BG$4=""</formula>
    </cfRule>
  </conditionalFormatting>
  <conditionalFormatting sqref="BR41:CQ41">
    <cfRule type="expression" dxfId="1880" priority="2713">
      <formula>$BF$4=""</formula>
    </cfRule>
  </conditionalFormatting>
  <conditionalFormatting sqref="BR41:CQ41">
    <cfRule type="expression" dxfId="1879" priority="2714">
      <formula>$BE$4=""</formula>
    </cfRule>
  </conditionalFormatting>
  <conditionalFormatting sqref="BR41:CQ41">
    <cfRule type="expression" dxfId="1878" priority="2715">
      <formula>$BD$4=""</formula>
    </cfRule>
  </conditionalFormatting>
  <conditionalFormatting sqref="BR41:CQ41">
    <cfRule type="expression" dxfId="1877" priority="2717">
      <formula>$BB$4=""</formula>
    </cfRule>
  </conditionalFormatting>
  <conditionalFormatting sqref="BR41:CQ41">
    <cfRule type="expression" dxfId="1876" priority="2719">
      <formula>$AZ$4=""</formula>
    </cfRule>
  </conditionalFormatting>
  <conditionalFormatting sqref="CD41:CQ41">
    <cfRule type="expression" dxfId="1875" priority="2689">
      <formula>$CD$4=""</formula>
    </cfRule>
  </conditionalFormatting>
  <conditionalFormatting sqref="BR41:CQ41">
    <cfRule type="expression" dxfId="1874" priority="2703">
      <formula>$BP$4=""</formula>
    </cfRule>
  </conditionalFormatting>
  <conditionalFormatting sqref="BR41:CQ41">
    <cfRule type="expression" dxfId="1873" priority="2702">
      <formula>$BQ$4=""</formula>
    </cfRule>
  </conditionalFormatting>
  <conditionalFormatting sqref="BR41:CQ41">
    <cfRule type="expression" dxfId="1872" priority="2701">
      <formula>$BR$4=""</formula>
    </cfRule>
  </conditionalFormatting>
  <conditionalFormatting sqref="BS41:CQ41">
    <cfRule type="expression" dxfId="1871" priority="2700">
      <formula>$BS$4=""</formula>
    </cfRule>
  </conditionalFormatting>
  <conditionalFormatting sqref="BT41:CQ41">
    <cfRule type="expression" dxfId="1870" priority="2699">
      <formula>$BT$4=""</formula>
    </cfRule>
  </conditionalFormatting>
  <conditionalFormatting sqref="BU41:CQ41">
    <cfRule type="expression" dxfId="1869" priority="2698">
      <formula>$BU$4=""</formula>
    </cfRule>
  </conditionalFormatting>
  <conditionalFormatting sqref="BV41:CQ41">
    <cfRule type="expression" dxfId="1868" priority="2697">
      <formula>$BV$4=""</formula>
    </cfRule>
  </conditionalFormatting>
  <conditionalFormatting sqref="BW41:CQ41">
    <cfRule type="expression" dxfId="1867" priority="2696">
      <formula>$BW$4=""</formula>
    </cfRule>
  </conditionalFormatting>
  <conditionalFormatting sqref="BX41:CQ41">
    <cfRule type="expression" dxfId="1866" priority="2695">
      <formula>$BX$4=""</formula>
    </cfRule>
  </conditionalFormatting>
  <conditionalFormatting sqref="BY41:CQ41">
    <cfRule type="expression" dxfId="1865" priority="2694">
      <formula>$BY$4=""</formula>
    </cfRule>
  </conditionalFormatting>
  <conditionalFormatting sqref="BZ41:CQ41">
    <cfRule type="expression" dxfId="1864" priority="2693">
      <formula>$BZ$4=""</formula>
    </cfRule>
  </conditionalFormatting>
  <conditionalFormatting sqref="CA41:CQ41">
    <cfRule type="expression" dxfId="1863" priority="2692">
      <formula>$CA$4=""</formula>
    </cfRule>
  </conditionalFormatting>
  <conditionalFormatting sqref="CB41:CQ41">
    <cfRule type="expression" dxfId="1862" priority="2691">
      <formula>$CB$4=""</formula>
    </cfRule>
  </conditionalFormatting>
  <conditionalFormatting sqref="CC41:CQ41">
    <cfRule type="expression" dxfId="1861" priority="2690">
      <formula>$CC$4=""</formula>
    </cfRule>
  </conditionalFormatting>
  <conditionalFormatting sqref="BR41:CQ41">
    <cfRule type="expression" dxfId="1860" priority="2716">
      <formula>$BC$4=""</formula>
    </cfRule>
  </conditionalFormatting>
  <conditionalFormatting sqref="BR42:CQ42">
    <cfRule type="expression" dxfId="1859" priority="2688">
      <formula>$D$4=""</formula>
    </cfRule>
  </conditionalFormatting>
  <conditionalFormatting sqref="BR42:CQ42">
    <cfRule type="expression" dxfId="1858" priority="2687">
      <formula>$E$4=""</formula>
    </cfRule>
  </conditionalFormatting>
  <conditionalFormatting sqref="BR42:CQ42">
    <cfRule type="expression" dxfId="1857" priority="2686">
      <formula>$F$4=""</formula>
    </cfRule>
  </conditionalFormatting>
  <conditionalFormatting sqref="BR42:CQ42">
    <cfRule type="expression" dxfId="1856" priority="2685">
      <formula>$G$4=""</formula>
    </cfRule>
  </conditionalFormatting>
  <conditionalFormatting sqref="BR42:CQ42">
    <cfRule type="expression" dxfId="1855" priority="2684">
      <formula>$H$4=""</formula>
    </cfRule>
  </conditionalFormatting>
  <conditionalFormatting sqref="BR42:CQ42">
    <cfRule type="expression" dxfId="1854" priority="2683">
      <formula>$I$4=""</formula>
    </cfRule>
  </conditionalFormatting>
  <conditionalFormatting sqref="BR42:CQ42">
    <cfRule type="expression" dxfId="1853" priority="2682">
      <formula>$J$4=""</formula>
    </cfRule>
  </conditionalFormatting>
  <conditionalFormatting sqref="BR42:CQ42">
    <cfRule type="expression" dxfId="1852" priority="2681">
      <formula>$K$4=""</formula>
    </cfRule>
  </conditionalFormatting>
  <conditionalFormatting sqref="BR42:CQ42">
    <cfRule type="expression" dxfId="1851" priority="2680">
      <formula>$L$4=""</formula>
    </cfRule>
  </conditionalFormatting>
  <conditionalFormatting sqref="BR42:CQ42">
    <cfRule type="expression" dxfId="1850" priority="2679">
      <formula>$M$4=""</formula>
    </cfRule>
  </conditionalFormatting>
  <conditionalFormatting sqref="BR42:CQ42">
    <cfRule type="expression" dxfId="1849" priority="2678">
      <formula>$N$4=""</formula>
    </cfRule>
  </conditionalFormatting>
  <conditionalFormatting sqref="BR42:CQ42">
    <cfRule type="expression" dxfId="1848" priority="2677">
      <formula>$O$4=""</formula>
    </cfRule>
  </conditionalFormatting>
  <conditionalFormatting sqref="BR42:CQ42">
    <cfRule type="expression" dxfId="1847" priority="2676">
      <formula>$P$4=""</formula>
    </cfRule>
  </conditionalFormatting>
  <conditionalFormatting sqref="BR42:CQ42">
    <cfRule type="expression" dxfId="1846" priority="2675">
      <formula>$Q$4=""</formula>
    </cfRule>
  </conditionalFormatting>
  <conditionalFormatting sqref="BR42:CQ42">
    <cfRule type="expression" dxfId="1845" priority="2674">
      <formula>$R$4=""</formula>
    </cfRule>
  </conditionalFormatting>
  <conditionalFormatting sqref="BR42:CQ42">
    <cfRule type="expression" dxfId="1844" priority="2673">
      <formula>$S$4=""</formula>
    </cfRule>
  </conditionalFormatting>
  <conditionalFormatting sqref="BR42:CQ42">
    <cfRule type="expression" dxfId="1843" priority="2672">
      <formula>$T$4=""</formula>
    </cfRule>
  </conditionalFormatting>
  <conditionalFormatting sqref="BR42:CQ42">
    <cfRule type="expression" dxfId="1842" priority="2671">
      <formula>$U$4=""</formula>
    </cfRule>
  </conditionalFormatting>
  <conditionalFormatting sqref="BR42:CQ42">
    <cfRule type="expression" dxfId="1841" priority="2670">
      <formula>$V$4=""</formula>
    </cfRule>
  </conditionalFormatting>
  <conditionalFormatting sqref="BR42:CQ42">
    <cfRule type="expression" dxfId="1840" priority="2669">
      <formula>$W$4=""</formula>
    </cfRule>
  </conditionalFormatting>
  <conditionalFormatting sqref="BR42:CQ42">
    <cfRule type="expression" dxfId="1839" priority="2668">
      <formula>$X$4=""</formula>
    </cfRule>
  </conditionalFormatting>
  <conditionalFormatting sqref="BR42:CQ42">
    <cfRule type="expression" dxfId="1838" priority="2667">
      <formula>$Y$4=""</formula>
    </cfRule>
  </conditionalFormatting>
  <conditionalFormatting sqref="BR42:CQ42">
    <cfRule type="expression" dxfId="1837" priority="2666">
      <formula>$Z$4=""</formula>
    </cfRule>
  </conditionalFormatting>
  <conditionalFormatting sqref="BR42:CQ42">
    <cfRule type="expression" dxfId="1836" priority="2665">
      <formula>$AA$4=""</formula>
    </cfRule>
  </conditionalFormatting>
  <conditionalFormatting sqref="BR42:CQ42">
    <cfRule type="expression" dxfId="1835" priority="2641">
      <formula>$AY$4=""</formula>
    </cfRule>
  </conditionalFormatting>
  <conditionalFormatting sqref="BR42:CQ42">
    <cfRule type="expression" dxfId="1834" priority="2642">
      <formula>$AX$4=""</formula>
    </cfRule>
  </conditionalFormatting>
  <conditionalFormatting sqref="BR42:CQ42">
    <cfRule type="expression" dxfId="1833" priority="2643">
      <formula>$AW$4=""</formula>
    </cfRule>
  </conditionalFormatting>
  <conditionalFormatting sqref="BR42:CQ42">
    <cfRule type="expression" dxfId="1832" priority="2644">
      <formula>$AV$4=""</formula>
    </cfRule>
  </conditionalFormatting>
  <conditionalFormatting sqref="BR42:CQ42">
    <cfRule type="expression" dxfId="1831" priority="2645">
      <formula>$AU$4=""</formula>
    </cfRule>
  </conditionalFormatting>
  <conditionalFormatting sqref="BR42:CQ42">
    <cfRule type="expression" dxfId="1830" priority="2646">
      <formula>$AT$4=""</formula>
    </cfRule>
  </conditionalFormatting>
  <conditionalFormatting sqref="BR42:CQ42">
    <cfRule type="expression" dxfId="1829" priority="2647">
      <formula>$AS$4=""</formula>
    </cfRule>
  </conditionalFormatting>
  <conditionalFormatting sqref="BR42:CQ42">
    <cfRule type="expression" dxfId="1828" priority="2648">
      <formula>$AR$4=""</formula>
    </cfRule>
  </conditionalFormatting>
  <conditionalFormatting sqref="BR42:CQ42">
    <cfRule type="expression" dxfId="1827" priority="2649">
      <formula>$AQ$4=""</formula>
    </cfRule>
  </conditionalFormatting>
  <conditionalFormatting sqref="BR42:CQ42">
    <cfRule type="expression" dxfId="1826" priority="2650">
      <formula>$AP$4=""</formula>
    </cfRule>
  </conditionalFormatting>
  <conditionalFormatting sqref="BR42:CQ42">
    <cfRule type="expression" dxfId="1825" priority="2651">
      <formula>$AO$4=""</formula>
    </cfRule>
  </conditionalFormatting>
  <conditionalFormatting sqref="BR42:CQ42">
    <cfRule type="expression" dxfId="1824" priority="2652">
      <formula>$AN$4=""</formula>
    </cfRule>
  </conditionalFormatting>
  <conditionalFormatting sqref="BR42:CQ42">
    <cfRule type="expression" dxfId="1823" priority="2653">
      <formula>$AM$4=""</formula>
    </cfRule>
  </conditionalFormatting>
  <conditionalFormatting sqref="BR42:CQ42">
    <cfRule type="expression" dxfId="1822" priority="2654">
      <formula>$AL$4=""</formula>
    </cfRule>
  </conditionalFormatting>
  <conditionalFormatting sqref="BR42:CQ42">
    <cfRule type="expression" dxfId="1821" priority="2655">
      <formula>$AK$4=""</formula>
    </cfRule>
  </conditionalFormatting>
  <conditionalFormatting sqref="BR42:CQ42">
    <cfRule type="expression" dxfId="1820" priority="2656">
      <formula>$AJ$4=""</formula>
    </cfRule>
  </conditionalFormatting>
  <conditionalFormatting sqref="BR42:CQ42">
    <cfRule type="expression" dxfId="1819" priority="2657">
      <formula>$AI$4=""</formula>
    </cfRule>
  </conditionalFormatting>
  <conditionalFormatting sqref="BR42:CQ42">
    <cfRule type="expression" dxfId="1818" priority="2658">
      <formula>$AH$4=""</formula>
    </cfRule>
  </conditionalFormatting>
  <conditionalFormatting sqref="BR42:CQ42">
    <cfRule type="expression" dxfId="1817" priority="2659">
      <formula>$AG$4=""</formula>
    </cfRule>
  </conditionalFormatting>
  <conditionalFormatting sqref="BR42:CQ42">
    <cfRule type="expression" dxfId="1816" priority="2660">
      <formula>$AF$4=""</formula>
    </cfRule>
  </conditionalFormatting>
  <conditionalFormatting sqref="BR42:CQ42">
    <cfRule type="expression" dxfId="1815" priority="2661">
      <formula>$AE$4=""</formula>
    </cfRule>
  </conditionalFormatting>
  <conditionalFormatting sqref="BR42:CQ42">
    <cfRule type="expression" dxfId="1814" priority="2662">
      <formula>$AD$4=""</formula>
    </cfRule>
  </conditionalFormatting>
  <conditionalFormatting sqref="BR42:CQ42">
    <cfRule type="expression" dxfId="1813" priority="2663">
      <formula>$AC$4=""</formula>
    </cfRule>
  </conditionalFormatting>
  <conditionalFormatting sqref="BR42:CQ42">
    <cfRule type="expression" dxfId="1812" priority="2664">
      <formula>$AB$4=""</formula>
    </cfRule>
  </conditionalFormatting>
  <conditionalFormatting sqref="BR42:CQ42">
    <cfRule type="expression" dxfId="1811" priority="2639">
      <formula>$BA$4=""</formula>
    </cfRule>
  </conditionalFormatting>
  <conditionalFormatting sqref="BR42:CQ42">
    <cfRule type="expression" dxfId="1810" priority="2625">
      <formula>$BO$4=""</formula>
    </cfRule>
  </conditionalFormatting>
  <conditionalFormatting sqref="BR42:CQ42">
    <cfRule type="expression" dxfId="1809" priority="2626">
      <formula>$BN$4=""</formula>
    </cfRule>
  </conditionalFormatting>
  <conditionalFormatting sqref="BR42:CQ42">
    <cfRule type="expression" dxfId="1808" priority="2627">
      <formula>$BM$4=""</formula>
    </cfRule>
  </conditionalFormatting>
  <conditionalFormatting sqref="BR42:CQ42">
    <cfRule type="expression" dxfId="1807" priority="2628">
      <formula>$BL$4=""</formula>
    </cfRule>
  </conditionalFormatting>
  <conditionalFormatting sqref="BR42:CQ42">
    <cfRule type="expression" dxfId="1806" priority="2629">
      <formula>$BK$4=""</formula>
    </cfRule>
  </conditionalFormatting>
  <conditionalFormatting sqref="BR42:CQ42">
    <cfRule type="expression" dxfId="1805" priority="2630">
      <formula>$BJ$4=""</formula>
    </cfRule>
  </conditionalFormatting>
  <conditionalFormatting sqref="BR42:CQ42">
    <cfRule type="expression" dxfId="1804" priority="2631">
      <formula>$BI$4=""</formula>
    </cfRule>
  </conditionalFormatting>
  <conditionalFormatting sqref="BR42:CQ42">
    <cfRule type="expression" dxfId="1803" priority="2632">
      <formula>$BH$4=""</formula>
    </cfRule>
  </conditionalFormatting>
  <conditionalFormatting sqref="BR42:CQ42">
    <cfRule type="expression" dxfId="1802" priority="2633">
      <formula>$BG$4=""</formula>
    </cfRule>
  </conditionalFormatting>
  <conditionalFormatting sqref="BR42:CQ42">
    <cfRule type="expression" dxfId="1801" priority="2634">
      <formula>$BF$4=""</formula>
    </cfRule>
  </conditionalFormatting>
  <conditionalFormatting sqref="BR42:CQ42">
    <cfRule type="expression" dxfId="1800" priority="2635">
      <formula>$BE$4=""</formula>
    </cfRule>
  </conditionalFormatting>
  <conditionalFormatting sqref="BR42:CQ42">
    <cfRule type="expression" dxfId="1799" priority="2636">
      <formula>$BD$4=""</formula>
    </cfRule>
  </conditionalFormatting>
  <conditionalFormatting sqref="BR42:CQ42">
    <cfRule type="expression" dxfId="1798" priority="2638">
      <formula>$BB$4=""</formula>
    </cfRule>
  </conditionalFormatting>
  <conditionalFormatting sqref="BR42:CQ42">
    <cfRule type="expression" dxfId="1797" priority="2640">
      <formula>$AZ$4=""</formula>
    </cfRule>
  </conditionalFormatting>
  <conditionalFormatting sqref="CD42:CQ42">
    <cfRule type="expression" dxfId="1796" priority="2610">
      <formula>$CD$4=""</formula>
    </cfRule>
  </conditionalFormatting>
  <conditionalFormatting sqref="BR42:CQ42">
    <cfRule type="expression" dxfId="1795" priority="2624">
      <formula>$BP$4=""</formula>
    </cfRule>
  </conditionalFormatting>
  <conditionalFormatting sqref="BR42:CQ42">
    <cfRule type="expression" dxfId="1794" priority="2623">
      <formula>$BQ$4=""</formula>
    </cfRule>
  </conditionalFormatting>
  <conditionalFormatting sqref="BR42:CQ42">
    <cfRule type="expression" dxfId="1793" priority="2622">
      <formula>$BR$4=""</formula>
    </cfRule>
  </conditionalFormatting>
  <conditionalFormatting sqref="BS42:CQ42">
    <cfRule type="expression" dxfId="1792" priority="2621">
      <formula>$BS$4=""</formula>
    </cfRule>
  </conditionalFormatting>
  <conditionalFormatting sqref="BT42:CQ42">
    <cfRule type="expression" dxfId="1791" priority="2620">
      <formula>$BT$4=""</formula>
    </cfRule>
  </conditionalFormatting>
  <conditionalFormatting sqref="BU42:CQ42">
    <cfRule type="expression" dxfId="1790" priority="2619">
      <formula>$BU$4=""</formula>
    </cfRule>
  </conditionalFormatting>
  <conditionalFormatting sqref="BV42:CQ42">
    <cfRule type="expression" dxfId="1789" priority="2618">
      <formula>$BV$4=""</formula>
    </cfRule>
  </conditionalFormatting>
  <conditionalFormatting sqref="BW42:CQ42">
    <cfRule type="expression" dxfId="1788" priority="2617">
      <formula>$BW$4=""</formula>
    </cfRule>
  </conditionalFormatting>
  <conditionalFormatting sqref="BX42:CQ42">
    <cfRule type="expression" dxfId="1787" priority="2616">
      <formula>$BX$4=""</formula>
    </cfRule>
  </conditionalFormatting>
  <conditionalFormatting sqref="BY42:CQ42">
    <cfRule type="expression" dxfId="1786" priority="2615">
      <formula>$BY$4=""</formula>
    </cfRule>
  </conditionalFormatting>
  <conditionalFormatting sqref="BZ42:CQ42">
    <cfRule type="expression" dxfId="1785" priority="2614">
      <formula>$BZ$4=""</formula>
    </cfRule>
  </conditionalFormatting>
  <conditionalFormatting sqref="CA42:CQ42">
    <cfRule type="expression" dxfId="1784" priority="2613">
      <formula>$CA$4=""</formula>
    </cfRule>
  </conditionalFormatting>
  <conditionalFormatting sqref="CB42:CQ42">
    <cfRule type="expression" dxfId="1783" priority="2612">
      <formula>$CB$4=""</formula>
    </cfRule>
  </conditionalFormatting>
  <conditionalFormatting sqref="CC42:CQ42">
    <cfRule type="expression" dxfId="1782" priority="2611">
      <formula>$CC$4=""</formula>
    </cfRule>
  </conditionalFormatting>
  <conditionalFormatting sqref="BR42:CQ42">
    <cfRule type="expression" dxfId="1781" priority="2637">
      <formula>$BC$4=""</formula>
    </cfRule>
  </conditionalFormatting>
  <conditionalFormatting sqref="BR44:CQ45">
    <cfRule type="expression" dxfId="1780" priority="2609">
      <formula>$D$4=""</formula>
    </cfRule>
  </conditionalFormatting>
  <conditionalFormatting sqref="BR44:CQ45">
    <cfRule type="expression" dxfId="1779" priority="2608">
      <formula>$E$4=""</formula>
    </cfRule>
  </conditionalFormatting>
  <conditionalFormatting sqref="BR44:CQ45">
    <cfRule type="expression" dxfId="1778" priority="2607">
      <formula>$F$4=""</formula>
    </cfRule>
  </conditionalFormatting>
  <conditionalFormatting sqref="BR44:CQ45">
    <cfRule type="expression" dxfId="1777" priority="2606">
      <formula>$G$4=""</formula>
    </cfRule>
  </conditionalFormatting>
  <conditionalFormatting sqref="BR44:CQ45">
    <cfRule type="expression" dxfId="1776" priority="2605">
      <formula>$H$4=""</formula>
    </cfRule>
  </conditionalFormatting>
  <conditionalFormatting sqref="BR44:CQ45">
    <cfRule type="expression" dxfId="1775" priority="2604">
      <formula>$I$4=""</formula>
    </cfRule>
  </conditionalFormatting>
  <conditionalFormatting sqref="BR44:CQ45">
    <cfRule type="expression" dxfId="1774" priority="2603">
      <formula>$J$4=""</formula>
    </cfRule>
  </conditionalFormatting>
  <conditionalFormatting sqref="BR44:CQ45">
    <cfRule type="expression" dxfId="1773" priority="2602">
      <formula>$K$4=""</formula>
    </cfRule>
  </conditionalFormatting>
  <conditionalFormatting sqref="BR44:CQ45">
    <cfRule type="expression" dxfId="1772" priority="2601">
      <formula>$L$4=""</formula>
    </cfRule>
  </conditionalFormatting>
  <conditionalFormatting sqref="BR44:CQ45">
    <cfRule type="expression" dxfId="1771" priority="2600">
      <formula>$M$4=""</formula>
    </cfRule>
  </conditionalFormatting>
  <conditionalFormatting sqref="BR44:CQ45">
    <cfRule type="expression" dxfId="1770" priority="2599">
      <formula>$N$4=""</formula>
    </cfRule>
  </conditionalFormatting>
  <conditionalFormatting sqref="BR44:CQ45">
    <cfRule type="expression" dxfId="1769" priority="2598">
      <formula>$O$4=""</formula>
    </cfRule>
  </conditionalFormatting>
  <conditionalFormatting sqref="BR44:CQ45">
    <cfRule type="expression" dxfId="1768" priority="2597">
      <formula>$P$4=""</formula>
    </cfRule>
  </conditionalFormatting>
  <conditionalFormatting sqref="BR44:CQ45">
    <cfRule type="expression" dxfId="1767" priority="2596">
      <formula>$Q$4=""</formula>
    </cfRule>
  </conditionalFormatting>
  <conditionalFormatting sqref="BR44:CQ45">
    <cfRule type="expression" dxfId="1766" priority="2595">
      <formula>$R$4=""</formula>
    </cfRule>
  </conditionalFormatting>
  <conditionalFormatting sqref="BR44:CQ45">
    <cfRule type="expression" dxfId="1765" priority="2594">
      <formula>$S$4=""</formula>
    </cfRule>
  </conditionalFormatting>
  <conditionalFormatting sqref="BR44:CQ45">
    <cfRule type="expression" dxfId="1764" priority="2593">
      <formula>$T$4=""</formula>
    </cfRule>
  </conditionalFormatting>
  <conditionalFormatting sqref="BR44:CQ45">
    <cfRule type="expression" dxfId="1763" priority="2592">
      <formula>$U$4=""</formula>
    </cfRule>
  </conditionalFormatting>
  <conditionalFormatting sqref="BR44:CQ45">
    <cfRule type="expression" dxfId="1762" priority="2591">
      <formula>$V$4=""</formula>
    </cfRule>
  </conditionalFormatting>
  <conditionalFormatting sqref="BR44:CQ45">
    <cfRule type="expression" dxfId="1761" priority="2590">
      <formula>$W$4=""</formula>
    </cfRule>
  </conditionalFormatting>
  <conditionalFormatting sqref="BR44:CQ45">
    <cfRule type="expression" dxfId="1760" priority="2589">
      <formula>$X$4=""</formula>
    </cfRule>
  </conditionalFormatting>
  <conditionalFormatting sqref="BR44:CQ45">
    <cfRule type="expression" dxfId="1759" priority="2588">
      <formula>$Y$4=""</formula>
    </cfRule>
  </conditionalFormatting>
  <conditionalFormatting sqref="BR44:CQ45">
    <cfRule type="expression" dxfId="1758" priority="2587">
      <formula>$Z$4=""</formula>
    </cfRule>
  </conditionalFormatting>
  <conditionalFormatting sqref="BR44:CQ45">
    <cfRule type="expression" dxfId="1757" priority="2586">
      <formula>$AA$4=""</formula>
    </cfRule>
  </conditionalFormatting>
  <conditionalFormatting sqref="BR44:CQ45">
    <cfRule type="expression" dxfId="1756" priority="2562">
      <formula>$AY$4=""</formula>
    </cfRule>
  </conditionalFormatting>
  <conditionalFormatting sqref="BR44:CQ45">
    <cfRule type="expression" dxfId="1755" priority="2563">
      <formula>$AX$4=""</formula>
    </cfRule>
  </conditionalFormatting>
  <conditionalFormatting sqref="BR44:CQ45">
    <cfRule type="expression" dxfId="1754" priority="2564">
      <formula>$AW$4=""</formula>
    </cfRule>
  </conditionalFormatting>
  <conditionalFormatting sqref="BR44:CQ45">
    <cfRule type="expression" dxfId="1753" priority="2565">
      <formula>$AV$4=""</formula>
    </cfRule>
  </conditionalFormatting>
  <conditionalFormatting sqref="BR44:CQ45">
    <cfRule type="expression" dxfId="1752" priority="2566">
      <formula>$AU$4=""</formula>
    </cfRule>
  </conditionalFormatting>
  <conditionalFormatting sqref="BR44:CQ45">
    <cfRule type="expression" dxfId="1751" priority="2567">
      <formula>$AT$4=""</formula>
    </cfRule>
  </conditionalFormatting>
  <conditionalFormatting sqref="BR44:CQ45">
    <cfRule type="expression" dxfId="1750" priority="2568">
      <formula>$AS$4=""</formula>
    </cfRule>
  </conditionalFormatting>
  <conditionalFormatting sqref="BR44:CQ45">
    <cfRule type="expression" dxfId="1749" priority="2569">
      <formula>$AR$4=""</formula>
    </cfRule>
  </conditionalFormatting>
  <conditionalFormatting sqref="BR44:CQ45">
    <cfRule type="expression" dxfId="1748" priority="2570">
      <formula>$AQ$4=""</formula>
    </cfRule>
  </conditionalFormatting>
  <conditionalFormatting sqref="BR44:CQ45">
    <cfRule type="expression" dxfId="1747" priority="2571">
      <formula>$AP$4=""</formula>
    </cfRule>
  </conditionalFormatting>
  <conditionalFormatting sqref="BR44:CQ45">
    <cfRule type="expression" dxfId="1746" priority="2572">
      <formula>$AO$4=""</formula>
    </cfRule>
  </conditionalFormatting>
  <conditionalFormatting sqref="BR44:CQ45">
    <cfRule type="expression" dxfId="1745" priority="2573">
      <formula>$AN$4=""</formula>
    </cfRule>
  </conditionalFormatting>
  <conditionalFormatting sqref="BR44:CQ45">
    <cfRule type="expression" dxfId="1744" priority="2574">
      <formula>$AM$4=""</formula>
    </cfRule>
  </conditionalFormatting>
  <conditionalFormatting sqref="BR44:CQ45">
    <cfRule type="expression" dxfId="1743" priority="2575">
      <formula>$AL$4=""</formula>
    </cfRule>
  </conditionalFormatting>
  <conditionalFormatting sqref="BR44:CQ45">
    <cfRule type="expression" dxfId="1742" priority="2576">
      <formula>$AK$4=""</formula>
    </cfRule>
  </conditionalFormatting>
  <conditionalFormatting sqref="BR44:CQ45">
    <cfRule type="expression" dxfId="1741" priority="2577">
      <formula>$AJ$4=""</formula>
    </cfRule>
  </conditionalFormatting>
  <conditionalFormatting sqref="BR44:CQ45">
    <cfRule type="expression" dxfId="1740" priority="2578">
      <formula>$AI$4=""</formula>
    </cfRule>
  </conditionalFormatting>
  <conditionalFormatting sqref="BR44:CQ45">
    <cfRule type="expression" dxfId="1739" priority="2579">
      <formula>$AH$4=""</formula>
    </cfRule>
  </conditionalFormatting>
  <conditionalFormatting sqref="BR44:CQ45">
    <cfRule type="expression" dxfId="1738" priority="2580">
      <formula>$AG$4=""</formula>
    </cfRule>
  </conditionalFormatting>
  <conditionalFormatting sqref="BR44:CQ45">
    <cfRule type="expression" dxfId="1737" priority="2581">
      <formula>$AF$4=""</formula>
    </cfRule>
  </conditionalFormatting>
  <conditionalFormatting sqref="BR44:CQ45">
    <cfRule type="expression" dxfId="1736" priority="2582">
      <formula>$AE$4=""</formula>
    </cfRule>
  </conditionalFormatting>
  <conditionalFormatting sqref="BR44:CQ45">
    <cfRule type="expression" dxfId="1735" priority="2583">
      <formula>$AD$4=""</formula>
    </cfRule>
  </conditionalFormatting>
  <conditionalFormatting sqref="BR44:CQ45">
    <cfRule type="expression" dxfId="1734" priority="2584">
      <formula>$AC$4=""</formula>
    </cfRule>
  </conditionalFormatting>
  <conditionalFormatting sqref="BR44:CQ45">
    <cfRule type="expression" dxfId="1733" priority="2585">
      <formula>$AB$4=""</formula>
    </cfRule>
  </conditionalFormatting>
  <conditionalFormatting sqref="BR44:CQ45">
    <cfRule type="expression" dxfId="1732" priority="2560">
      <formula>$BA$4=""</formula>
    </cfRule>
  </conditionalFormatting>
  <conditionalFormatting sqref="BR44:CQ45">
    <cfRule type="expression" dxfId="1731" priority="2546">
      <formula>$BO$4=""</formula>
    </cfRule>
  </conditionalFormatting>
  <conditionalFormatting sqref="BR44:CQ45">
    <cfRule type="expression" dxfId="1730" priority="2547">
      <formula>$BN$4=""</formula>
    </cfRule>
  </conditionalFormatting>
  <conditionalFormatting sqref="BR44:CQ45">
    <cfRule type="expression" dxfId="1729" priority="2548">
      <formula>$BM$4=""</formula>
    </cfRule>
  </conditionalFormatting>
  <conditionalFormatting sqref="BR44:CQ45">
    <cfRule type="expression" dxfId="1728" priority="2549">
      <formula>$BL$4=""</formula>
    </cfRule>
  </conditionalFormatting>
  <conditionalFormatting sqref="BR44:CQ45">
    <cfRule type="expression" dxfId="1727" priority="2550">
      <formula>$BK$4=""</formula>
    </cfRule>
  </conditionalFormatting>
  <conditionalFormatting sqref="BR44:CQ45">
    <cfRule type="expression" dxfId="1726" priority="2551">
      <formula>$BJ$4=""</formula>
    </cfRule>
  </conditionalFormatting>
  <conditionalFormatting sqref="BR44:CQ45">
    <cfRule type="expression" dxfId="1725" priority="2552">
      <formula>$BI$4=""</formula>
    </cfRule>
  </conditionalFormatting>
  <conditionalFormatting sqref="BR44:CQ45">
    <cfRule type="expression" dxfId="1724" priority="2553">
      <formula>$BH$4=""</formula>
    </cfRule>
  </conditionalFormatting>
  <conditionalFormatting sqref="BR44:CQ45">
    <cfRule type="expression" dxfId="1723" priority="2554">
      <formula>$BG$4=""</formula>
    </cfRule>
  </conditionalFormatting>
  <conditionalFormatting sqref="BR44:CQ45">
    <cfRule type="expression" dxfId="1722" priority="2555">
      <formula>$BF$4=""</formula>
    </cfRule>
  </conditionalFormatting>
  <conditionalFormatting sqref="BR44:CQ45">
    <cfRule type="expression" dxfId="1721" priority="2556">
      <formula>$BE$4=""</formula>
    </cfRule>
  </conditionalFormatting>
  <conditionalFormatting sqref="BR44:CQ45">
    <cfRule type="expression" dxfId="1720" priority="2557">
      <formula>$BD$4=""</formula>
    </cfRule>
  </conditionalFormatting>
  <conditionalFormatting sqref="BR44:CQ45">
    <cfRule type="expression" dxfId="1719" priority="2559">
      <formula>$BB$4=""</formula>
    </cfRule>
  </conditionalFormatting>
  <conditionalFormatting sqref="BR44:CQ45">
    <cfRule type="expression" dxfId="1718" priority="2561">
      <formula>$AZ$4=""</formula>
    </cfRule>
  </conditionalFormatting>
  <conditionalFormatting sqref="CD44:CQ45">
    <cfRule type="expression" dxfId="1717" priority="2531">
      <formula>$CD$4=""</formula>
    </cfRule>
  </conditionalFormatting>
  <conditionalFormatting sqref="BR44:CQ45">
    <cfRule type="expression" dxfId="1716" priority="2545">
      <formula>$BP$4=""</formula>
    </cfRule>
  </conditionalFormatting>
  <conditionalFormatting sqref="BR44:CQ45">
    <cfRule type="expression" dxfId="1715" priority="2544">
      <formula>$BQ$4=""</formula>
    </cfRule>
  </conditionalFormatting>
  <conditionalFormatting sqref="BR44:CQ45">
    <cfRule type="expression" dxfId="1714" priority="2543">
      <formula>$BR$4=""</formula>
    </cfRule>
  </conditionalFormatting>
  <conditionalFormatting sqref="BS44:CQ45">
    <cfRule type="expression" dxfId="1713" priority="2542">
      <formula>$BS$4=""</formula>
    </cfRule>
  </conditionalFormatting>
  <conditionalFormatting sqref="BT44:CQ45">
    <cfRule type="expression" dxfId="1712" priority="2541">
      <formula>$BT$4=""</formula>
    </cfRule>
  </conditionalFormatting>
  <conditionalFormatting sqref="BU44:CQ45">
    <cfRule type="expression" dxfId="1711" priority="2540">
      <formula>$BU$4=""</formula>
    </cfRule>
  </conditionalFormatting>
  <conditionalFormatting sqref="BV44:CQ45">
    <cfRule type="expression" dxfId="1710" priority="2539">
      <formula>$BV$4=""</formula>
    </cfRule>
  </conditionalFormatting>
  <conditionalFormatting sqref="BW44:CQ45">
    <cfRule type="expression" dxfId="1709" priority="2538">
      <formula>$BW$4=""</formula>
    </cfRule>
  </conditionalFormatting>
  <conditionalFormatting sqref="BX44:CQ45">
    <cfRule type="expression" dxfId="1708" priority="2537">
      <formula>$BX$4=""</formula>
    </cfRule>
  </conditionalFormatting>
  <conditionalFormatting sqref="BY44:CQ45">
    <cfRule type="expression" dxfId="1707" priority="2536">
      <formula>$BY$4=""</formula>
    </cfRule>
  </conditionalFormatting>
  <conditionalFormatting sqref="BZ44:CQ45">
    <cfRule type="expression" dxfId="1706" priority="2535">
      <formula>$BZ$4=""</formula>
    </cfRule>
  </conditionalFormatting>
  <conditionalFormatting sqref="CA44:CQ45">
    <cfRule type="expression" dxfId="1705" priority="2534">
      <formula>$CA$4=""</formula>
    </cfRule>
  </conditionalFormatting>
  <conditionalFormatting sqref="CB44:CQ45">
    <cfRule type="expression" dxfId="1704" priority="2533">
      <formula>$CB$4=""</formula>
    </cfRule>
  </conditionalFormatting>
  <conditionalFormatting sqref="CC44:CQ45">
    <cfRule type="expression" dxfId="1703" priority="2532">
      <formula>$CC$4=""</formula>
    </cfRule>
  </conditionalFormatting>
  <conditionalFormatting sqref="BR44:CQ45">
    <cfRule type="expression" dxfId="1702" priority="2558">
      <formula>$BC$4=""</formula>
    </cfRule>
  </conditionalFormatting>
  <conditionalFormatting sqref="BR46:CQ46">
    <cfRule type="expression" dxfId="1701" priority="2530">
      <formula>$D$4=""</formula>
    </cfRule>
  </conditionalFormatting>
  <conditionalFormatting sqref="BR46:CQ46">
    <cfRule type="expression" dxfId="1700" priority="2529">
      <formula>$E$4=""</formula>
    </cfRule>
  </conditionalFormatting>
  <conditionalFormatting sqref="BR46:CQ46">
    <cfRule type="expression" dxfId="1699" priority="2528">
      <formula>$F$4=""</formula>
    </cfRule>
  </conditionalFormatting>
  <conditionalFormatting sqref="BR46:CQ46">
    <cfRule type="expression" dxfId="1698" priority="2527">
      <formula>$G$4=""</formula>
    </cfRule>
  </conditionalFormatting>
  <conditionalFormatting sqref="BR46:CQ46">
    <cfRule type="expression" dxfId="1697" priority="2526">
      <formula>$H$4=""</formula>
    </cfRule>
  </conditionalFormatting>
  <conditionalFormatting sqref="BR46:CQ46">
    <cfRule type="expression" dxfId="1696" priority="2525">
      <formula>$I$4=""</formula>
    </cfRule>
  </conditionalFormatting>
  <conditionalFormatting sqref="BR46:CQ46">
    <cfRule type="expression" dxfId="1695" priority="2524">
      <formula>$J$4=""</formula>
    </cfRule>
  </conditionalFormatting>
  <conditionalFormatting sqref="BR46:CQ46">
    <cfRule type="expression" dxfId="1694" priority="2523">
      <formula>$K$4=""</formula>
    </cfRule>
  </conditionalFormatting>
  <conditionalFormatting sqref="BR46:CQ46">
    <cfRule type="expression" dxfId="1693" priority="2522">
      <formula>$L$4=""</formula>
    </cfRule>
  </conditionalFormatting>
  <conditionalFormatting sqref="BR46:CQ46">
    <cfRule type="expression" dxfId="1692" priority="2521">
      <formula>$M$4=""</formula>
    </cfRule>
  </conditionalFormatting>
  <conditionalFormatting sqref="BR46:CQ46">
    <cfRule type="expression" dxfId="1691" priority="2520">
      <formula>$N$4=""</formula>
    </cfRule>
  </conditionalFormatting>
  <conditionalFormatting sqref="BR46:CQ46">
    <cfRule type="expression" dxfId="1690" priority="2519">
      <formula>$O$4=""</formula>
    </cfRule>
  </conditionalFormatting>
  <conditionalFormatting sqref="BR46:CQ46">
    <cfRule type="expression" dxfId="1689" priority="2518">
      <formula>$P$4=""</formula>
    </cfRule>
  </conditionalFormatting>
  <conditionalFormatting sqref="BR46:CQ46">
    <cfRule type="expression" dxfId="1688" priority="2517">
      <formula>$Q$4=""</formula>
    </cfRule>
  </conditionalFormatting>
  <conditionalFormatting sqref="BR46:CQ46">
    <cfRule type="expression" dxfId="1687" priority="2516">
      <formula>$R$4=""</formula>
    </cfRule>
  </conditionalFormatting>
  <conditionalFormatting sqref="BR46:CQ46">
    <cfRule type="expression" dxfId="1686" priority="2515">
      <formula>$S$4=""</formula>
    </cfRule>
  </conditionalFormatting>
  <conditionalFormatting sqref="BR46:CQ46">
    <cfRule type="expression" dxfId="1685" priority="2514">
      <formula>$T$4=""</formula>
    </cfRule>
  </conditionalFormatting>
  <conditionalFormatting sqref="BR46:CQ46">
    <cfRule type="expression" dxfId="1684" priority="2513">
      <formula>$U$4=""</formula>
    </cfRule>
  </conditionalFormatting>
  <conditionalFormatting sqref="BR46:CQ46">
    <cfRule type="expression" dxfId="1683" priority="2512">
      <formula>$V$4=""</formula>
    </cfRule>
  </conditionalFormatting>
  <conditionalFormatting sqref="BR46:CQ46">
    <cfRule type="expression" dxfId="1682" priority="2511">
      <formula>$W$4=""</formula>
    </cfRule>
  </conditionalFormatting>
  <conditionalFormatting sqref="BR46:CQ46">
    <cfRule type="expression" dxfId="1681" priority="2510">
      <formula>$X$4=""</formula>
    </cfRule>
  </conditionalFormatting>
  <conditionalFormatting sqref="BR46:CQ46">
    <cfRule type="expression" dxfId="1680" priority="2509">
      <formula>$Y$4=""</formula>
    </cfRule>
  </conditionalFormatting>
  <conditionalFormatting sqref="BR46:CQ46">
    <cfRule type="expression" dxfId="1679" priority="2508">
      <formula>$Z$4=""</formula>
    </cfRule>
  </conditionalFormatting>
  <conditionalFormatting sqref="BR46:CQ46">
    <cfRule type="expression" dxfId="1678" priority="2507">
      <formula>$AA$4=""</formula>
    </cfRule>
  </conditionalFormatting>
  <conditionalFormatting sqref="BR46:CQ46">
    <cfRule type="expression" dxfId="1677" priority="2483">
      <formula>$AY$4=""</formula>
    </cfRule>
  </conditionalFormatting>
  <conditionalFormatting sqref="BR46:CQ46">
    <cfRule type="expression" dxfId="1676" priority="2484">
      <formula>$AX$4=""</formula>
    </cfRule>
  </conditionalFormatting>
  <conditionalFormatting sqref="BR46:CQ46">
    <cfRule type="expression" dxfId="1675" priority="2485">
      <formula>$AW$4=""</formula>
    </cfRule>
  </conditionalFormatting>
  <conditionalFormatting sqref="BR46:CQ46">
    <cfRule type="expression" dxfId="1674" priority="2486">
      <formula>$AV$4=""</formula>
    </cfRule>
  </conditionalFormatting>
  <conditionalFormatting sqref="BR46:CQ46">
    <cfRule type="expression" dxfId="1673" priority="2487">
      <formula>$AU$4=""</formula>
    </cfRule>
  </conditionalFormatting>
  <conditionalFormatting sqref="BR46:CQ46">
    <cfRule type="expression" dxfId="1672" priority="2488">
      <formula>$AT$4=""</formula>
    </cfRule>
  </conditionalFormatting>
  <conditionalFormatting sqref="BR46:CQ46">
    <cfRule type="expression" dxfId="1671" priority="2489">
      <formula>$AS$4=""</formula>
    </cfRule>
  </conditionalFormatting>
  <conditionalFormatting sqref="BR46:CQ46">
    <cfRule type="expression" dxfId="1670" priority="2490">
      <formula>$AR$4=""</formula>
    </cfRule>
  </conditionalFormatting>
  <conditionalFormatting sqref="BR46:CQ46">
    <cfRule type="expression" dxfId="1669" priority="2491">
      <formula>$AQ$4=""</formula>
    </cfRule>
  </conditionalFormatting>
  <conditionalFormatting sqref="BR46:CQ46">
    <cfRule type="expression" dxfId="1668" priority="2492">
      <formula>$AP$4=""</formula>
    </cfRule>
  </conditionalFormatting>
  <conditionalFormatting sqref="BR46:CQ46">
    <cfRule type="expression" dxfId="1667" priority="2493">
      <formula>$AO$4=""</formula>
    </cfRule>
  </conditionalFormatting>
  <conditionalFormatting sqref="BR46:CQ46">
    <cfRule type="expression" dxfId="1666" priority="2494">
      <formula>$AN$4=""</formula>
    </cfRule>
  </conditionalFormatting>
  <conditionalFormatting sqref="BR46:CQ46">
    <cfRule type="expression" dxfId="1665" priority="2495">
      <formula>$AM$4=""</formula>
    </cfRule>
  </conditionalFormatting>
  <conditionalFormatting sqref="BR46:CQ46">
    <cfRule type="expression" dxfId="1664" priority="2496">
      <formula>$AL$4=""</formula>
    </cfRule>
  </conditionalFormatting>
  <conditionalFormatting sqref="BR46:CQ46">
    <cfRule type="expression" dxfId="1663" priority="2497">
      <formula>$AK$4=""</formula>
    </cfRule>
  </conditionalFormatting>
  <conditionalFormatting sqref="BR46:CQ46">
    <cfRule type="expression" dxfId="1662" priority="2498">
      <formula>$AJ$4=""</formula>
    </cfRule>
  </conditionalFormatting>
  <conditionalFormatting sqref="BR46:CQ46">
    <cfRule type="expression" dxfId="1661" priority="2499">
      <formula>$AI$4=""</formula>
    </cfRule>
  </conditionalFormatting>
  <conditionalFormatting sqref="BR46:CQ46">
    <cfRule type="expression" dxfId="1660" priority="2500">
      <formula>$AH$4=""</formula>
    </cfRule>
  </conditionalFormatting>
  <conditionalFormatting sqref="BR46:CQ46">
    <cfRule type="expression" dxfId="1659" priority="2501">
      <formula>$AG$4=""</formula>
    </cfRule>
  </conditionalFormatting>
  <conditionalFormatting sqref="BR46:CQ46">
    <cfRule type="expression" dxfId="1658" priority="2502">
      <formula>$AF$4=""</formula>
    </cfRule>
  </conditionalFormatting>
  <conditionalFormatting sqref="BR46:CQ46">
    <cfRule type="expression" dxfId="1657" priority="2503">
      <formula>$AE$4=""</formula>
    </cfRule>
  </conditionalFormatting>
  <conditionalFormatting sqref="BR46:CQ46">
    <cfRule type="expression" dxfId="1656" priority="2504">
      <formula>$AD$4=""</formula>
    </cfRule>
  </conditionalFormatting>
  <conditionalFormatting sqref="BR46:CQ46">
    <cfRule type="expression" dxfId="1655" priority="2505">
      <formula>$AC$4=""</formula>
    </cfRule>
  </conditionalFormatting>
  <conditionalFormatting sqref="BR46:CQ46">
    <cfRule type="expression" dxfId="1654" priority="2506">
      <formula>$AB$4=""</formula>
    </cfRule>
  </conditionalFormatting>
  <conditionalFormatting sqref="BR46:CQ46">
    <cfRule type="expression" dxfId="1653" priority="2481">
      <formula>$BA$4=""</formula>
    </cfRule>
  </conditionalFormatting>
  <conditionalFormatting sqref="BR46:CQ46">
    <cfRule type="expression" dxfId="1652" priority="2467">
      <formula>$BO$4=""</formula>
    </cfRule>
  </conditionalFormatting>
  <conditionalFormatting sqref="BR46:CQ46">
    <cfRule type="expression" dxfId="1651" priority="2468">
      <formula>$BN$4=""</formula>
    </cfRule>
  </conditionalFormatting>
  <conditionalFormatting sqref="BR46:CQ46">
    <cfRule type="expression" dxfId="1650" priority="2469">
      <formula>$BM$4=""</formula>
    </cfRule>
  </conditionalFormatting>
  <conditionalFormatting sqref="BR46:CQ46">
    <cfRule type="expression" dxfId="1649" priority="2470">
      <formula>$BL$4=""</formula>
    </cfRule>
  </conditionalFormatting>
  <conditionalFormatting sqref="BR46:CQ46">
    <cfRule type="expression" dxfId="1648" priority="2471">
      <formula>$BK$4=""</formula>
    </cfRule>
  </conditionalFormatting>
  <conditionalFormatting sqref="BR46:CQ46">
    <cfRule type="expression" dxfId="1647" priority="2472">
      <formula>$BJ$4=""</formula>
    </cfRule>
  </conditionalFormatting>
  <conditionalFormatting sqref="BR46:CQ46">
    <cfRule type="expression" dxfId="1646" priority="2473">
      <formula>$BI$4=""</formula>
    </cfRule>
  </conditionalFormatting>
  <conditionalFormatting sqref="BR46:CQ46">
    <cfRule type="expression" dxfId="1645" priority="2474">
      <formula>$BH$4=""</formula>
    </cfRule>
  </conditionalFormatting>
  <conditionalFormatting sqref="BR46:CQ46">
    <cfRule type="expression" dxfId="1644" priority="2475">
      <formula>$BG$4=""</formula>
    </cfRule>
  </conditionalFormatting>
  <conditionalFormatting sqref="BR46:CQ46">
    <cfRule type="expression" dxfId="1643" priority="2476">
      <formula>$BF$4=""</formula>
    </cfRule>
  </conditionalFormatting>
  <conditionalFormatting sqref="BR46:CQ46">
    <cfRule type="expression" dxfId="1642" priority="2477">
      <formula>$BE$4=""</formula>
    </cfRule>
  </conditionalFormatting>
  <conditionalFormatting sqref="BR46:CQ46">
    <cfRule type="expression" dxfId="1641" priority="2478">
      <formula>$BD$4=""</formula>
    </cfRule>
  </conditionalFormatting>
  <conditionalFormatting sqref="BR46:CQ46">
    <cfRule type="expression" dxfId="1640" priority="2480">
      <formula>$BB$4=""</formula>
    </cfRule>
  </conditionalFormatting>
  <conditionalFormatting sqref="BR46:CQ46">
    <cfRule type="expression" dxfId="1639" priority="2482">
      <formula>$AZ$4=""</formula>
    </cfRule>
  </conditionalFormatting>
  <conditionalFormatting sqref="CD46:CQ46">
    <cfRule type="expression" dxfId="1638" priority="2452">
      <formula>$CD$4=""</formula>
    </cfRule>
  </conditionalFormatting>
  <conditionalFormatting sqref="BR46:CQ46">
    <cfRule type="expression" dxfId="1637" priority="2466">
      <formula>$BP$4=""</formula>
    </cfRule>
  </conditionalFormatting>
  <conditionalFormatting sqref="BR46:CQ46">
    <cfRule type="expression" dxfId="1636" priority="2465">
      <formula>$BQ$4=""</formula>
    </cfRule>
  </conditionalFormatting>
  <conditionalFormatting sqref="BR46:CQ46">
    <cfRule type="expression" dxfId="1635" priority="2464">
      <formula>$BR$4=""</formula>
    </cfRule>
  </conditionalFormatting>
  <conditionalFormatting sqref="BS46:CQ46">
    <cfRule type="expression" dxfId="1634" priority="2463">
      <formula>$BS$4=""</formula>
    </cfRule>
  </conditionalFormatting>
  <conditionalFormatting sqref="BT46:CQ46">
    <cfRule type="expression" dxfId="1633" priority="2462">
      <formula>$BT$4=""</formula>
    </cfRule>
  </conditionalFormatting>
  <conditionalFormatting sqref="BU46:CQ46">
    <cfRule type="expression" dxfId="1632" priority="2461">
      <formula>$BU$4=""</formula>
    </cfRule>
  </conditionalFormatting>
  <conditionalFormatting sqref="BV46:CQ46">
    <cfRule type="expression" dxfId="1631" priority="2460">
      <formula>$BV$4=""</formula>
    </cfRule>
  </conditionalFormatting>
  <conditionalFormatting sqref="BW46:CQ46">
    <cfRule type="expression" dxfId="1630" priority="2459">
      <formula>$BW$4=""</formula>
    </cfRule>
  </conditionalFormatting>
  <conditionalFormatting sqref="BX46:CQ46">
    <cfRule type="expression" dxfId="1629" priority="2458">
      <formula>$BX$4=""</formula>
    </cfRule>
  </conditionalFormatting>
  <conditionalFormatting sqref="BY46:CQ46">
    <cfRule type="expression" dxfId="1628" priority="2457">
      <formula>$BY$4=""</formula>
    </cfRule>
  </conditionalFormatting>
  <conditionalFormatting sqref="BZ46:CQ46">
    <cfRule type="expression" dxfId="1627" priority="2456">
      <formula>$BZ$4=""</formula>
    </cfRule>
  </conditionalFormatting>
  <conditionalFormatting sqref="CA46:CQ46">
    <cfRule type="expression" dxfId="1626" priority="2455">
      <formula>$CA$4=""</formula>
    </cfRule>
  </conditionalFormatting>
  <conditionalFormatting sqref="CB46:CQ46">
    <cfRule type="expression" dxfId="1625" priority="2454">
      <formula>$CB$4=""</formula>
    </cfRule>
  </conditionalFormatting>
  <conditionalFormatting sqref="CC46:CQ46">
    <cfRule type="expression" dxfId="1624" priority="2453">
      <formula>$CC$4=""</formula>
    </cfRule>
  </conditionalFormatting>
  <conditionalFormatting sqref="BR46:CQ46">
    <cfRule type="expression" dxfId="1623" priority="2479">
      <formula>$BC$4=""</formula>
    </cfRule>
  </conditionalFormatting>
  <conditionalFormatting sqref="BR19:CQ19">
    <cfRule type="expression" dxfId="1622" priority="2372">
      <formula>$D$4=""</formula>
    </cfRule>
  </conditionalFormatting>
  <conditionalFormatting sqref="BR19:CQ19">
    <cfRule type="expression" dxfId="1621" priority="2371">
      <formula>$E$4=""</formula>
    </cfRule>
  </conditionalFormatting>
  <conditionalFormatting sqref="BR19:CQ19">
    <cfRule type="expression" dxfId="1620" priority="2370">
      <formula>$F$4=""</formula>
    </cfRule>
  </conditionalFormatting>
  <conditionalFormatting sqref="BR19:CQ19">
    <cfRule type="expression" dxfId="1619" priority="2369">
      <formula>$G$4=""</formula>
    </cfRule>
  </conditionalFormatting>
  <conditionalFormatting sqref="BR19:CQ19">
    <cfRule type="expression" dxfId="1618" priority="2368">
      <formula>$H$4=""</formula>
    </cfRule>
  </conditionalFormatting>
  <conditionalFormatting sqref="BR19:CQ19">
    <cfRule type="expression" dxfId="1617" priority="2367">
      <formula>$I$4=""</formula>
    </cfRule>
  </conditionalFormatting>
  <conditionalFormatting sqref="BR19:CQ19">
    <cfRule type="expression" dxfId="1616" priority="2366">
      <formula>$J$4=""</formula>
    </cfRule>
  </conditionalFormatting>
  <conditionalFormatting sqref="BR19:CQ19">
    <cfRule type="expression" dxfId="1615" priority="2365">
      <formula>$K$4=""</formula>
    </cfRule>
  </conditionalFormatting>
  <conditionalFormatting sqref="BR19:CQ19">
    <cfRule type="expression" dxfId="1614" priority="2364">
      <formula>$L$4=""</formula>
    </cfRule>
  </conditionalFormatting>
  <conditionalFormatting sqref="BR19:CQ19">
    <cfRule type="expression" dxfId="1613" priority="2363">
      <formula>$M$4=""</formula>
    </cfRule>
  </conditionalFormatting>
  <conditionalFormatting sqref="BR19:CQ19">
    <cfRule type="expression" dxfId="1612" priority="2362">
      <formula>$N$4=""</formula>
    </cfRule>
  </conditionalFormatting>
  <conditionalFormatting sqref="BR19:CQ19">
    <cfRule type="expression" dxfId="1611" priority="2361">
      <formula>$O$4=""</formula>
    </cfRule>
  </conditionalFormatting>
  <conditionalFormatting sqref="BR19:CQ19">
    <cfRule type="expression" dxfId="1610" priority="2360">
      <formula>$P$4=""</formula>
    </cfRule>
  </conditionalFormatting>
  <conditionalFormatting sqref="BR19:CQ19">
    <cfRule type="expression" dxfId="1609" priority="2359">
      <formula>$Q$4=""</formula>
    </cfRule>
  </conditionalFormatting>
  <conditionalFormatting sqref="BR19:CQ19">
    <cfRule type="expression" dxfId="1608" priority="2358">
      <formula>$R$4=""</formula>
    </cfRule>
  </conditionalFormatting>
  <conditionalFormatting sqref="BR19:CQ19">
    <cfRule type="expression" dxfId="1607" priority="2357">
      <formula>$S$4=""</formula>
    </cfRule>
  </conditionalFormatting>
  <conditionalFormatting sqref="BR19:CQ19">
    <cfRule type="expression" dxfId="1606" priority="2356">
      <formula>$T$4=""</formula>
    </cfRule>
  </conditionalFormatting>
  <conditionalFormatting sqref="BR19:CQ19">
    <cfRule type="expression" dxfId="1605" priority="2355">
      <formula>$U$4=""</formula>
    </cfRule>
  </conditionalFormatting>
  <conditionalFormatting sqref="BR19:CQ19">
    <cfRule type="expression" dxfId="1604" priority="2354">
      <formula>$V$4=""</formula>
    </cfRule>
  </conditionalFormatting>
  <conditionalFormatting sqref="BR19:CQ19">
    <cfRule type="expression" dxfId="1603" priority="2353">
      <formula>$W$4=""</formula>
    </cfRule>
  </conditionalFormatting>
  <conditionalFormatting sqref="BR19:CQ19">
    <cfRule type="expression" dxfId="1602" priority="2352">
      <formula>$X$4=""</formula>
    </cfRule>
  </conditionalFormatting>
  <conditionalFormatting sqref="BR19:CQ19">
    <cfRule type="expression" dxfId="1601" priority="2351">
      <formula>$Y$4=""</formula>
    </cfRule>
  </conditionalFormatting>
  <conditionalFormatting sqref="BR19:CQ19">
    <cfRule type="expression" dxfId="1600" priority="2350">
      <formula>$Z$4=""</formula>
    </cfRule>
  </conditionalFormatting>
  <conditionalFormatting sqref="BR19:CQ19">
    <cfRule type="expression" dxfId="1599" priority="2349">
      <formula>$AA$4=""</formula>
    </cfRule>
  </conditionalFormatting>
  <conditionalFormatting sqref="BR19:CQ19">
    <cfRule type="expression" dxfId="1598" priority="2325">
      <formula>$AY$4=""</formula>
    </cfRule>
  </conditionalFormatting>
  <conditionalFormatting sqref="BR19:CQ19">
    <cfRule type="expression" dxfId="1597" priority="2326">
      <formula>$AX$4=""</formula>
    </cfRule>
  </conditionalFormatting>
  <conditionalFormatting sqref="BR19:CQ19">
    <cfRule type="expression" dxfId="1596" priority="2327">
      <formula>$AW$4=""</formula>
    </cfRule>
  </conditionalFormatting>
  <conditionalFormatting sqref="BR19:CQ19">
    <cfRule type="expression" dxfId="1595" priority="2328">
      <formula>$AV$4=""</formula>
    </cfRule>
  </conditionalFormatting>
  <conditionalFormatting sqref="BR19:CQ19">
    <cfRule type="expression" dxfId="1594" priority="2329">
      <formula>$AU$4=""</formula>
    </cfRule>
  </conditionalFormatting>
  <conditionalFormatting sqref="BR19:CQ19">
    <cfRule type="expression" dxfId="1593" priority="2330">
      <formula>$AT$4=""</formula>
    </cfRule>
  </conditionalFormatting>
  <conditionalFormatting sqref="BR19:CQ19">
    <cfRule type="expression" dxfId="1592" priority="2331">
      <formula>$AS$4=""</formula>
    </cfRule>
  </conditionalFormatting>
  <conditionalFormatting sqref="BR19:CQ19">
    <cfRule type="expression" dxfId="1591" priority="2332">
      <formula>$AR$4=""</formula>
    </cfRule>
  </conditionalFormatting>
  <conditionalFormatting sqref="BR19:CQ19">
    <cfRule type="expression" dxfId="1590" priority="2333">
      <formula>$AQ$4=""</formula>
    </cfRule>
  </conditionalFormatting>
  <conditionalFormatting sqref="BR19:CQ19">
    <cfRule type="expression" dxfId="1589" priority="2334">
      <formula>$AP$4=""</formula>
    </cfRule>
  </conditionalFormatting>
  <conditionalFormatting sqref="BR19:CQ19">
    <cfRule type="expression" dxfId="1588" priority="2335">
      <formula>$AO$4=""</formula>
    </cfRule>
  </conditionalFormatting>
  <conditionalFormatting sqref="BR19:CQ19">
    <cfRule type="expression" dxfId="1587" priority="2336">
      <formula>$AN$4=""</formula>
    </cfRule>
  </conditionalFormatting>
  <conditionalFormatting sqref="BR19:CQ19">
    <cfRule type="expression" dxfId="1586" priority="2337">
      <formula>$AM$4=""</formula>
    </cfRule>
  </conditionalFormatting>
  <conditionalFormatting sqref="BR19:CQ19">
    <cfRule type="expression" dxfId="1585" priority="2338">
      <formula>$AL$4=""</formula>
    </cfRule>
  </conditionalFormatting>
  <conditionalFormatting sqref="BR19:CQ19">
    <cfRule type="expression" dxfId="1584" priority="2339">
      <formula>$AK$4=""</formula>
    </cfRule>
  </conditionalFormatting>
  <conditionalFormatting sqref="BR19:CQ19">
    <cfRule type="expression" dxfId="1583" priority="2340">
      <formula>$AJ$4=""</formula>
    </cfRule>
  </conditionalFormatting>
  <conditionalFormatting sqref="BR19:CQ19">
    <cfRule type="expression" dxfId="1582" priority="2341">
      <formula>$AI$4=""</formula>
    </cfRule>
  </conditionalFormatting>
  <conditionalFormatting sqref="BR19:CQ19">
    <cfRule type="expression" dxfId="1581" priority="2342">
      <formula>$AH$4=""</formula>
    </cfRule>
  </conditionalFormatting>
  <conditionalFormatting sqref="BR19:CQ19">
    <cfRule type="expression" dxfId="1580" priority="2343">
      <formula>$AG$4=""</formula>
    </cfRule>
  </conditionalFormatting>
  <conditionalFormatting sqref="BR19:CQ19">
    <cfRule type="expression" dxfId="1579" priority="2344">
      <formula>$AF$4=""</formula>
    </cfRule>
  </conditionalFormatting>
  <conditionalFormatting sqref="BR19:CQ19">
    <cfRule type="expression" dxfId="1578" priority="2345">
      <formula>$AE$4=""</formula>
    </cfRule>
  </conditionalFormatting>
  <conditionalFormatting sqref="BR19:CQ19">
    <cfRule type="expression" dxfId="1577" priority="2346">
      <formula>$AD$4=""</formula>
    </cfRule>
  </conditionalFormatting>
  <conditionalFormatting sqref="BR19:CQ19">
    <cfRule type="expression" dxfId="1576" priority="2347">
      <formula>$AC$4=""</formula>
    </cfRule>
  </conditionalFormatting>
  <conditionalFormatting sqref="BR19:CQ19">
    <cfRule type="expression" dxfId="1575" priority="2348">
      <formula>$AB$4=""</formula>
    </cfRule>
  </conditionalFormatting>
  <conditionalFormatting sqref="BR19:CQ19">
    <cfRule type="expression" dxfId="1574" priority="2323">
      <formula>$BA$4=""</formula>
    </cfRule>
  </conditionalFormatting>
  <conditionalFormatting sqref="BR19:CQ19">
    <cfRule type="expression" dxfId="1573" priority="2309">
      <formula>$BO$4=""</formula>
    </cfRule>
  </conditionalFormatting>
  <conditionalFormatting sqref="BR19:CQ19">
    <cfRule type="expression" dxfId="1572" priority="2310">
      <formula>$BN$4=""</formula>
    </cfRule>
  </conditionalFormatting>
  <conditionalFormatting sqref="BR19:CQ19">
    <cfRule type="expression" dxfId="1571" priority="2311">
      <formula>$BM$4=""</formula>
    </cfRule>
  </conditionalFormatting>
  <conditionalFormatting sqref="BR19:CQ19">
    <cfRule type="expression" dxfId="1570" priority="2312">
      <formula>$BL$4=""</formula>
    </cfRule>
  </conditionalFormatting>
  <conditionalFormatting sqref="BR19:CQ19">
    <cfRule type="expression" dxfId="1569" priority="2313">
      <formula>$BK$4=""</formula>
    </cfRule>
  </conditionalFormatting>
  <conditionalFormatting sqref="BR19:CQ19">
    <cfRule type="expression" dxfId="1568" priority="2314">
      <formula>$BJ$4=""</formula>
    </cfRule>
  </conditionalFormatting>
  <conditionalFormatting sqref="BR19:CQ19">
    <cfRule type="expression" dxfId="1567" priority="2315">
      <formula>$BI$4=""</formula>
    </cfRule>
  </conditionalFormatting>
  <conditionalFormatting sqref="BR19:CQ19">
    <cfRule type="expression" dxfId="1566" priority="2316">
      <formula>$BH$4=""</formula>
    </cfRule>
  </conditionalFormatting>
  <conditionalFormatting sqref="BR19:CQ19">
    <cfRule type="expression" dxfId="1565" priority="2317">
      <formula>$BG$4=""</formula>
    </cfRule>
  </conditionalFormatting>
  <conditionalFormatting sqref="BR19:CQ19">
    <cfRule type="expression" dxfId="1564" priority="2318">
      <formula>$BF$4=""</formula>
    </cfRule>
  </conditionalFormatting>
  <conditionalFormatting sqref="BR19:CQ19">
    <cfRule type="expression" dxfId="1563" priority="2319">
      <formula>$BE$4=""</formula>
    </cfRule>
  </conditionalFormatting>
  <conditionalFormatting sqref="BR19:CQ19">
    <cfRule type="expression" dxfId="1562" priority="2320">
      <formula>$BD$4=""</formula>
    </cfRule>
  </conditionalFormatting>
  <conditionalFormatting sqref="BR19:CQ19">
    <cfRule type="expression" dxfId="1561" priority="2322">
      <formula>$BB$4=""</formula>
    </cfRule>
  </conditionalFormatting>
  <conditionalFormatting sqref="BR19:CQ19">
    <cfRule type="expression" dxfId="1560" priority="2324">
      <formula>$AZ$4=""</formula>
    </cfRule>
  </conditionalFormatting>
  <conditionalFormatting sqref="CD19:CQ19">
    <cfRule type="expression" dxfId="1559" priority="2294">
      <formula>$CD$4=""</formula>
    </cfRule>
  </conditionalFormatting>
  <conditionalFormatting sqref="BR19:CQ19">
    <cfRule type="expression" dxfId="1558" priority="2308">
      <formula>$BP$4=""</formula>
    </cfRule>
  </conditionalFormatting>
  <conditionalFormatting sqref="BR19:CQ19">
    <cfRule type="expression" dxfId="1557" priority="2307">
      <formula>$BQ$4=""</formula>
    </cfRule>
  </conditionalFormatting>
  <conditionalFormatting sqref="BR19:CQ19">
    <cfRule type="expression" dxfId="1556" priority="2306">
      <formula>$BR$4=""</formula>
    </cfRule>
  </conditionalFormatting>
  <conditionalFormatting sqref="BS19:CQ19">
    <cfRule type="expression" dxfId="1555" priority="2305">
      <formula>$BS$4=""</formula>
    </cfRule>
  </conditionalFormatting>
  <conditionalFormatting sqref="BT19:CQ19">
    <cfRule type="expression" dxfId="1554" priority="2304">
      <formula>$BT$4=""</formula>
    </cfRule>
  </conditionalFormatting>
  <conditionalFormatting sqref="BU19:CQ19">
    <cfRule type="expression" dxfId="1553" priority="2303">
      <formula>$BU$4=""</formula>
    </cfRule>
  </conditionalFormatting>
  <conditionalFormatting sqref="BV19:CQ19">
    <cfRule type="expression" dxfId="1552" priority="2302">
      <formula>$BV$4=""</formula>
    </cfRule>
  </conditionalFormatting>
  <conditionalFormatting sqref="BW19:CQ19">
    <cfRule type="expression" dxfId="1551" priority="2301">
      <formula>$BW$4=""</formula>
    </cfRule>
  </conditionalFormatting>
  <conditionalFormatting sqref="BX19:CQ19">
    <cfRule type="expression" dxfId="1550" priority="2300">
      <formula>$BX$4=""</formula>
    </cfRule>
  </conditionalFormatting>
  <conditionalFormatting sqref="BY19:CQ19">
    <cfRule type="expression" dxfId="1549" priority="2299">
      <formula>$BY$4=""</formula>
    </cfRule>
  </conditionalFormatting>
  <conditionalFormatting sqref="BZ19:CQ19">
    <cfRule type="expression" dxfId="1548" priority="2298">
      <formula>$BZ$4=""</formula>
    </cfRule>
  </conditionalFormatting>
  <conditionalFormatting sqref="CA19:CQ19">
    <cfRule type="expression" dxfId="1547" priority="2297">
      <formula>$CA$4=""</formula>
    </cfRule>
  </conditionalFormatting>
  <conditionalFormatting sqref="CB19:CQ19">
    <cfRule type="expression" dxfId="1546" priority="2296">
      <formula>$CB$4=""</formula>
    </cfRule>
  </conditionalFormatting>
  <conditionalFormatting sqref="CC19:CQ19">
    <cfRule type="expression" dxfId="1545" priority="2295">
      <formula>$CC$4=""</formula>
    </cfRule>
  </conditionalFormatting>
  <conditionalFormatting sqref="BR19:CQ19">
    <cfRule type="expression" dxfId="1544" priority="2321">
      <formula>$BC$4=""</formula>
    </cfRule>
  </conditionalFormatting>
  <conditionalFormatting sqref="D11:O11 AC11:BQ11">
    <cfRule type="expression" dxfId="1543" priority="2293">
      <formula>$D$4=""</formula>
    </cfRule>
  </conditionalFormatting>
  <conditionalFormatting sqref="E11:O11 AC11:BQ11">
    <cfRule type="expression" dxfId="1542" priority="2292">
      <formula>$E$4=""</formula>
    </cfRule>
  </conditionalFormatting>
  <conditionalFormatting sqref="F11:O11 AC11:BQ11">
    <cfRule type="expression" dxfId="1541" priority="2291">
      <formula>$F$4=""</formula>
    </cfRule>
  </conditionalFormatting>
  <conditionalFormatting sqref="G11:O11 AC11:BQ11">
    <cfRule type="expression" dxfId="1540" priority="2290">
      <formula>$G$4=""</formula>
    </cfRule>
  </conditionalFormatting>
  <conditionalFormatting sqref="H11:O11 AC11:BQ11">
    <cfRule type="expression" dxfId="1539" priority="2289">
      <formula>$H$4=""</formula>
    </cfRule>
  </conditionalFormatting>
  <conditionalFormatting sqref="I11:O11 AC11:BQ11">
    <cfRule type="expression" dxfId="1538" priority="2288">
      <formula>$I$4=""</formula>
    </cfRule>
  </conditionalFormatting>
  <conditionalFormatting sqref="J11:O11 AC11:BQ11">
    <cfRule type="expression" dxfId="1537" priority="2287">
      <formula>$J$4=""</formula>
    </cfRule>
  </conditionalFormatting>
  <conditionalFormatting sqref="K11:O11 AC11:BQ11">
    <cfRule type="expression" dxfId="1536" priority="2286">
      <formula>$K$4=""</formula>
    </cfRule>
  </conditionalFormatting>
  <conditionalFormatting sqref="L11:O11 AC11:BQ11">
    <cfRule type="expression" dxfId="1535" priority="2285">
      <formula>$L$4=""</formula>
    </cfRule>
  </conditionalFormatting>
  <conditionalFormatting sqref="M11:O11 AC11:BQ11">
    <cfRule type="expression" dxfId="1534" priority="2284">
      <formula>$M$4=""</formula>
    </cfRule>
  </conditionalFormatting>
  <conditionalFormatting sqref="N11:O11 AC11:BQ11">
    <cfRule type="expression" dxfId="1533" priority="2283">
      <formula>$N$4=""</formula>
    </cfRule>
  </conditionalFormatting>
  <conditionalFormatting sqref="O11 AC11:BQ11">
    <cfRule type="expression" dxfId="1532" priority="2282">
      <formula>$O$4=""</formula>
    </cfRule>
  </conditionalFormatting>
  <conditionalFormatting sqref="AC11:BQ11">
    <cfRule type="expression" dxfId="1531" priority="2281">
      <formula>$P$4=""</formula>
    </cfRule>
  </conditionalFormatting>
  <conditionalFormatting sqref="AC11:BQ11">
    <cfRule type="expression" dxfId="1530" priority="2280">
      <formula>$Q$4=""</formula>
    </cfRule>
  </conditionalFormatting>
  <conditionalFormatting sqref="AC11:BQ11">
    <cfRule type="expression" dxfId="1529" priority="2279">
      <formula>$R$4=""</formula>
    </cfRule>
  </conditionalFormatting>
  <conditionalFormatting sqref="AC11:BQ11">
    <cfRule type="expression" dxfId="1528" priority="2278">
      <formula>$S$4=""</formula>
    </cfRule>
  </conditionalFormatting>
  <conditionalFormatting sqref="AC11:BQ11">
    <cfRule type="expression" dxfId="1527" priority="2277">
      <formula>$T$4=""</formula>
    </cfRule>
  </conditionalFormatting>
  <conditionalFormatting sqref="AC11:BQ11">
    <cfRule type="expression" dxfId="1526" priority="2276">
      <formula>$U$4=""</formula>
    </cfRule>
  </conditionalFormatting>
  <conditionalFormatting sqref="AC11:BQ11">
    <cfRule type="expression" dxfId="1525" priority="2275">
      <formula>$V$4=""</formula>
    </cfRule>
  </conditionalFormatting>
  <conditionalFormatting sqref="AC11:BQ11">
    <cfRule type="expression" dxfId="1524" priority="2274">
      <formula>$W$4=""</formula>
    </cfRule>
  </conditionalFormatting>
  <conditionalFormatting sqref="AC11:BQ11">
    <cfRule type="expression" dxfId="1523" priority="2273">
      <formula>$X$4=""</formula>
    </cfRule>
  </conditionalFormatting>
  <conditionalFormatting sqref="AC11:BQ11">
    <cfRule type="expression" dxfId="1522" priority="2272">
      <formula>$Y$4=""</formula>
    </cfRule>
  </conditionalFormatting>
  <conditionalFormatting sqref="AC11:BQ11">
    <cfRule type="expression" dxfId="1521" priority="2271">
      <formula>$Z$4=""</formula>
    </cfRule>
  </conditionalFormatting>
  <conditionalFormatting sqref="AC11:BQ11">
    <cfRule type="expression" dxfId="1520" priority="2270">
      <formula>$AA$4=""</formula>
    </cfRule>
  </conditionalFormatting>
  <conditionalFormatting sqref="AY11:BQ11">
    <cfRule type="expression" dxfId="1519" priority="2246">
      <formula>$AY$4=""</formula>
    </cfRule>
  </conditionalFormatting>
  <conditionalFormatting sqref="AX11:BQ11">
    <cfRule type="expression" dxfId="1518" priority="2247">
      <formula>$AX$4=""</formula>
    </cfRule>
  </conditionalFormatting>
  <conditionalFormatting sqref="AW11:BQ11">
    <cfRule type="expression" dxfId="1517" priority="2248">
      <formula>$AW$4=""</formula>
    </cfRule>
  </conditionalFormatting>
  <conditionalFormatting sqref="AV11:BQ11">
    <cfRule type="expression" dxfId="1516" priority="2249">
      <formula>$AV$4=""</formula>
    </cfRule>
  </conditionalFormatting>
  <conditionalFormatting sqref="AU11:BQ11">
    <cfRule type="expression" dxfId="1515" priority="2250">
      <formula>$AU$4=""</formula>
    </cfRule>
  </conditionalFormatting>
  <conditionalFormatting sqref="AT11:BQ11">
    <cfRule type="expression" dxfId="1514" priority="2251">
      <formula>$AT$4=""</formula>
    </cfRule>
  </conditionalFormatting>
  <conditionalFormatting sqref="AS11:BQ11">
    <cfRule type="expression" dxfId="1513" priority="2252">
      <formula>$AS$4=""</formula>
    </cfRule>
  </conditionalFormatting>
  <conditionalFormatting sqref="AR11:BQ11">
    <cfRule type="expression" dxfId="1512" priority="2253">
      <formula>$AR$4=""</formula>
    </cfRule>
  </conditionalFormatting>
  <conditionalFormatting sqref="AQ11:BQ11">
    <cfRule type="expression" dxfId="1511" priority="2254">
      <formula>$AQ$4=""</formula>
    </cfRule>
  </conditionalFormatting>
  <conditionalFormatting sqref="AP11:BQ11">
    <cfRule type="expression" dxfId="1510" priority="2255">
      <formula>$AP$4=""</formula>
    </cfRule>
  </conditionalFormatting>
  <conditionalFormatting sqref="AO11:BQ11">
    <cfRule type="expression" dxfId="1509" priority="2256">
      <formula>$AO$4=""</formula>
    </cfRule>
  </conditionalFormatting>
  <conditionalFormatting sqref="AN11:BQ11">
    <cfRule type="expression" dxfId="1508" priority="2257">
      <formula>$AN$4=""</formula>
    </cfRule>
  </conditionalFormatting>
  <conditionalFormatting sqref="AM11:BQ11">
    <cfRule type="expression" dxfId="1507" priority="2258">
      <formula>$AM$4=""</formula>
    </cfRule>
  </conditionalFormatting>
  <conditionalFormatting sqref="AL11:BQ11">
    <cfRule type="expression" dxfId="1506" priority="2259">
      <formula>$AL$4=""</formula>
    </cfRule>
  </conditionalFormatting>
  <conditionalFormatting sqref="AK11:BQ11">
    <cfRule type="expression" dxfId="1505" priority="2260">
      <formula>$AK$4=""</formula>
    </cfRule>
  </conditionalFormatting>
  <conditionalFormatting sqref="AJ11:BQ11">
    <cfRule type="expression" dxfId="1504" priority="2261">
      <formula>$AJ$4=""</formula>
    </cfRule>
  </conditionalFormatting>
  <conditionalFormatting sqref="AI11:BQ11">
    <cfRule type="expression" dxfId="1503" priority="2262">
      <formula>$AI$4=""</formula>
    </cfRule>
  </conditionalFormatting>
  <conditionalFormatting sqref="AH11:BQ11">
    <cfRule type="expression" dxfId="1502" priority="2263">
      <formula>$AH$4=""</formula>
    </cfRule>
  </conditionalFormatting>
  <conditionalFormatting sqref="AG11:BQ11">
    <cfRule type="expression" dxfId="1501" priority="2264">
      <formula>$AG$4=""</formula>
    </cfRule>
  </conditionalFormatting>
  <conditionalFormatting sqref="AF11:BQ11">
    <cfRule type="expression" dxfId="1500" priority="2265">
      <formula>$AF$4=""</formula>
    </cfRule>
  </conditionalFormatting>
  <conditionalFormatting sqref="AE11:BQ11">
    <cfRule type="expression" dxfId="1499" priority="2266">
      <formula>$AE$4=""</formula>
    </cfRule>
  </conditionalFormatting>
  <conditionalFormatting sqref="AD11:BQ11">
    <cfRule type="expression" dxfId="1498" priority="2267">
      <formula>$AD$4=""</formula>
    </cfRule>
  </conditionalFormatting>
  <conditionalFormatting sqref="AC11:BQ11">
    <cfRule type="expression" dxfId="1497" priority="2268">
      <formula>$AC$4=""</formula>
    </cfRule>
  </conditionalFormatting>
  <conditionalFormatting sqref="AC11:BQ11">
    <cfRule type="expression" dxfId="1496" priority="2269">
      <formula>$AB$4=""</formula>
    </cfRule>
  </conditionalFormatting>
  <conditionalFormatting sqref="BA11:BQ11">
    <cfRule type="expression" dxfId="1495" priority="2244">
      <formula>$BA$4=""</formula>
    </cfRule>
  </conditionalFormatting>
  <conditionalFormatting sqref="BO11:BQ11">
    <cfRule type="expression" dxfId="1494" priority="2230">
      <formula>$BO$4=""</formula>
    </cfRule>
  </conditionalFormatting>
  <conditionalFormatting sqref="BN11:BQ11">
    <cfRule type="expression" dxfId="1493" priority="2231">
      <formula>$BN$4=""</formula>
    </cfRule>
  </conditionalFormatting>
  <conditionalFormatting sqref="BM11:BQ11">
    <cfRule type="expression" dxfId="1492" priority="2232">
      <formula>$BM$4=""</formula>
    </cfRule>
  </conditionalFormatting>
  <conditionalFormatting sqref="BL11:BQ11">
    <cfRule type="expression" dxfId="1491" priority="2233">
      <formula>$BL$4=""</formula>
    </cfRule>
  </conditionalFormatting>
  <conditionalFormatting sqref="BK11:BQ11">
    <cfRule type="expression" dxfId="1490" priority="2234">
      <formula>$BK$4=""</formula>
    </cfRule>
  </conditionalFormatting>
  <conditionalFormatting sqref="BJ11:BQ11">
    <cfRule type="expression" dxfId="1489" priority="2235">
      <formula>$BJ$4=""</formula>
    </cfRule>
  </conditionalFormatting>
  <conditionalFormatting sqref="BI11:BQ11">
    <cfRule type="expression" dxfId="1488" priority="2236">
      <formula>$BI$4=""</formula>
    </cfRule>
  </conditionalFormatting>
  <conditionalFormatting sqref="BH11:BQ11">
    <cfRule type="expression" dxfId="1487" priority="2237">
      <formula>$BH$4=""</formula>
    </cfRule>
  </conditionalFormatting>
  <conditionalFormatting sqref="BG11:BQ11">
    <cfRule type="expression" dxfId="1486" priority="2238">
      <formula>$BG$4=""</formula>
    </cfRule>
  </conditionalFormatting>
  <conditionalFormatting sqref="BF11:BQ11">
    <cfRule type="expression" dxfId="1485" priority="2239">
      <formula>$BF$4=""</formula>
    </cfRule>
  </conditionalFormatting>
  <conditionalFormatting sqref="BE11:BQ11">
    <cfRule type="expression" dxfId="1484" priority="2240">
      <formula>$BE$4=""</formula>
    </cfRule>
  </conditionalFormatting>
  <conditionalFormatting sqref="BD11:BQ11">
    <cfRule type="expression" dxfId="1483" priority="2241">
      <formula>$BD$4=""</formula>
    </cfRule>
  </conditionalFormatting>
  <conditionalFormatting sqref="BB11:BQ11">
    <cfRule type="expression" dxfId="1482" priority="2243">
      <formula>$BB$4=""</formula>
    </cfRule>
  </conditionalFormatting>
  <conditionalFormatting sqref="AZ11:BQ11">
    <cfRule type="expression" dxfId="1481" priority="2245">
      <formula>$AZ$4=""</formula>
    </cfRule>
  </conditionalFormatting>
  <conditionalFormatting sqref="BP11:BQ11">
    <cfRule type="expression" dxfId="1480" priority="2229">
      <formula>$BP$4=""</formula>
    </cfRule>
  </conditionalFormatting>
  <conditionalFormatting sqref="BQ11">
    <cfRule type="expression" dxfId="1479" priority="2228">
      <formula>$BQ$4=""</formula>
    </cfRule>
  </conditionalFormatting>
  <conditionalFormatting sqref="BC11:BQ11">
    <cfRule type="expression" dxfId="1478" priority="2242">
      <formula>$BC$4=""</formula>
    </cfRule>
  </conditionalFormatting>
  <conditionalFormatting sqref="BR11:CQ11">
    <cfRule type="expression" dxfId="1477" priority="2227">
      <formula>$D$4=""</formula>
    </cfRule>
  </conditionalFormatting>
  <conditionalFormatting sqref="BR11:CQ11">
    <cfRule type="expression" dxfId="1476" priority="2226">
      <formula>$E$4=""</formula>
    </cfRule>
  </conditionalFormatting>
  <conditionalFormatting sqref="BR11:CQ11">
    <cfRule type="expression" dxfId="1475" priority="2225">
      <formula>$F$4=""</formula>
    </cfRule>
  </conditionalFormatting>
  <conditionalFormatting sqref="BR11:CQ11">
    <cfRule type="expression" dxfId="1474" priority="2224">
      <formula>$G$4=""</formula>
    </cfRule>
  </conditionalFormatting>
  <conditionalFormatting sqref="BR11:CQ11">
    <cfRule type="expression" dxfId="1473" priority="2223">
      <formula>$H$4=""</formula>
    </cfRule>
  </conditionalFormatting>
  <conditionalFormatting sqref="BR11:CQ11">
    <cfRule type="expression" dxfId="1472" priority="2222">
      <formula>$I$4=""</formula>
    </cfRule>
  </conditionalFormatting>
  <conditionalFormatting sqref="BR11:CQ11">
    <cfRule type="expression" dxfId="1471" priority="2221">
      <formula>$J$4=""</formula>
    </cfRule>
  </conditionalFormatting>
  <conditionalFormatting sqref="BR11:CQ11">
    <cfRule type="expression" dxfId="1470" priority="2220">
      <formula>$K$4=""</formula>
    </cfRule>
  </conditionalFormatting>
  <conditionalFormatting sqref="BR11:CQ11">
    <cfRule type="expression" dxfId="1469" priority="2219">
      <formula>$L$4=""</formula>
    </cfRule>
  </conditionalFormatting>
  <conditionalFormatting sqref="BR11:CQ11">
    <cfRule type="expression" dxfId="1468" priority="2218">
      <formula>$M$4=""</formula>
    </cfRule>
  </conditionalFormatting>
  <conditionalFormatting sqref="BR11:CQ11">
    <cfRule type="expression" dxfId="1467" priority="2217">
      <formula>$N$4=""</formula>
    </cfRule>
  </conditionalFormatting>
  <conditionalFormatting sqref="BR11:CQ11">
    <cfRule type="expression" dxfId="1466" priority="2216">
      <formula>$O$4=""</formula>
    </cfRule>
  </conditionalFormatting>
  <conditionalFormatting sqref="BR11:CQ11">
    <cfRule type="expression" dxfId="1465" priority="2215">
      <formula>$P$4=""</formula>
    </cfRule>
  </conditionalFormatting>
  <conditionalFormatting sqref="BR11:CQ11">
    <cfRule type="expression" dxfId="1464" priority="2214">
      <formula>$Q$4=""</formula>
    </cfRule>
  </conditionalFormatting>
  <conditionalFormatting sqref="BR11:CQ11">
    <cfRule type="expression" dxfId="1463" priority="2213">
      <formula>$R$4=""</formula>
    </cfRule>
  </conditionalFormatting>
  <conditionalFormatting sqref="BR11:CQ11">
    <cfRule type="expression" dxfId="1462" priority="2212">
      <formula>$S$4=""</formula>
    </cfRule>
  </conditionalFormatting>
  <conditionalFormatting sqref="BR11:CQ11">
    <cfRule type="expression" dxfId="1461" priority="2211">
      <formula>$T$4=""</formula>
    </cfRule>
  </conditionalFormatting>
  <conditionalFormatting sqref="BR11:CQ11">
    <cfRule type="expression" dxfId="1460" priority="2210">
      <formula>$U$4=""</formula>
    </cfRule>
  </conditionalFormatting>
  <conditionalFormatting sqref="BR11:CQ11">
    <cfRule type="expression" dxfId="1459" priority="2209">
      <formula>$V$4=""</formula>
    </cfRule>
  </conditionalFormatting>
  <conditionalFormatting sqref="BR11:CQ11">
    <cfRule type="expression" dxfId="1458" priority="2208">
      <formula>$W$4=""</formula>
    </cfRule>
  </conditionalFormatting>
  <conditionalFormatting sqref="BR11:CQ11">
    <cfRule type="expression" dxfId="1457" priority="2207">
      <formula>$X$4=""</formula>
    </cfRule>
  </conditionalFormatting>
  <conditionalFormatting sqref="BR11:CQ11">
    <cfRule type="expression" dxfId="1456" priority="2206">
      <formula>$Y$4=""</formula>
    </cfRule>
  </conditionalFormatting>
  <conditionalFormatting sqref="BR11:CQ11">
    <cfRule type="expression" dxfId="1455" priority="2205">
      <formula>$Z$4=""</formula>
    </cfRule>
  </conditionalFormatting>
  <conditionalFormatting sqref="BR11:CQ11">
    <cfRule type="expression" dxfId="1454" priority="2204">
      <formula>$AA$4=""</formula>
    </cfRule>
  </conditionalFormatting>
  <conditionalFormatting sqref="BR11:CQ11">
    <cfRule type="expression" dxfId="1453" priority="2180">
      <formula>$AY$4=""</formula>
    </cfRule>
  </conditionalFormatting>
  <conditionalFormatting sqref="BR11:CQ11">
    <cfRule type="expression" dxfId="1452" priority="2181">
      <formula>$AX$4=""</formula>
    </cfRule>
  </conditionalFormatting>
  <conditionalFormatting sqref="BR11:CQ11">
    <cfRule type="expression" dxfId="1451" priority="2182">
      <formula>$AW$4=""</formula>
    </cfRule>
  </conditionalFormatting>
  <conditionalFormatting sqref="BR11:CQ11">
    <cfRule type="expression" dxfId="1450" priority="2183">
      <formula>$AV$4=""</formula>
    </cfRule>
  </conditionalFormatting>
  <conditionalFormatting sqref="BR11:CQ11">
    <cfRule type="expression" dxfId="1449" priority="2184">
      <formula>$AU$4=""</formula>
    </cfRule>
  </conditionalFormatting>
  <conditionalFormatting sqref="BR11:CQ11">
    <cfRule type="expression" dxfId="1448" priority="2185">
      <formula>$AT$4=""</formula>
    </cfRule>
  </conditionalFormatting>
  <conditionalFormatting sqref="BR11:CQ11">
    <cfRule type="expression" dxfId="1447" priority="2186">
      <formula>$AS$4=""</formula>
    </cfRule>
  </conditionalFormatting>
  <conditionalFormatting sqref="BR11:CQ11">
    <cfRule type="expression" dxfId="1446" priority="2187">
      <formula>$AR$4=""</formula>
    </cfRule>
  </conditionalFormatting>
  <conditionalFormatting sqref="BR11:CQ11">
    <cfRule type="expression" dxfId="1445" priority="2188">
      <formula>$AQ$4=""</formula>
    </cfRule>
  </conditionalFormatting>
  <conditionalFormatting sqref="BR11:CQ11">
    <cfRule type="expression" dxfId="1444" priority="2189">
      <formula>$AP$4=""</formula>
    </cfRule>
  </conditionalFormatting>
  <conditionalFormatting sqref="BR11:CQ11">
    <cfRule type="expression" dxfId="1443" priority="2190">
      <formula>$AO$4=""</formula>
    </cfRule>
  </conditionalFormatting>
  <conditionalFormatting sqref="BR11:CQ11">
    <cfRule type="expression" dxfId="1442" priority="2191">
      <formula>$AN$4=""</formula>
    </cfRule>
  </conditionalFormatting>
  <conditionalFormatting sqref="BR11:CQ11">
    <cfRule type="expression" dxfId="1441" priority="2192">
      <formula>$AM$4=""</formula>
    </cfRule>
  </conditionalFormatting>
  <conditionalFormatting sqref="BR11:CQ11">
    <cfRule type="expression" dxfId="1440" priority="2193">
      <formula>$AL$4=""</formula>
    </cfRule>
  </conditionalFormatting>
  <conditionalFormatting sqref="BR11:CQ11">
    <cfRule type="expression" dxfId="1439" priority="2194">
      <formula>$AK$4=""</formula>
    </cfRule>
  </conditionalFormatting>
  <conditionalFormatting sqref="BR11:CQ11">
    <cfRule type="expression" dxfId="1438" priority="2195">
      <formula>$AJ$4=""</formula>
    </cfRule>
  </conditionalFormatting>
  <conditionalFormatting sqref="BR11:CQ11">
    <cfRule type="expression" dxfId="1437" priority="2196">
      <formula>$AI$4=""</formula>
    </cfRule>
  </conditionalFormatting>
  <conditionalFormatting sqref="BR11:CQ11">
    <cfRule type="expression" dxfId="1436" priority="2197">
      <formula>$AH$4=""</formula>
    </cfRule>
  </conditionalFormatting>
  <conditionalFormatting sqref="BR11:CQ11">
    <cfRule type="expression" dxfId="1435" priority="2198">
      <formula>$AG$4=""</formula>
    </cfRule>
  </conditionalFormatting>
  <conditionalFormatting sqref="BR11:CQ11">
    <cfRule type="expression" dxfId="1434" priority="2199">
      <formula>$AF$4=""</formula>
    </cfRule>
  </conditionalFormatting>
  <conditionalFormatting sqref="BR11:CQ11">
    <cfRule type="expression" dxfId="1433" priority="2200">
      <formula>$AE$4=""</formula>
    </cfRule>
  </conditionalFormatting>
  <conditionalFormatting sqref="BR11:CQ11">
    <cfRule type="expression" dxfId="1432" priority="2201">
      <formula>$AD$4=""</formula>
    </cfRule>
  </conditionalFormatting>
  <conditionalFormatting sqref="BR11:CQ11">
    <cfRule type="expression" dxfId="1431" priority="2202">
      <formula>$AC$4=""</formula>
    </cfRule>
  </conditionalFormatting>
  <conditionalFormatting sqref="BR11:CQ11">
    <cfRule type="expression" dxfId="1430" priority="2203">
      <formula>$AB$4=""</formula>
    </cfRule>
  </conditionalFormatting>
  <conditionalFormatting sqref="BR11:CQ11">
    <cfRule type="expression" dxfId="1429" priority="2178">
      <formula>$BA$4=""</formula>
    </cfRule>
  </conditionalFormatting>
  <conditionalFormatting sqref="BR11:CQ11">
    <cfRule type="expression" dxfId="1428" priority="2164">
      <formula>$BO$4=""</formula>
    </cfRule>
  </conditionalFormatting>
  <conditionalFormatting sqref="BR11:CQ11">
    <cfRule type="expression" dxfId="1427" priority="2165">
      <formula>$BN$4=""</formula>
    </cfRule>
  </conditionalFormatting>
  <conditionalFormatting sqref="BR11:CQ11">
    <cfRule type="expression" dxfId="1426" priority="2166">
      <formula>$BM$4=""</formula>
    </cfRule>
  </conditionalFormatting>
  <conditionalFormatting sqref="BR11:CQ11">
    <cfRule type="expression" dxfId="1425" priority="2167">
      <formula>$BL$4=""</formula>
    </cfRule>
  </conditionalFormatting>
  <conditionalFormatting sqref="BR11:CQ11">
    <cfRule type="expression" dxfId="1424" priority="2168">
      <formula>$BK$4=""</formula>
    </cfRule>
  </conditionalFormatting>
  <conditionalFormatting sqref="BR11:CQ11">
    <cfRule type="expression" dxfId="1423" priority="2169">
      <formula>$BJ$4=""</formula>
    </cfRule>
  </conditionalFormatting>
  <conditionalFormatting sqref="BR11:CQ11">
    <cfRule type="expression" dxfId="1422" priority="2170">
      <formula>$BI$4=""</formula>
    </cfRule>
  </conditionalFormatting>
  <conditionalFormatting sqref="BR11:CQ11">
    <cfRule type="expression" dxfId="1421" priority="2171">
      <formula>$BH$4=""</formula>
    </cfRule>
  </conditionalFormatting>
  <conditionalFormatting sqref="BR11:CQ11">
    <cfRule type="expression" dxfId="1420" priority="2172">
      <formula>$BG$4=""</formula>
    </cfRule>
  </conditionalFormatting>
  <conditionalFormatting sqref="BR11:CQ11">
    <cfRule type="expression" dxfId="1419" priority="2173">
      <formula>$BF$4=""</formula>
    </cfRule>
  </conditionalFormatting>
  <conditionalFormatting sqref="BR11:CQ11">
    <cfRule type="expression" dxfId="1418" priority="2174">
      <formula>$BE$4=""</formula>
    </cfRule>
  </conditionalFormatting>
  <conditionalFormatting sqref="BR11:CQ11">
    <cfRule type="expression" dxfId="1417" priority="2175">
      <formula>$BD$4=""</formula>
    </cfRule>
  </conditionalFormatting>
  <conditionalFormatting sqref="BR11:CQ11">
    <cfRule type="expression" dxfId="1416" priority="2177">
      <formula>$BB$4=""</formula>
    </cfRule>
  </conditionalFormatting>
  <conditionalFormatting sqref="BR11:CQ11">
    <cfRule type="expression" dxfId="1415" priority="2179">
      <formula>$AZ$4=""</formula>
    </cfRule>
  </conditionalFormatting>
  <conditionalFormatting sqref="CD11:CQ11">
    <cfRule type="expression" dxfId="1414" priority="2149">
      <formula>$CD$4=""</formula>
    </cfRule>
  </conditionalFormatting>
  <conditionalFormatting sqref="BR11:CQ11">
    <cfRule type="expression" dxfId="1413" priority="2163">
      <formula>$BP$4=""</formula>
    </cfRule>
  </conditionalFormatting>
  <conditionalFormatting sqref="BR11:CQ11">
    <cfRule type="expression" dxfId="1412" priority="2162">
      <formula>$BQ$4=""</formula>
    </cfRule>
  </conditionalFormatting>
  <conditionalFormatting sqref="BR11:CQ11">
    <cfRule type="expression" dxfId="1411" priority="2161">
      <formula>$BR$4=""</formula>
    </cfRule>
  </conditionalFormatting>
  <conditionalFormatting sqref="BS11:CQ11">
    <cfRule type="expression" dxfId="1410" priority="2160">
      <formula>$BS$4=""</formula>
    </cfRule>
  </conditionalFormatting>
  <conditionalFormatting sqref="BT11:CQ11">
    <cfRule type="expression" dxfId="1409" priority="2159">
      <formula>$BT$4=""</formula>
    </cfRule>
  </conditionalFormatting>
  <conditionalFormatting sqref="BU11:CQ11">
    <cfRule type="expression" dxfId="1408" priority="2158">
      <formula>$BU$4=""</formula>
    </cfRule>
  </conditionalFormatting>
  <conditionalFormatting sqref="BV11:CQ11">
    <cfRule type="expression" dxfId="1407" priority="2157">
      <formula>$BV$4=""</formula>
    </cfRule>
  </conditionalFormatting>
  <conditionalFormatting sqref="BW11:CQ11">
    <cfRule type="expression" dxfId="1406" priority="2156">
      <formula>$BW$4=""</formula>
    </cfRule>
  </conditionalFormatting>
  <conditionalFormatting sqref="BX11:CQ11">
    <cfRule type="expression" dxfId="1405" priority="2155">
      <formula>$BX$4=""</formula>
    </cfRule>
  </conditionalFormatting>
  <conditionalFormatting sqref="BY11:CQ11">
    <cfRule type="expression" dxfId="1404" priority="2154">
      <formula>$BY$4=""</formula>
    </cfRule>
  </conditionalFormatting>
  <conditionalFormatting sqref="BZ11:CQ11">
    <cfRule type="expression" dxfId="1403" priority="2153">
      <formula>$BZ$4=""</formula>
    </cfRule>
  </conditionalFormatting>
  <conditionalFormatting sqref="CA11:CQ11">
    <cfRule type="expression" dxfId="1402" priority="2152">
      <formula>$CA$4=""</formula>
    </cfRule>
  </conditionalFormatting>
  <conditionalFormatting sqref="CB11:CQ11">
    <cfRule type="expression" dxfId="1401" priority="2151">
      <formula>$CB$4=""</formula>
    </cfRule>
  </conditionalFormatting>
  <conditionalFormatting sqref="CC11:CQ11">
    <cfRule type="expression" dxfId="1400" priority="2150">
      <formula>$CC$4=""</formula>
    </cfRule>
  </conditionalFormatting>
  <conditionalFormatting sqref="BR11:CQ11">
    <cfRule type="expression" dxfId="1399" priority="2176">
      <formula>$BC$4=""</formula>
    </cfRule>
  </conditionalFormatting>
  <conditionalFormatting sqref="D26:O26 AC26:BQ26">
    <cfRule type="expression" dxfId="1398" priority="2148">
      <formula>$D$4=""</formula>
    </cfRule>
  </conditionalFormatting>
  <conditionalFormatting sqref="E26:O26 AC26:BQ26">
    <cfRule type="expression" dxfId="1397" priority="2147">
      <formula>$E$4=""</formula>
    </cfRule>
  </conditionalFormatting>
  <conditionalFormatting sqref="F26:O26 AC26:BQ26">
    <cfRule type="expression" dxfId="1396" priority="2146">
      <formula>$F$4=""</formula>
    </cfRule>
  </conditionalFormatting>
  <conditionalFormatting sqref="G26:O26 AC26:BQ26">
    <cfRule type="expression" dxfId="1395" priority="2145">
      <formula>$G$4=""</formula>
    </cfRule>
  </conditionalFormatting>
  <conditionalFormatting sqref="H26:O26 AC26:BQ26">
    <cfRule type="expression" dxfId="1394" priority="2144">
      <formula>$H$4=""</formula>
    </cfRule>
  </conditionalFormatting>
  <conditionalFormatting sqref="I26:O26 AC26:BQ26">
    <cfRule type="expression" dxfId="1393" priority="2143">
      <formula>$I$4=""</formula>
    </cfRule>
  </conditionalFormatting>
  <conditionalFormatting sqref="J26:O26 AC26:BQ26">
    <cfRule type="expression" dxfId="1392" priority="2142">
      <formula>$J$4=""</formula>
    </cfRule>
  </conditionalFormatting>
  <conditionalFormatting sqref="K26:O26 AC26:BQ26">
    <cfRule type="expression" dxfId="1391" priority="2141">
      <formula>$K$4=""</formula>
    </cfRule>
  </conditionalFormatting>
  <conditionalFormatting sqref="L26:O26 AC26:BQ26">
    <cfRule type="expression" dxfId="1390" priority="2140">
      <formula>$L$4=""</formula>
    </cfRule>
  </conditionalFormatting>
  <conditionalFormatting sqref="M26:O26 AC26:BQ26">
    <cfRule type="expression" dxfId="1389" priority="2139">
      <formula>$M$4=""</formula>
    </cfRule>
  </conditionalFormatting>
  <conditionalFormatting sqref="N26:O26 AC26:BQ26">
    <cfRule type="expression" dxfId="1388" priority="2138">
      <formula>$N$4=""</formula>
    </cfRule>
  </conditionalFormatting>
  <conditionalFormatting sqref="O26 AC26:BQ26">
    <cfRule type="expression" dxfId="1387" priority="2137">
      <formula>$O$4=""</formula>
    </cfRule>
  </conditionalFormatting>
  <conditionalFormatting sqref="AC26:BQ26">
    <cfRule type="expression" dxfId="1386" priority="2136">
      <formula>$P$4=""</formula>
    </cfRule>
  </conditionalFormatting>
  <conditionalFormatting sqref="AC26:BQ26">
    <cfRule type="expression" dxfId="1385" priority="2135">
      <formula>$Q$4=""</formula>
    </cfRule>
  </conditionalFormatting>
  <conditionalFormatting sqref="AC26:BQ26">
    <cfRule type="expression" dxfId="1384" priority="2134">
      <formula>$R$4=""</formula>
    </cfRule>
  </conditionalFormatting>
  <conditionalFormatting sqref="AC26:BQ26">
    <cfRule type="expression" dxfId="1383" priority="2133">
      <formula>$S$4=""</formula>
    </cfRule>
  </conditionalFormatting>
  <conditionalFormatting sqref="AC26:BQ26">
    <cfRule type="expression" dxfId="1382" priority="2132">
      <formula>$T$4=""</formula>
    </cfRule>
  </conditionalFormatting>
  <conditionalFormatting sqref="AC26:BQ26">
    <cfRule type="expression" dxfId="1381" priority="2131">
      <formula>$U$4=""</formula>
    </cfRule>
  </conditionalFormatting>
  <conditionalFormatting sqref="AC26:BQ26">
    <cfRule type="expression" dxfId="1380" priority="2130">
      <formula>$V$4=""</formula>
    </cfRule>
  </conditionalFormatting>
  <conditionalFormatting sqref="AC26:BQ26">
    <cfRule type="expression" dxfId="1379" priority="2129">
      <formula>$W$4=""</formula>
    </cfRule>
  </conditionalFormatting>
  <conditionalFormatting sqref="AC26:BQ26">
    <cfRule type="expression" dxfId="1378" priority="2128">
      <formula>$X$4=""</formula>
    </cfRule>
  </conditionalFormatting>
  <conditionalFormatting sqref="AC26:BQ26">
    <cfRule type="expression" dxfId="1377" priority="2127">
      <formula>$Y$4=""</formula>
    </cfRule>
  </conditionalFormatting>
  <conditionalFormatting sqref="AC26:BQ26">
    <cfRule type="expression" dxfId="1376" priority="2126">
      <formula>$Z$4=""</formula>
    </cfRule>
  </conditionalFormatting>
  <conditionalFormatting sqref="AC26:BQ26">
    <cfRule type="expression" dxfId="1375" priority="2125">
      <formula>$AA$4=""</formula>
    </cfRule>
  </conditionalFormatting>
  <conditionalFormatting sqref="AY26:BQ26">
    <cfRule type="expression" dxfId="1374" priority="2101">
      <formula>$AY$4=""</formula>
    </cfRule>
  </conditionalFormatting>
  <conditionalFormatting sqref="AX26:BQ26">
    <cfRule type="expression" dxfId="1373" priority="2102">
      <formula>$AX$4=""</formula>
    </cfRule>
  </conditionalFormatting>
  <conditionalFormatting sqref="AW26:BQ26">
    <cfRule type="expression" dxfId="1372" priority="2103">
      <formula>$AW$4=""</formula>
    </cfRule>
  </conditionalFormatting>
  <conditionalFormatting sqref="AV26:BQ26">
    <cfRule type="expression" dxfId="1371" priority="2104">
      <formula>$AV$4=""</formula>
    </cfRule>
  </conditionalFormatting>
  <conditionalFormatting sqref="AU26:BQ26">
    <cfRule type="expression" dxfId="1370" priority="2105">
      <formula>$AU$4=""</formula>
    </cfRule>
  </conditionalFormatting>
  <conditionalFormatting sqref="AT26:BQ26">
    <cfRule type="expression" dxfId="1369" priority="2106">
      <formula>$AT$4=""</formula>
    </cfRule>
  </conditionalFormatting>
  <conditionalFormatting sqref="AS26:BQ26">
    <cfRule type="expression" dxfId="1368" priority="2107">
      <formula>$AS$4=""</formula>
    </cfRule>
  </conditionalFormatting>
  <conditionalFormatting sqref="AR26:BQ26">
    <cfRule type="expression" dxfId="1367" priority="2108">
      <formula>$AR$4=""</formula>
    </cfRule>
  </conditionalFormatting>
  <conditionalFormatting sqref="AQ26:BQ26">
    <cfRule type="expression" dxfId="1366" priority="2109">
      <formula>$AQ$4=""</formula>
    </cfRule>
  </conditionalFormatting>
  <conditionalFormatting sqref="AP26:BQ26">
    <cfRule type="expression" dxfId="1365" priority="2110">
      <formula>$AP$4=""</formula>
    </cfRule>
  </conditionalFormatting>
  <conditionalFormatting sqref="AO26:BQ26">
    <cfRule type="expression" dxfId="1364" priority="2111">
      <formula>$AO$4=""</formula>
    </cfRule>
  </conditionalFormatting>
  <conditionalFormatting sqref="AN26:BQ26">
    <cfRule type="expression" dxfId="1363" priority="2112">
      <formula>$AN$4=""</formula>
    </cfRule>
  </conditionalFormatting>
  <conditionalFormatting sqref="AM26:BQ26">
    <cfRule type="expression" dxfId="1362" priority="2113">
      <formula>$AM$4=""</formula>
    </cfRule>
  </conditionalFormatting>
  <conditionalFormatting sqref="AL26:BQ26">
    <cfRule type="expression" dxfId="1361" priority="2114">
      <formula>$AL$4=""</formula>
    </cfRule>
  </conditionalFormatting>
  <conditionalFormatting sqref="AK26:BQ26">
    <cfRule type="expression" dxfId="1360" priority="2115">
      <formula>$AK$4=""</formula>
    </cfRule>
  </conditionalFormatting>
  <conditionalFormatting sqref="AJ26:BQ26">
    <cfRule type="expression" dxfId="1359" priority="2116">
      <formula>$AJ$4=""</formula>
    </cfRule>
  </conditionalFormatting>
  <conditionalFormatting sqref="AI26:BQ26">
    <cfRule type="expression" dxfId="1358" priority="2117">
      <formula>$AI$4=""</formula>
    </cfRule>
  </conditionalFormatting>
  <conditionalFormatting sqref="AH26:BQ26">
    <cfRule type="expression" dxfId="1357" priority="2118">
      <formula>$AH$4=""</formula>
    </cfRule>
  </conditionalFormatting>
  <conditionalFormatting sqref="AG26:BQ26">
    <cfRule type="expression" dxfId="1356" priority="2119">
      <formula>$AG$4=""</formula>
    </cfRule>
  </conditionalFormatting>
  <conditionalFormatting sqref="AF26:BQ26">
    <cfRule type="expression" dxfId="1355" priority="2120">
      <formula>$AF$4=""</formula>
    </cfRule>
  </conditionalFormatting>
  <conditionalFormatting sqref="AE26:BQ26">
    <cfRule type="expression" dxfId="1354" priority="2121">
      <formula>$AE$4=""</formula>
    </cfRule>
  </conditionalFormatting>
  <conditionalFormatting sqref="AD26:BQ26">
    <cfRule type="expression" dxfId="1353" priority="2122">
      <formula>$AD$4=""</formula>
    </cfRule>
  </conditionalFormatting>
  <conditionalFormatting sqref="AC26:BQ26">
    <cfRule type="expression" dxfId="1352" priority="2123">
      <formula>$AC$4=""</formula>
    </cfRule>
  </conditionalFormatting>
  <conditionalFormatting sqref="AC26:BQ26">
    <cfRule type="expression" dxfId="1351" priority="2124">
      <formula>$AB$4=""</formula>
    </cfRule>
  </conditionalFormatting>
  <conditionalFormatting sqref="BA26:BQ26">
    <cfRule type="expression" dxfId="1350" priority="2099">
      <formula>$BA$4=""</formula>
    </cfRule>
  </conditionalFormatting>
  <conditionalFormatting sqref="BO26:BQ26">
    <cfRule type="expression" dxfId="1349" priority="2085">
      <formula>$BO$4=""</formula>
    </cfRule>
  </conditionalFormatting>
  <conditionalFormatting sqref="BN26:BQ26">
    <cfRule type="expression" dxfId="1348" priority="2086">
      <formula>$BN$4=""</formula>
    </cfRule>
  </conditionalFormatting>
  <conditionalFormatting sqref="BM26:BQ26">
    <cfRule type="expression" dxfId="1347" priority="2087">
      <formula>$BM$4=""</formula>
    </cfRule>
  </conditionalFormatting>
  <conditionalFormatting sqref="BL26:BQ26">
    <cfRule type="expression" dxfId="1346" priority="2088">
      <formula>$BL$4=""</formula>
    </cfRule>
  </conditionalFormatting>
  <conditionalFormatting sqref="BK26:BQ26">
    <cfRule type="expression" dxfId="1345" priority="2089">
      <formula>$BK$4=""</formula>
    </cfRule>
  </conditionalFormatting>
  <conditionalFormatting sqref="BJ26:BQ26">
    <cfRule type="expression" dxfId="1344" priority="2090">
      <formula>$BJ$4=""</formula>
    </cfRule>
  </conditionalFormatting>
  <conditionalFormatting sqref="BI26:BQ26">
    <cfRule type="expression" dxfId="1343" priority="2091">
      <formula>$BI$4=""</formula>
    </cfRule>
  </conditionalFormatting>
  <conditionalFormatting sqref="BH26:BQ26">
    <cfRule type="expression" dxfId="1342" priority="2092">
      <formula>$BH$4=""</formula>
    </cfRule>
  </conditionalFormatting>
  <conditionalFormatting sqref="BG26:BQ26">
    <cfRule type="expression" dxfId="1341" priority="2093">
      <formula>$BG$4=""</formula>
    </cfRule>
  </conditionalFormatting>
  <conditionalFormatting sqref="BF26:BQ26">
    <cfRule type="expression" dxfId="1340" priority="2094">
      <formula>$BF$4=""</formula>
    </cfRule>
  </conditionalFormatting>
  <conditionalFormatting sqref="BE26:BQ26">
    <cfRule type="expression" dxfId="1339" priority="2095">
      <formula>$BE$4=""</formula>
    </cfRule>
  </conditionalFormatting>
  <conditionalFormatting sqref="BD26:BQ26">
    <cfRule type="expression" dxfId="1338" priority="2096">
      <formula>$BD$4=""</formula>
    </cfRule>
  </conditionalFormatting>
  <conditionalFormatting sqref="BB26:BQ26">
    <cfRule type="expression" dxfId="1337" priority="2098">
      <formula>$BB$4=""</formula>
    </cfRule>
  </conditionalFormatting>
  <conditionalFormatting sqref="AZ26:BQ26">
    <cfRule type="expression" dxfId="1336" priority="2100">
      <formula>$AZ$4=""</formula>
    </cfRule>
  </conditionalFormatting>
  <conditionalFormatting sqref="BP26:BQ26">
    <cfRule type="expression" dxfId="1335" priority="2084">
      <formula>$BP$4=""</formula>
    </cfRule>
  </conditionalFormatting>
  <conditionalFormatting sqref="BQ26">
    <cfRule type="expression" dxfId="1334" priority="2083">
      <formula>$BQ$4=""</formula>
    </cfRule>
  </conditionalFormatting>
  <conditionalFormatting sqref="BC26:BQ26">
    <cfRule type="expression" dxfId="1333" priority="2097">
      <formula>$BC$4=""</formula>
    </cfRule>
  </conditionalFormatting>
  <conditionalFormatting sqref="BR26:CQ26">
    <cfRule type="expression" dxfId="1332" priority="2082">
      <formula>$D$4=""</formula>
    </cfRule>
  </conditionalFormatting>
  <conditionalFormatting sqref="BR26:CQ26">
    <cfRule type="expression" dxfId="1331" priority="2081">
      <formula>$E$4=""</formula>
    </cfRule>
  </conditionalFormatting>
  <conditionalFormatting sqref="BR26:CQ26">
    <cfRule type="expression" dxfId="1330" priority="2080">
      <formula>$F$4=""</formula>
    </cfRule>
  </conditionalFormatting>
  <conditionalFormatting sqref="BR26:CQ26">
    <cfRule type="expression" dxfId="1329" priority="2079">
      <formula>$G$4=""</formula>
    </cfRule>
  </conditionalFormatting>
  <conditionalFormatting sqref="BR26:CQ26">
    <cfRule type="expression" dxfId="1328" priority="2078">
      <formula>$H$4=""</formula>
    </cfRule>
  </conditionalFormatting>
  <conditionalFormatting sqref="BR26:CQ26">
    <cfRule type="expression" dxfId="1327" priority="2077">
      <formula>$I$4=""</formula>
    </cfRule>
  </conditionalFormatting>
  <conditionalFormatting sqref="BR26:CQ26">
    <cfRule type="expression" dxfId="1326" priority="2076">
      <formula>$J$4=""</formula>
    </cfRule>
  </conditionalFormatting>
  <conditionalFormatting sqref="BR26:CQ26">
    <cfRule type="expression" dxfId="1325" priority="2075">
      <formula>$K$4=""</formula>
    </cfRule>
  </conditionalFormatting>
  <conditionalFormatting sqref="BR26:CQ26">
    <cfRule type="expression" dxfId="1324" priority="2074">
      <formula>$L$4=""</formula>
    </cfRule>
  </conditionalFormatting>
  <conditionalFormatting sqref="BR26:CQ26">
    <cfRule type="expression" dxfId="1323" priority="2073">
      <formula>$M$4=""</formula>
    </cfRule>
  </conditionalFormatting>
  <conditionalFormatting sqref="BR26:CQ26">
    <cfRule type="expression" dxfId="1322" priority="2072">
      <formula>$N$4=""</formula>
    </cfRule>
  </conditionalFormatting>
  <conditionalFormatting sqref="BR26:CQ26">
    <cfRule type="expression" dxfId="1321" priority="2071">
      <formula>$O$4=""</formula>
    </cfRule>
  </conditionalFormatting>
  <conditionalFormatting sqref="BR26:CQ26">
    <cfRule type="expression" dxfId="1320" priority="2070">
      <formula>$P$4=""</formula>
    </cfRule>
  </conditionalFormatting>
  <conditionalFormatting sqref="BR26:CQ26">
    <cfRule type="expression" dxfId="1319" priority="2069">
      <formula>$Q$4=""</formula>
    </cfRule>
  </conditionalFormatting>
  <conditionalFormatting sqref="BR26:CQ26">
    <cfRule type="expression" dxfId="1318" priority="2068">
      <formula>$R$4=""</formula>
    </cfRule>
  </conditionalFormatting>
  <conditionalFormatting sqref="BR26:CQ26">
    <cfRule type="expression" dxfId="1317" priority="2067">
      <formula>$S$4=""</formula>
    </cfRule>
  </conditionalFormatting>
  <conditionalFormatting sqref="BR26:CQ26">
    <cfRule type="expression" dxfId="1316" priority="2066">
      <formula>$T$4=""</formula>
    </cfRule>
  </conditionalFormatting>
  <conditionalFormatting sqref="BR26:CQ26">
    <cfRule type="expression" dxfId="1315" priority="2065">
      <formula>$U$4=""</formula>
    </cfRule>
  </conditionalFormatting>
  <conditionalFormatting sqref="BR26:CQ26">
    <cfRule type="expression" dxfId="1314" priority="2064">
      <formula>$V$4=""</formula>
    </cfRule>
  </conditionalFormatting>
  <conditionalFormatting sqref="BR26:CQ26">
    <cfRule type="expression" dxfId="1313" priority="2063">
      <formula>$W$4=""</formula>
    </cfRule>
  </conditionalFormatting>
  <conditionalFormatting sqref="BR26:CQ26">
    <cfRule type="expression" dxfId="1312" priority="2062">
      <formula>$X$4=""</formula>
    </cfRule>
  </conditionalFormatting>
  <conditionalFormatting sqref="BR26:CQ26">
    <cfRule type="expression" dxfId="1311" priority="2061">
      <formula>$Y$4=""</formula>
    </cfRule>
  </conditionalFormatting>
  <conditionalFormatting sqref="BR26:CQ26">
    <cfRule type="expression" dxfId="1310" priority="2060">
      <formula>$Z$4=""</formula>
    </cfRule>
  </conditionalFormatting>
  <conditionalFormatting sqref="BR26:CQ26">
    <cfRule type="expression" dxfId="1309" priority="2059">
      <formula>$AA$4=""</formula>
    </cfRule>
  </conditionalFormatting>
  <conditionalFormatting sqref="BR26:CQ26">
    <cfRule type="expression" dxfId="1308" priority="2035">
      <formula>$AY$4=""</formula>
    </cfRule>
  </conditionalFormatting>
  <conditionalFormatting sqref="BR26:CQ26">
    <cfRule type="expression" dxfId="1307" priority="2036">
      <formula>$AX$4=""</formula>
    </cfRule>
  </conditionalFormatting>
  <conditionalFormatting sqref="BR26:CQ26">
    <cfRule type="expression" dxfId="1306" priority="2037">
      <formula>$AW$4=""</formula>
    </cfRule>
  </conditionalFormatting>
  <conditionalFormatting sqref="BR26:CQ26">
    <cfRule type="expression" dxfId="1305" priority="2038">
      <formula>$AV$4=""</formula>
    </cfRule>
  </conditionalFormatting>
  <conditionalFormatting sqref="BR26:CQ26">
    <cfRule type="expression" dxfId="1304" priority="2039">
      <formula>$AU$4=""</formula>
    </cfRule>
  </conditionalFormatting>
  <conditionalFormatting sqref="BR26:CQ26">
    <cfRule type="expression" dxfId="1303" priority="2040">
      <formula>$AT$4=""</formula>
    </cfRule>
  </conditionalFormatting>
  <conditionalFormatting sqref="BR26:CQ26">
    <cfRule type="expression" dxfId="1302" priority="2041">
      <formula>$AS$4=""</formula>
    </cfRule>
  </conditionalFormatting>
  <conditionalFormatting sqref="BR26:CQ26">
    <cfRule type="expression" dxfId="1301" priority="2042">
      <formula>$AR$4=""</formula>
    </cfRule>
  </conditionalFormatting>
  <conditionalFormatting sqref="BR26:CQ26">
    <cfRule type="expression" dxfId="1300" priority="2043">
      <formula>$AQ$4=""</formula>
    </cfRule>
  </conditionalFormatting>
  <conditionalFormatting sqref="BR26:CQ26">
    <cfRule type="expression" dxfId="1299" priority="2044">
      <formula>$AP$4=""</formula>
    </cfRule>
  </conditionalFormatting>
  <conditionalFormatting sqref="BR26:CQ26">
    <cfRule type="expression" dxfId="1298" priority="2045">
      <formula>$AO$4=""</formula>
    </cfRule>
  </conditionalFormatting>
  <conditionalFormatting sqref="BR26:CQ26">
    <cfRule type="expression" dxfId="1297" priority="2046">
      <formula>$AN$4=""</formula>
    </cfRule>
  </conditionalFormatting>
  <conditionalFormatting sqref="BR26:CQ26">
    <cfRule type="expression" dxfId="1296" priority="2047">
      <formula>$AM$4=""</formula>
    </cfRule>
  </conditionalFormatting>
  <conditionalFormatting sqref="BR26:CQ26">
    <cfRule type="expression" dxfId="1295" priority="2048">
      <formula>$AL$4=""</formula>
    </cfRule>
  </conditionalFormatting>
  <conditionalFormatting sqref="BR26:CQ26">
    <cfRule type="expression" dxfId="1294" priority="2049">
      <formula>$AK$4=""</formula>
    </cfRule>
  </conditionalFormatting>
  <conditionalFormatting sqref="BR26:CQ26">
    <cfRule type="expression" dxfId="1293" priority="2050">
      <formula>$AJ$4=""</formula>
    </cfRule>
  </conditionalFormatting>
  <conditionalFormatting sqref="BR26:CQ26">
    <cfRule type="expression" dxfId="1292" priority="2051">
      <formula>$AI$4=""</formula>
    </cfRule>
  </conditionalFormatting>
  <conditionalFormatting sqref="BR26:CQ26">
    <cfRule type="expression" dxfId="1291" priority="2052">
      <formula>$AH$4=""</formula>
    </cfRule>
  </conditionalFormatting>
  <conditionalFormatting sqref="BR26:CQ26">
    <cfRule type="expression" dxfId="1290" priority="2053">
      <formula>$AG$4=""</formula>
    </cfRule>
  </conditionalFormatting>
  <conditionalFormatting sqref="BR26:CQ26">
    <cfRule type="expression" dxfId="1289" priority="2054">
      <formula>$AF$4=""</formula>
    </cfRule>
  </conditionalFormatting>
  <conditionalFormatting sqref="BR26:CQ26">
    <cfRule type="expression" dxfId="1288" priority="2055">
      <formula>$AE$4=""</formula>
    </cfRule>
  </conditionalFormatting>
  <conditionalFormatting sqref="BR26:CQ26">
    <cfRule type="expression" dxfId="1287" priority="2056">
      <formula>$AD$4=""</formula>
    </cfRule>
  </conditionalFormatting>
  <conditionalFormatting sqref="BR26:CQ26">
    <cfRule type="expression" dxfId="1286" priority="2057">
      <formula>$AC$4=""</formula>
    </cfRule>
  </conditionalFormatting>
  <conditionalFormatting sqref="BR26:CQ26">
    <cfRule type="expression" dxfId="1285" priority="2058">
      <formula>$AB$4=""</formula>
    </cfRule>
  </conditionalFormatting>
  <conditionalFormatting sqref="BR26:CQ26">
    <cfRule type="expression" dxfId="1284" priority="2033">
      <formula>$BA$4=""</formula>
    </cfRule>
  </conditionalFormatting>
  <conditionalFormatting sqref="BR26:CQ26">
    <cfRule type="expression" dxfId="1283" priority="2019">
      <formula>$BO$4=""</formula>
    </cfRule>
  </conditionalFormatting>
  <conditionalFormatting sqref="BR26:CQ26">
    <cfRule type="expression" dxfId="1282" priority="2020">
      <formula>$BN$4=""</formula>
    </cfRule>
  </conditionalFormatting>
  <conditionalFormatting sqref="BR26:CQ26">
    <cfRule type="expression" dxfId="1281" priority="2021">
      <formula>$BM$4=""</formula>
    </cfRule>
  </conditionalFormatting>
  <conditionalFormatting sqref="BR26:CQ26">
    <cfRule type="expression" dxfId="1280" priority="2022">
      <formula>$BL$4=""</formula>
    </cfRule>
  </conditionalFormatting>
  <conditionalFormatting sqref="BR26:CQ26">
    <cfRule type="expression" dxfId="1279" priority="2023">
      <formula>$BK$4=""</formula>
    </cfRule>
  </conditionalFormatting>
  <conditionalFormatting sqref="BR26:CQ26">
    <cfRule type="expression" dxfId="1278" priority="2024">
      <formula>$BJ$4=""</formula>
    </cfRule>
  </conditionalFormatting>
  <conditionalFormatting sqref="BR26:CQ26">
    <cfRule type="expression" dxfId="1277" priority="2025">
      <formula>$BI$4=""</formula>
    </cfRule>
  </conditionalFormatting>
  <conditionalFormatting sqref="BR26:CQ26">
    <cfRule type="expression" dxfId="1276" priority="2026">
      <formula>$BH$4=""</formula>
    </cfRule>
  </conditionalFormatting>
  <conditionalFormatting sqref="BR26:CQ26">
    <cfRule type="expression" dxfId="1275" priority="2027">
      <formula>$BG$4=""</formula>
    </cfRule>
  </conditionalFormatting>
  <conditionalFormatting sqref="BR26:CQ26">
    <cfRule type="expression" dxfId="1274" priority="2028">
      <formula>$BF$4=""</formula>
    </cfRule>
  </conditionalFormatting>
  <conditionalFormatting sqref="BR26:CQ26">
    <cfRule type="expression" dxfId="1273" priority="2029">
      <formula>$BE$4=""</formula>
    </cfRule>
  </conditionalFormatting>
  <conditionalFormatting sqref="BR26:CQ26">
    <cfRule type="expression" dxfId="1272" priority="2030">
      <formula>$BD$4=""</formula>
    </cfRule>
  </conditionalFormatting>
  <conditionalFormatting sqref="BR26:CQ26">
    <cfRule type="expression" dxfId="1271" priority="2032">
      <formula>$BB$4=""</formula>
    </cfRule>
  </conditionalFormatting>
  <conditionalFormatting sqref="BR26:CQ26">
    <cfRule type="expression" dxfId="1270" priority="2034">
      <formula>$AZ$4=""</formula>
    </cfRule>
  </conditionalFormatting>
  <conditionalFormatting sqref="CD26:CQ26">
    <cfRule type="expression" dxfId="1269" priority="2004">
      <formula>$CD$4=""</formula>
    </cfRule>
  </conditionalFormatting>
  <conditionalFormatting sqref="BR26:CQ26">
    <cfRule type="expression" dxfId="1268" priority="2018">
      <formula>$BP$4=""</formula>
    </cfRule>
  </conditionalFormatting>
  <conditionalFormatting sqref="BR26:CQ26">
    <cfRule type="expression" dxfId="1267" priority="2017">
      <formula>$BQ$4=""</formula>
    </cfRule>
  </conditionalFormatting>
  <conditionalFormatting sqref="BR26:CQ26">
    <cfRule type="expression" dxfId="1266" priority="2016">
      <formula>$BR$4=""</formula>
    </cfRule>
  </conditionalFormatting>
  <conditionalFormatting sqref="BS26:CQ26">
    <cfRule type="expression" dxfId="1265" priority="2015">
      <formula>$BS$4=""</formula>
    </cfRule>
  </conditionalFormatting>
  <conditionalFormatting sqref="BT26:CQ26">
    <cfRule type="expression" dxfId="1264" priority="2014">
      <formula>$BT$4=""</formula>
    </cfRule>
  </conditionalFormatting>
  <conditionalFormatting sqref="BU26:CQ26">
    <cfRule type="expression" dxfId="1263" priority="2013">
      <formula>$BU$4=""</formula>
    </cfRule>
  </conditionalFormatting>
  <conditionalFormatting sqref="BV26:CQ26">
    <cfRule type="expression" dxfId="1262" priority="2012">
      <formula>$BV$4=""</formula>
    </cfRule>
  </conditionalFormatting>
  <conditionalFormatting sqref="BW26:CQ26">
    <cfRule type="expression" dxfId="1261" priority="2011">
      <formula>$BW$4=""</formula>
    </cfRule>
  </conditionalFormatting>
  <conditionalFormatting sqref="BX26:CQ26">
    <cfRule type="expression" dxfId="1260" priority="2010">
      <formula>$BX$4=""</formula>
    </cfRule>
  </conditionalFormatting>
  <conditionalFormatting sqref="BY26:CQ26">
    <cfRule type="expression" dxfId="1259" priority="2009">
      <formula>$BY$4=""</formula>
    </cfRule>
  </conditionalFormatting>
  <conditionalFormatting sqref="BZ26:CQ26">
    <cfRule type="expression" dxfId="1258" priority="2008">
      <formula>$BZ$4=""</formula>
    </cfRule>
  </conditionalFormatting>
  <conditionalFormatting sqref="CA26:CQ26">
    <cfRule type="expression" dxfId="1257" priority="2007">
      <formula>$CA$4=""</formula>
    </cfRule>
  </conditionalFormatting>
  <conditionalFormatting sqref="CB26:CQ26">
    <cfRule type="expression" dxfId="1256" priority="2006">
      <formula>$CB$4=""</formula>
    </cfRule>
  </conditionalFormatting>
  <conditionalFormatting sqref="CC26:CQ26">
    <cfRule type="expression" dxfId="1255" priority="2005">
      <formula>$CC$4=""</formula>
    </cfRule>
  </conditionalFormatting>
  <conditionalFormatting sqref="BR26:CQ26">
    <cfRule type="expression" dxfId="1254" priority="2031">
      <formula>$BC$4=""</formula>
    </cfRule>
  </conditionalFormatting>
  <conditionalFormatting sqref="D32:O32 AC32:BQ32">
    <cfRule type="expression" dxfId="1253" priority="2003">
      <formula>$D$4=""</formula>
    </cfRule>
  </conditionalFormatting>
  <conditionalFormatting sqref="E32:O32 AC32:BQ32">
    <cfRule type="expression" dxfId="1252" priority="2002">
      <formula>$E$4=""</formula>
    </cfRule>
  </conditionalFormatting>
  <conditionalFormatting sqref="F32:O32 AC32:BQ32">
    <cfRule type="expression" dxfId="1251" priority="2001">
      <formula>$F$4=""</formula>
    </cfRule>
  </conditionalFormatting>
  <conditionalFormatting sqref="G32:O32 AC32:BQ32">
    <cfRule type="expression" dxfId="1250" priority="2000">
      <formula>$G$4=""</formula>
    </cfRule>
  </conditionalFormatting>
  <conditionalFormatting sqref="H32:O32 AC32:BQ32">
    <cfRule type="expression" dxfId="1249" priority="1999">
      <formula>$H$4=""</formula>
    </cfRule>
  </conditionalFormatting>
  <conditionalFormatting sqref="I32:O32 AC32:BQ32">
    <cfRule type="expression" dxfId="1248" priority="1998">
      <formula>$I$4=""</formula>
    </cfRule>
  </conditionalFormatting>
  <conditionalFormatting sqref="J32:O32 AC32:BQ32">
    <cfRule type="expression" dxfId="1247" priority="1997">
      <formula>$J$4=""</formula>
    </cfRule>
  </conditionalFormatting>
  <conditionalFormatting sqref="K32:O32 AC32:BQ32">
    <cfRule type="expression" dxfId="1246" priority="1996">
      <formula>$K$4=""</formula>
    </cfRule>
  </conditionalFormatting>
  <conditionalFormatting sqref="L32:O32 AC32:BQ32">
    <cfRule type="expression" dxfId="1245" priority="1995">
      <formula>$L$4=""</formula>
    </cfRule>
  </conditionalFormatting>
  <conditionalFormatting sqref="M32:O32 AC32:BQ32">
    <cfRule type="expression" dxfId="1244" priority="1994">
      <formula>$M$4=""</formula>
    </cfRule>
  </conditionalFormatting>
  <conditionalFormatting sqref="N32:O32 AC32:BQ32">
    <cfRule type="expression" dxfId="1243" priority="1993">
      <formula>$N$4=""</formula>
    </cfRule>
  </conditionalFormatting>
  <conditionalFormatting sqref="O32 AC32:BQ32">
    <cfRule type="expression" dxfId="1242" priority="1992">
      <formula>$O$4=""</formula>
    </cfRule>
  </conditionalFormatting>
  <conditionalFormatting sqref="AC32:BQ32">
    <cfRule type="expression" dxfId="1241" priority="1991">
      <formula>$P$4=""</formula>
    </cfRule>
  </conditionalFormatting>
  <conditionalFormatting sqref="AC32:BQ32">
    <cfRule type="expression" dxfId="1240" priority="1990">
      <formula>$Q$4=""</formula>
    </cfRule>
  </conditionalFormatting>
  <conditionalFormatting sqref="AC32:BQ32">
    <cfRule type="expression" dxfId="1239" priority="1989">
      <formula>$R$4=""</formula>
    </cfRule>
  </conditionalFormatting>
  <conditionalFormatting sqref="AC32:BQ32">
    <cfRule type="expression" dxfId="1238" priority="1988">
      <formula>$S$4=""</formula>
    </cfRule>
  </conditionalFormatting>
  <conditionalFormatting sqref="AC32:BQ32">
    <cfRule type="expression" dxfId="1237" priority="1987">
      <formula>$T$4=""</formula>
    </cfRule>
  </conditionalFormatting>
  <conditionalFormatting sqref="AC32:BQ32">
    <cfRule type="expression" dxfId="1236" priority="1986">
      <formula>$U$4=""</formula>
    </cfRule>
  </conditionalFormatting>
  <conditionalFormatting sqref="AC32:BQ32">
    <cfRule type="expression" dxfId="1235" priority="1985">
      <formula>$V$4=""</formula>
    </cfRule>
  </conditionalFormatting>
  <conditionalFormatting sqref="AC32:BQ32">
    <cfRule type="expression" dxfId="1234" priority="1984">
      <formula>$W$4=""</formula>
    </cfRule>
  </conditionalFormatting>
  <conditionalFormatting sqref="AC32:BQ32">
    <cfRule type="expression" dxfId="1233" priority="1983">
      <formula>$X$4=""</formula>
    </cfRule>
  </conditionalFormatting>
  <conditionalFormatting sqref="AC32:BQ32">
    <cfRule type="expression" dxfId="1232" priority="1982">
      <formula>$Y$4=""</formula>
    </cfRule>
  </conditionalFormatting>
  <conditionalFormatting sqref="AC32:BQ32">
    <cfRule type="expression" dxfId="1231" priority="1981">
      <formula>$Z$4=""</formula>
    </cfRule>
  </conditionalFormatting>
  <conditionalFormatting sqref="AC32:BQ32">
    <cfRule type="expression" dxfId="1230" priority="1980">
      <formula>$AA$4=""</formula>
    </cfRule>
  </conditionalFormatting>
  <conditionalFormatting sqref="AY32:BQ32">
    <cfRule type="expression" dxfId="1229" priority="1956">
      <formula>$AY$4=""</formula>
    </cfRule>
  </conditionalFormatting>
  <conditionalFormatting sqref="AX32:BQ32">
    <cfRule type="expression" dxfId="1228" priority="1957">
      <formula>$AX$4=""</formula>
    </cfRule>
  </conditionalFormatting>
  <conditionalFormatting sqref="AW32:BQ32">
    <cfRule type="expression" dxfId="1227" priority="1958">
      <formula>$AW$4=""</formula>
    </cfRule>
  </conditionalFormatting>
  <conditionalFormatting sqref="AV32:BQ32">
    <cfRule type="expression" dxfId="1226" priority="1959">
      <formula>$AV$4=""</formula>
    </cfRule>
  </conditionalFormatting>
  <conditionalFormatting sqref="AU32:BQ32">
    <cfRule type="expression" dxfId="1225" priority="1960">
      <formula>$AU$4=""</formula>
    </cfRule>
  </conditionalFormatting>
  <conditionalFormatting sqref="AT32:BQ32">
    <cfRule type="expression" dxfId="1224" priority="1961">
      <formula>$AT$4=""</formula>
    </cfRule>
  </conditionalFormatting>
  <conditionalFormatting sqref="AS32:BQ32">
    <cfRule type="expression" dxfId="1223" priority="1962">
      <formula>$AS$4=""</formula>
    </cfRule>
  </conditionalFormatting>
  <conditionalFormatting sqref="AR32:BQ32">
    <cfRule type="expression" dxfId="1222" priority="1963">
      <formula>$AR$4=""</formula>
    </cfRule>
  </conditionalFormatting>
  <conditionalFormatting sqref="AQ32:BQ32">
    <cfRule type="expression" dxfId="1221" priority="1964">
      <formula>$AQ$4=""</formula>
    </cfRule>
  </conditionalFormatting>
  <conditionalFormatting sqref="AP32:BQ32">
    <cfRule type="expression" dxfId="1220" priority="1965">
      <formula>$AP$4=""</formula>
    </cfRule>
  </conditionalFormatting>
  <conditionalFormatting sqref="AO32:BQ32">
    <cfRule type="expression" dxfId="1219" priority="1966">
      <formula>$AO$4=""</formula>
    </cfRule>
  </conditionalFormatting>
  <conditionalFormatting sqref="AN32:BQ32">
    <cfRule type="expression" dxfId="1218" priority="1967">
      <formula>$AN$4=""</formula>
    </cfRule>
  </conditionalFormatting>
  <conditionalFormatting sqref="AM32:BQ32">
    <cfRule type="expression" dxfId="1217" priority="1968">
      <formula>$AM$4=""</formula>
    </cfRule>
  </conditionalFormatting>
  <conditionalFormatting sqref="AL32:BQ32">
    <cfRule type="expression" dxfId="1216" priority="1969">
      <formula>$AL$4=""</formula>
    </cfRule>
  </conditionalFormatting>
  <conditionalFormatting sqref="AK32:BQ32">
    <cfRule type="expression" dxfId="1215" priority="1970">
      <formula>$AK$4=""</formula>
    </cfRule>
  </conditionalFormatting>
  <conditionalFormatting sqref="AJ32:BQ32">
    <cfRule type="expression" dxfId="1214" priority="1971">
      <formula>$AJ$4=""</formula>
    </cfRule>
  </conditionalFormatting>
  <conditionalFormatting sqref="AI32:BQ32">
    <cfRule type="expression" dxfId="1213" priority="1972">
      <formula>$AI$4=""</formula>
    </cfRule>
  </conditionalFormatting>
  <conditionalFormatting sqref="AH32:BQ32">
    <cfRule type="expression" dxfId="1212" priority="1973">
      <formula>$AH$4=""</formula>
    </cfRule>
  </conditionalFormatting>
  <conditionalFormatting sqref="AG32:BQ32">
    <cfRule type="expression" dxfId="1211" priority="1974">
      <formula>$AG$4=""</formula>
    </cfRule>
  </conditionalFormatting>
  <conditionalFormatting sqref="AF32:BQ32">
    <cfRule type="expression" dxfId="1210" priority="1975">
      <formula>$AF$4=""</formula>
    </cfRule>
  </conditionalFormatting>
  <conditionalFormatting sqref="AE32:BQ32">
    <cfRule type="expression" dxfId="1209" priority="1976">
      <formula>$AE$4=""</formula>
    </cfRule>
  </conditionalFormatting>
  <conditionalFormatting sqref="AD32:BQ32">
    <cfRule type="expression" dxfId="1208" priority="1977">
      <formula>$AD$4=""</formula>
    </cfRule>
  </conditionalFormatting>
  <conditionalFormatting sqref="AC32:BQ32">
    <cfRule type="expression" dxfId="1207" priority="1978">
      <formula>$AC$4=""</formula>
    </cfRule>
  </conditionalFormatting>
  <conditionalFormatting sqref="AC32:BQ32">
    <cfRule type="expression" dxfId="1206" priority="1979">
      <formula>$AB$4=""</formula>
    </cfRule>
  </conditionalFormatting>
  <conditionalFormatting sqref="BA32:BQ32">
    <cfRule type="expression" dxfId="1205" priority="1954">
      <formula>$BA$4=""</formula>
    </cfRule>
  </conditionalFormatting>
  <conditionalFormatting sqref="BO32:BQ32">
    <cfRule type="expression" dxfId="1204" priority="1940">
      <formula>$BO$4=""</formula>
    </cfRule>
  </conditionalFormatting>
  <conditionalFormatting sqref="BN32:BQ32">
    <cfRule type="expression" dxfId="1203" priority="1941">
      <formula>$BN$4=""</formula>
    </cfRule>
  </conditionalFormatting>
  <conditionalFormatting sqref="BM32:BQ32">
    <cfRule type="expression" dxfId="1202" priority="1942">
      <formula>$BM$4=""</formula>
    </cfRule>
  </conditionalFormatting>
  <conditionalFormatting sqref="BL32:BQ32">
    <cfRule type="expression" dxfId="1201" priority="1943">
      <formula>$BL$4=""</formula>
    </cfRule>
  </conditionalFormatting>
  <conditionalFormatting sqref="BK32:BQ32">
    <cfRule type="expression" dxfId="1200" priority="1944">
      <formula>$BK$4=""</formula>
    </cfRule>
  </conditionalFormatting>
  <conditionalFormatting sqref="BJ32:BQ32">
    <cfRule type="expression" dxfId="1199" priority="1945">
      <formula>$BJ$4=""</formula>
    </cfRule>
  </conditionalFormatting>
  <conditionalFormatting sqref="BI32:BQ32">
    <cfRule type="expression" dxfId="1198" priority="1946">
      <formula>$BI$4=""</formula>
    </cfRule>
  </conditionalFormatting>
  <conditionalFormatting sqref="BH32:BQ32">
    <cfRule type="expression" dxfId="1197" priority="1947">
      <formula>$BH$4=""</formula>
    </cfRule>
  </conditionalFormatting>
  <conditionalFormatting sqref="BG32:BQ32">
    <cfRule type="expression" dxfId="1196" priority="1948">
      <formula>$BG$4=""</formula>
    </cfRule>
  </conditionalFormatting>
  <conditionalFormatting sqref="BF32:BQ32">
    <cfRule type="expression" dxfId="1195" priority="1949">
      <formula>$BF$4=""</formula>
    </cfRule>
  </conditionalFormatting>
  <conditionalFormatting sqref="BE32:BQ32">
    <cfRule type="expression" dxfId="1194" priority="1950">
      <formula>$BE$4=""</formula>
    </cfRule>
  </conditionalFormatting>
  <conditionalFormatting sqref="BD32:BQ32">
    <cfRule type="expression" dxfId="1193" priority="1951">
      <formula>$BD$4=""</formula>
    </cfRule>
  </conditionalFormatting>
  <conditionalFormatting sqref="BB32:BQ32">
    <cfRule type="expression" dxfId="1192" priority="1953">
      <formula>$BB$4=""</formula>
    </cfRule>
  </conditionalFormatting>
  <conditionalFormatting sqref="AZ32:BQ32">
    <cfRule type="expression" dxfId="1191" priority="1955">
      <formula>$AZ$4=""</formula>
    </cfRule>
  </conditionalFormatting>
  <conditionalFormatting sqref="BP32:BQ32">
    <cfRule type="expression" dxfId="1190" priority="1939">
      <formula>$BP$4=""</formula>
    </cfRule>
  </conditionalFormatting>
  <conditionalFormatting sqref="BQ32">
    <cfRule type="expression" dxfId="1189" priority="1938">
      <formula>$BQ$4=""</formula>
    </cfRule>
  </conditionalFormatting>
  <conditionalFormatting sqref="BC32:BQ32">
    <cfRule type="expression" dxfId="1188" priority="1952">
      <formula>$BC$4=""</formula>
    </cfRule>
  </conditionalFormatting>
  <conditionalFormatting sqref="BR32:CQ32">
    <cfRule type="expression" dxfId="1187" priority="1937">
      <formula>$D$4=""</formula>
    </cfRule>
  </conditionalFormatting>
  <conditionalFormatting sqref="BR32:CQ32">
    <cfRule type="expression" dxfId="1186" priority="1936">
      <formula>$E$4=""</formula>
    </cfRule>
  </conditionalFormatting>
  <conditionalFormatting sqref="BR32:CQ32">
    <cfRule type="expression" dxfId="1185" priority="1935">
      <formula>$F$4=""</formula>
    </cfRule>
  </conditionalFormatting>
  <conditionalFormatting sqref="BR32:CQ32">
    <cfRule type="expression" dxfId="1184" priority="1934">
      <formula>$G$4=""</formula>
    </cfRule>
  </conditionalFormatting>
  <conditionalFormatting sqref="BR32:CQ32">
    <cfRule type="expression" dxfId="1183" priority="1933">
      <formula>$H$4=""</formula>
    </cfRule>
  </conditionalFormatting>
  <conditionalFormatting sqref="BR32:CQ32">
    <cfRule type="expression" dxfId="1182" priority="1932">
      <formula>$I$4=""</formula>
    </cfRule>
  </conditionalFormatting>
  <conditionalFormatting sqref="BR32:CQ32">
    <cfRule type="expression" dxfId="1181" priority="1931">
      <formula>$J$4=""</formula>
    </cfRule>
  </conditionalFormatting>
  <conditionalFormatting sqref="BR32:CQ32">
    <cfRule type="expression" dxfId="1180" priority="1930">
      <formula>$K$4=""</formula>
    </cfRule>
  </conditionalFormatting>
  <conditionalFormatting sqref="BR32:CQ32">
    <cfRule type="expression" dxfId="1179" priority="1929">
      <formula>$L$4=""</formula>
    </cfRule>
  </conditionalFormatting>
  <conditionalFormatting sqref="BR32:CQ32">
    <cfRule type="expression" dxfId="1178" priority="1928">
      <formula>$M$4=""</formula>
    </cfRule>
  </conditionalFormatting>
  <conditionalFormatting sqref="BR32:CQ32">
    <cfRule type="expression" dxfId="1177" priority="1927">
      <formula>$N$4=""</formula>
    </cfRule>
  </conditionalFormatting>
  <conditionalFormatting sqref="BR32:CQ32">
    <cfRule type="expression" dxfId="1176" priority="1926">
      <formula>$O$4=""</formula>
    </cfRule>
  </conditionalFormatting>
  <conditionalFormatting sqref="BR32:CQ32">
    <cfRule type="expression" dxfId="1175" priority="1925">
      <formula>$P$4=""</formula>
    </cfRule>
  </conditionalFormatting>
  <conditionalFormatting sqref="BR32:CQ32">
    <cfRule type="expression" dxfId="1174" priority="1924">
      <formula>$Q$4=""</formula>
    </cfRule>
  </conditionalFormatting>
  <conditionalFormatting sqref="BR32:CQ32">
    <cfRule type="expression" dxfId="1173" priority="1923">
      <formula>$R$4=""</formula>
    </cfRule>
  </conditionalFormatting>
  <conditionalFormatting sqref="BR32:CQ32">
    <cfRule type="expression" dxfId="1172" priority="1922">
      <formula>$S$4=""</formula>
    </cfRule>
  </conditionalFormatting>
  <conditionalFormatting sqref="BR32:CQ32">
    <cfRule type="expression" dxfId="1171" priority="1921">
      <formula>$T$4=""</formula>
    </cfRule>
  </conditionalFormatting>
  <conditionalFormatting sqref="BR32:CQ32">
    <cfRule type="expression" dxfId="1170" priority="1920">
      <formula>$U$4=""</formula>
    </cfRule>
  </conditionalFormatting>
  <conditionalFormatting sqref="BR32:CQ32">
    <cfRule type="expression" dxfId="1169" priority="1919">
      <formula>$V$4=""</formula>
    </cfRule>
  </conditionalFormatting>
  <conditionalFormatting sqref="BR32:CQ32">
    <cfRule type="expression" dxfId="1168" priority="1918">
      <formula>$W$4=""</formula>
    </cfRule>
  </conditionalFormatting>
  <conditionalFormatting sqref="BR32:CQ32">
    <cfRule type="expression" dxfId="1167" priority="1917">
      <formula>$X$4=""</formula>
    </cfRule>
  </conditionalFormatting>
  <conditionalFormatting sqref="BR32:CQ32">
    <cfRule type="expression" dxfId="1166" priority="1916">
      <formula>$Y$4=""</formula>
    </cfRule>
  </conditionalFormatting>
  <conditionalFormatting sqref="BR32:CQ32">
    <cfRule type="expression" dxfId="1165" priority="1915">
      <formula>$Z$4=""</formula>
    </cfRule>
  </conditionalFormatting>
  <conditionalFormatting sqref="BR32:CQ32">
    <cfRule type="expression" dxfId="1164" priority="1914">
      <formula>$AA$4=""</formula>
    </cfRule>
  </conditionalFormatting>
  <conditionalFormatting sqref="BR32:CQ32">
    <cfRule type="expression" dxfId="1163" priority="1890">
      <formula>$AY$4=""</formula>
    </cfRule>
  </conditionalFormatting>
  <conditionalFormatting sqref="BR32:CQ32">
    <cfRule type="expression" dxfId="1162" priority="1891">
      <formula>$AX$4=""</formula>
    </cfRule>
  </conditionalFormatting>
  <conditionalFormatting sqref="BR32:CQ32">
    <cfRule type="expression" dxfId="1161" priority="1892">
      <formula>$AW$4=""</formula>
    </cfRule>
  </conditionalFormatting>
  <conditionalFormatting sqref="BR32:CQ32">
    <cfRule type="expression" dxfId="1160" priority="1893">
      <formula>$AV$4=""</formula>
    </cfRule>
  </conditionalFormatting>
  <conditionalFormatting sqref="BR32:CQ32">
    <cfRule type="expression" dxfId="1159" priority="1894">
      <formula>$AU$4=""</formula>
    </cfRule>
  </conditionalFormatting>
  <conditionalFormatting sqref="BR32:CQ32">
    <cfRule type="expression" dxfId="1158" priority="1895">
      <formula>$AT$4=""</formula>
    </cfRule>
  </conditionalFormatting>
  <conditionalFormatting sqref="BR32:CQ32">
    <cfRule type="expression" dxfId="1157" priority="1896">
      <formula>$AS$4=""</formula>
    </cfRule>
  </conditionalFormatting>
  <conditionalFormatting sqref="BR32:CQ32">
    <cfRule type="expression" dxfId="1156" priority="1897">
      <formula>$AR$4=""</formula>
    </cfRule>
  </conditionalFormatting>
  <conditionalFormatting sqref="BR32:CQ32">
    <cfRule type="expression" dxfId="1155" priority="1898">
      <formula>$AQ$4=""</formula>
    </cfRule>
  </conditionalFormatting>
  <conditionalFormatting sqref="BR32:CQ32">
    <cfRule type="expression" dxfId="1154" priority="1899">
      <formula>$AP$4=""</formula>
    </cfRule>
  </conditionalFormatting>
  <conditionalFormatting sqref="BR32:CQ32">
    <cfRule type="expression" dxfId="1153" priority="1900">
      <formula>$AO$4=""</formula>
    </cfRule>
  </conditionalFormatting>
  <conditionalFormatting sqref="BR32:CQ32">
    <cfRule type="expression" dxfId="1152" priority="1901">
      <formula>$AN$4=""</formula>
    </cfRule>
  </conditionalFormatting>
  <conditionalFormatting sqref="BR32:CQ32">
    <cfRule type="expression" dxfId="1151" priority="1902">
      <formula>$AM$4=""</formula>
    </cfRule>
  </conditionalFormatting>
  <conditionalFormatting sqref="BR32:CQ32">
    <cfRule type="expression" dxfId="1150" priority="1903">
      <formula>$AL$4=""</formula>
    </cfRule>
  </conditionalFormatting>
  <conditionalFormatting sqref="BR32:CQ32">
    <cfRule type="expression" dxfId="1149" priority="1904">
      <formula>$AK$4=""</formula>
    </cfRule>
  </conditionalFormatting>
  <conditionalFormatting sqref="BR32:CQ32">
    <cfRule type="expression" dxfId="1148" priority="1905">
      <formula>$AJ$4=""</formula>
    </cfRule>
  </conditionalFormatting>
  <conditionalFormatting sqref="BR32:CQ32">
    <cfRule type="expression" dxfId="1147" priority="1906">
      <formula>$AI$4=""</formula>
    </cfRule>
  </conditionalFormatting>
  <conditionalFormatting sqref="BR32:CQ32">
    <cfRule type="expression" dxfId="1146" priority="1907">
      <formula>$AH$4=""</formula>
    </cfRule>
  </conditionalFormatting>
  <conditionalFormatting sqref="BR32:CQ32">
    <cfRule type="expression" dxfId="1145" priority="1908">
      <formula>$AG$4=""</formula>
    </cfRule>
  </conditionalFormatting>
  <conditionalFormatting sqref="BR32:CQ32">
    <cfRule type="expression" dxfId="1144" priority="1909">
      <formula>$AF$4=""</formula>
    </cfRule>
  </conditionalFormatting>
  <conditionalFormatting sqref="BR32:CQ32">
    <cfRule type="expression" dxfId="1143" priority="1910">
      <formula>$AE$4=""</formula>
    </cfRule>
  </conditionalFormatting>
  <conditionalFormatting sqref="BR32:CQ32">
    <cfRule type="expression" dxfId="1142" priority="1911">
      <formula>$AD$4=""</formula>
    </cfRule>
  </conditionalFormatting>
  <conditionalFormatting sqref="BR32:CQ32">
    <cfRule type="expression" dxfId="1141" priority="1912">
      <formula>$AC$4=""</formula>
    </cfRule>
  </conditionalFormatting>
  <conditionalFormatting sqref="BR32:CQ32">
    <cfRule type="expression" dxfId="1140" priority="1913">
      <formula>$AB$4=""</formula>
    </cfRule>
  </conditionalFormatting>
  <conditionalFormatting sqref="BR32:CQ32">
    <cfRule type="expression" dxfId="1139" priority="1888">
      <formula>$BA$4=""</formula>
    </cfRule>
  </conditionalFormatting>
  <conditionalFormatting sqref="BR32:CQ32">
    <cfRule type="expression" dxfId="1138" priority="1874">
      <formula>$BO$4=""</formula>
    </cfRule>
  </conditionalFormatting>
  <conditionalFormatting sqref="BR32:CQ32">
    <cfRule type="expression" dxfId="1137" priority="1875">
      <formula>$BN$4=""</formula>
    </cfRule>
  </conditionalFormatting>
  <conditionalFormatting sqref="BR32:CQ32">
    <cfRule type="expression" dxfId="1136" priority="1876">
      <formula>$BM$4=""</formula>
    </cfRule>
  </conditionalFormatting>
  <conditionalFormatting sqref="BR32:CQ32">
    <cfRule type="expression" dxfId="1135" priority="1877">
      <formula>$BL$4=""</formula>
    </cfRule>
  </conditionalFormatting>
  <conditionalFormatting sqref="BR32:CQ32">
    <cfRule type="expression" dxfId="1134" priority="1878">
      <formula>$BK$4=""</formula>
    </cfRule>
  </conditionalFormatting>
  <conditionalFormatting sqref="BR32:CQ32">
    <cfRule type="expression" dxfId="1133" priority="1879">
      <formula>$BJ$4=""</formula>
    </cfRule>
  </conditionalFormatting>
  <conditionalFormatting sqref="BR32:CQ32">
    <cfRule type="expression" dxfId="1132" priority="1880">
      <formula>$BI$4=""</formula>
    </cfRule>
  </conditionalFormatting>
  <conditionalFormatting sqref="BR32:CQ32">
    <cfRule type="expression" dxfId="1131" priority="1881">
      <formula>$BH$4=""</formula>
    </cfRule>
  </conditionalFormatting>
  <conditionalFormatting sqref="BR32:CQ32">
    <cfRule type="expression" dxfId="1130" priority="1882">
      <formula>$BG$4=""</formula>
    </cfRule>
  </conditionalFormatting>
  <conditionalFormatting sqref="BR32:CQ32">
    <cfRule type="expression" dxfId="1129" priority="1883">
      <formula>$BF$4=""</formula>
    </cfRule>
  </conditionalFormatting>
  <conditionalFormatting sqref="BR32:CQ32">
    <cfRule type="expression" dxfId="1128" priority="1884">
      <formula>$BE$4=""</formula>
    </cfRule>
  </conditionalFormatting>
  <conditionalFormatting sqref="BR32:CQ32">
    <cfRule type="expression" dxfId="1127" priority="1885">
      <formula>$BD$4=""</formula>
    </cfRule>
  </conditionalFormatting>
  <conditionalFormatting sqref="BR32:CQ32">
    <cfRule type="expression" dxfId="1126" priority="1887">
      <formula>$BB$4=""</formula>
    </cfRule>
  </conditionalFormatting>
  <conditionalFormatting sqref="BR32:CQ32">
    <cfRule type="expression" dxfId="1125" priority="1889">
      <formula>$AZ$4=""</formula>
    </cfRule>
  </conditionalFormatting>
  <conditionalFormatting sqref="CD32:CQ32">
    <cfRule type="expression" dxfId="1124" priority="1859">
      <formula>$CD$4=""</formula>
    </cfRule>
  </conditionalFormatting>
  <conditionalFormatting sqref="BR32:CQ32">
    <cfRule type="expression" dxfId="1123" priority="1873">
      <formula>$BP$4=""</formula>
    </cfRule>
  </conditionalFormatting>
  <conditionalFormatting sqref="BR32:CQ32">
    <cfRule type="expression" dxfId="1122" priority="1872">
      <formula>$BQ$4=""</formula>
    </cfRule>
  </conditionalFormatting>
  <conditionalFormatting sqref="BR32:CQ32">
    <cfRule type="expression" dxfId="1121" priority="1871">
      <formula>$BR$4=""</formula>
    </cfRule>
  </conditionalFormatting>
  <conditionalFormatting sqref="BS32:CQ32">
    <cfRule type="expression" dxfId="1120" priority="1870">
      <formula>$BS$4=""</formula>
    </cfRule>
  </conditionalFormatting>
  <conditionalFormatting sqref="BT32:CQ32">
    <cfRule type="expression" dxfId="1119" priority="1869">
      <formula>$BT$4=""</formula>
    </cfRule>
  </conditionalFormatting>
  <conditionalFormatting sqref="BU32:CQ32">
    <cfRule type="expression" dxfId="1118" priority="1868">
      <formula>$BU$4=""</formula>
    </cfRule>
  </conditionalFormatting>
  <conditionalFormatting sqref="BV32:CQ32">
    <cfRule type="expression" dxfId="1117" priority="1867">
      <formula>$BV$4=""</formula>
    </cfRule>
  </conditionalFormatting>
  <conditionalFormatting sqref="BW32:CQ32">
    <cfRule type="expression" dxfId="1116" priority="1866">
      <formula>$BW$4=""</formula>
    </cfRule>
  </conditionalFormatting>
  <conditionalFormatting sqref="BX32:CQ32">
    <cfRule type="expression" dxfId="1115" priority="1865">
      <formula>$BX$4=""</formula>
    </cfRule>
  </conditionalFormatting>
  <conditionalFormatting sqref="BY32:CQ32">
    <cfRule type="expression" dxfId="1114" priority="1864">
      <formula>$BY$4=""</formula>
    </cfRule>
  </conditionalFormatting>
  <conditionalFormatting sqref="BZ32:CQ32">
    <cfRule type="expression" dxfId="1113" priority="1863">
      <formula>$BZ$4=""</formula>
    </cfRule>
  </conditionalFormatting>
  <conditionalFormatting sqref="CA32:CQ32">
    <cfRule type="expression" dxfId="1112" priority="1862">
      <formula>$CA$4=""</formula>
    </cfRule>
  </conditionalFormatting>
  <conditionalFormatting sqref="CB32:CQ32">
    <cfRule type="expression" dxfId="1111" priority="1861">
      <formula>$CB$4=""</formula>
    </cfRule>
  </conditionalFormatting>
  <conditionalFormatting sqref="CC32:CQ32">
    <cfRule type="expression" dxfId="1110" priority="1860">
      <formula>$CC$4=""</formula>
    </cfRule>
  </conditionalFormatting>
  <conditionalFormatting sqref="BR32:CQ32">
    <cfRule type="expression" dxfId="1109" priority="1886">
      <formula>$BC$4=""</formula>
    </cfRule>
  </conditionalFormatting>
  <conditionalFormatting sqref="D43:O43 AC43:BQ43">
    <cfRule type="expression" dxfId="1108" priority="1858">
      <formula>$D$4=""</formula>
    </cfRule>
  </conditionalFormatting>
  <conditionalFormatting sqref="E43:O43 AC43:BQ43">
    <cfRule type="expression" dxfId="1107" priority="1857">
      <formula>$E$4=""</formula>
    </cfRule>
  </conditionalFormatting>
  <conditionalFormatting sqref="F43:O43 AC43:BQ43">
    <cfRule type="expression" dxfId="1106" priority="1856">
      <formula>$F$4=""</formula>
    </cfRule>
  </conditionalFormatting>
  <conditionalFormatting sqref="G43:O43 AC43:BQ43">
    <cfRule type="expression" dxfId="1105" priority="1855">
      <formula>$G$4=""</formula>
    </cfRule>
  </conditionalFormatting>
  <conditionalFormatting sqref="H43:O43 AC43:BQ43">
    <cfRule type="expression" dxfId="1104" priority="1854">
      <formula>$H$4=""</formula>
    </cfRule>
  </conditionalFormatting>
  <conditionalFormatting sqref="I43:O43 AC43:BQ43">
    <cfRule type="expression" dxfId="1103" priority="1853">
      <formula>$I$4=""</formula>
    </cfRule>
  </conditionalFormatting>
  <conditionalFormatting sqref="J43:O43 AC43:BQ43">
    <cfRule type="expression" dxfId="1102" priority="1852">
      <formula>$J$4=""</formula>
    </cfRule>
  </conditionalFormatting>
  <conditionalFormatting sqref="K43:O43 AC43:BQ43">
    <cfRule type="expression" dxfId="1101" priority="1851">
      <formula>$K$4=""</formula>
    </cfRule>
  </conditionalFormatting>
  <conditionalFormatting sqref="L43:O43 AC43:BQ43">
    <cfRule type="expression" dxfId="1100" priority="1850">
      <formula>$L$4=""</formula>
    </cfRule>
  </conditionalFormatting>
  <conditionalFormatting sqref="M43:O43 AC43:BQ43">
    <cfRule type="expression" dxfId="1099" priority="1849">
      <formula>$M$4=""</formula>
    </cfRule>
  </conditionalFormatting>
  <conditionalFormatting sqref="N43:O43 AC43:BQ43">
    <cfRule type="expression" dxfId="1098" priority="1848">
      <formula>$N$4=""</formula>
    </cfRule>
  </conditionalFormatting>
  <conditionalFormatting sqref="O43 AC43:BQ43">
    <cfRule type="expression" dxfId="1097" priority="1847">
      <formula>$O$4=""</formula>
    </cfRule>
  </conditionalFormatting>
  <conditionalFormatting sqref="AC43:BQ43">
    <cfRule type="expression" dxfId="1096" priority="1846">
      <formula>$P$4=""</formula>
    </cfRule>
  </conditionalFormatting>
  <conditionalFormatting sqref="AC43:BQ43">
    <cfRule type="expression" dxfId="1095" priority="1845">
      <formula>$Q$4=""</formula>
    </cfRule>
  </conditionalFormatting>
  <conditionalFormatting sqref="AC43:BQ43">
    <cfRule type="expression" dxfId="1094" priority="1844">
      <formula>$R$4=""</formula>
    </cfRule>
  </conditionalFormatting>
  <conditionalFormatting sqref="AC43:BQ43">
    <cfRule type="expression" dxfId="1093" priority="1843">
      <formula>$S$4=""</formula>
    </cfRule>
  </conditionalFormatting>
  <conditionalFormatting sqref="AC43:BQ43">
    <cfRule type="expression" dxfId="1092" priority="1842">
      <formula>$T$4=""</formula>
    </cfRule>
  </conditionalFormatting>
  <conditionalFormatting sqref="AC43:BQ43">
    <cfRule type="expression" dxfId="1091" priority="1841">
      <formula>$U$4=""</formula>
    </cfRule>
  </conditionalFormatting>
  <conditionalFormatting sqref="AC43:BQ43">
    <cfRule type="expression" dxfId="1090" priority="1840">
      <formula>$V$4=""</formula>
    </cfRule>
  </conditionalFormatting>
  <conditionalFormatting sqref="AC43:BQ43">
    <cfRule type="expression" dxfId="1089" priority="1839">
      <formula>$W$4=""</formula>
    </cfRule>
  </conditionalFormatting>
  <conditionalFormatting sqref="AC43:BQ43">
    <cfRule type="expression" dxfId="1088" priority="1838">
      <formula>$X$4=""</formula>
    </cfRule>
  </conditionalFormatting>
  <conditionalFormatting sqref="AC43:BQ43">
    <cfRule type="expression" dxfId="1087" priority="1837">
      <formula>$Y$4=""</formula>
    </cfRule>
  </conditionalFormatting>
  <conditionalFormatting sqref="AC43:BQ43">
    <cfRule type="expression" dxfId="1086" priority="1836">
      <formula>$Z$4=""</formula>
    </cfRule>
  </conditionalFormatting>
  <conditionalFormatting sqref="AC43:BQ43">
    <cfRule type="expression" dxfId="1085" priority="1835">
      <formula>$AA$4=""</formula>
    </cfRule>
  </conditionalFormatting>
  <conditionalFormatting sqref="AY43:BQ43">
    <cfRule type="expression" dxfId="1084" priority="1811">
      <formula>$AY$4=""</formula>
    </cfRule>
  </conditionalFormatting>
  <conditionalFormatting sqref="AX43:BQ43">
    <cfRule type="expression" dxfId="1083" priority="1812">
      <formula>$AX$4=""</formula>
    </cfRule>
  </conditionalFormatting>
  <conditionalFormatting sqref="AW43:BQ43">
    <cfRule type="expression" dxfId="1082" priority="1813">
      <formula>$AW$4=""</formula>
    </cfRule>
  </conditionalFormatting>
  <conditionalFormatting sqref="AV43:BQ43">
    <cfRule type="expression" dxfId="1081" priority="1814">
      <formula>$AV$4=""</formula>
    </cfRule>
  </conditionalFormatting>
  <conditionalFormatting sqref="AU43:BQ43">
    <cfRule type="expression" dxfId="1080" priority="1815">
      <formula>$AU$4=""</formula>
    </cfRule>
  </conditionalFormatting>
  <conditionalFormatting sqref="AT43:BQ43">
    <cfRule type="expression" dxfId="1079" priority="1816">
      <formula>$AT$4=""</formula>
    </cfRule>
  </conditionalFormatting>
  <conditionalFormatting sqref="AS43:BQ43">
    <cfRule type="expression" dxfId="1078" priority="1817">
      <formula>$AS$4=""</formula>
    </cfRule>
  </conditionalFormatting>
  <conditionalFormatting sqref="AR43:BQ43">
    <cfRule type="expression" dxfId="1077" priority="1818">
      <formula>$AR$4=""</formula>
    </cfRule>
  </conditionalFormatting>
  <conditionalFormatting sqref="AQ43:BQ43">
    <cfRule type="expression" dxfId="1076" priority="1819">
      <formula>$AQ$4=""</formula>
    </cfRule>
  </conditionalFormatting>
  <conditionalFormatting sqref="AP43:BQ43">
    <cfRule type="expression" dxfId="1075" priority="1820">
      <formula>$AP$4=""</formula>
    </cfRule>
  </conditionalFormatting>
  <conditionalFormatting sqref="AO43:BQ43">
    <cfRule type="expression" dxfId="1074" priority="1821">
      <formula>$AO$4=""</formula>
    </cfRule>
  </conditionalFormatting>
  <conditionalFormatting sqref="AN43:BQ43">
    <cfRule type="expression" dxfId="1073" priority="1822">
      <formula>$AN$4=""</formula>
    </cfRule>
  </conditionalFormatting>
  <conditionalFormatting sqref="AM43:BQ43">
    <cfRule type="expression" dxfId="1072" priority="1823">
      <formula>$AM$4=""</formula>
    </cfRule>
  </conditionalFormatting>
  <conditionalFormatting sqref="AL43:BQ43">
    <cfRule type="expression" dxfId="1071" priority="1824">
      <formula>$AL$4=""</formula>
    </cfRule>
  </conditionalFormatting>
  <conditionalFormatting sqref="AK43:BQ43">
    <cfRule type="expression" dxfId="1070" priority="1825">
      <formula>$AK$4=""</formula>
    </cfRule>
  </conditionalFormatting>
  <conditionalFormatting sqref="AJ43:BQ43">
    <cfRule type="expression" dxfId="1069" priority="1826">
      <formula>$AJ$4=""</formula>
    </cfRule>
  </conditionalFormatting>
  <conditionalFormatting sqref="AI43:BQ43">
    <cfRule type="expression" dxfId="1068" priority="1827">
      <formula>$AI$4=""</formula>
    </cfRule>
  </conditionalFormatting>
  <conditionalFormatting sqref="AH43:BQ43">
    <cfRule type="expression" dxfId="1067" priority="1828">
      <formula>$AH$4=""</formula>
    </cfRule>
  </conditionalFormatting>
  <conditionalFormatting sqref="AG43:BQ43">
    <cfRule type="expression" dxfId="1066" priority="1829">
      <formula>$AG$4=""</formula>
    </cfRule>
  </conditionalFormatting>
  <conditionalFormatting sqref="AF43:BQ43">
    <cfRule type="expression" dxfId="1065" priority="1830">
      <formula>$AF$4=""</formula>
    </cfRule>
  </conditionalFormatting>
  <conditionalFormatting sqref="AE43:BQ43">
    <cfRule type="expression" dxfId="1064" priority="1831">
      <formula>$AE$4=""</formula>
    </cfRule>
  </conditionalFormatting>
  <conditionalFormatting sqref="AD43:BQ43">
    <cfRule type="expression" dxfId="1063" priority="1832">
      <formula>$AD$4=""</formula>
    </cfRule>
  </conditionalFormatting>
  <conditionalFormatting sqref="AC43:BQ43">
    <cfRule type="expression" dxfId="1062" priority="1833">
      <formula>$AC$4=""</formula>
    </cfRule>
  </conditionalFormatting>
  <conditionalFormatting sqref="AC43:BQ43">
    <cfRule type="expression" dxfId="1061" priority="1834">
      <formula>$AB$4=""</formula>
    </cfRule>
  </conditionalFormatting>
  <conditionalFormatting sqref="BA43:BQ43">
    <cfRule type="expression" dxfId="1060" priority="1809">
      <formula>$BA$4=""</formula>
    </cfRule>
  </conditionalFormatting>
  <conditionalFormatting sqref="BO43:BQ43">
    <cfRule type="expression" dxfId="1059" priority="1795">
      <formula>$BO$4=""</formula>
    </cfRule>
  </conditionalFormatting>
  <conditionalFormatting sqref="BN43:BQ43">
    <cfRule type="expression" dxfId="1058" priority="1796">
      <formula>$BN$4=""</formula>
    </cfRule>
  </conditionalFormatting>
  <conditionalFormatting sqref="BM43:BQ43">
    <cfRule type="expression" dxfId="1057" priority="1797">
      <formula>$BM$4=""</formula>
    </cfRule>
  </conditionalFormatting>
  <conditionalFormatting sqref="BL43:BQ43">
    <cfRule type="expression" dxfId="1056" priority="1798">
      <formula>$BL$4=""</formula>
    </cfRule>
  </conditionalFormatting>
  <conditionalFormatting sqref="BK43:BQ43">
    <cfRule type="expression" dxfId="1055" priority="1799">
      <formula>$BK$4=""</formula>
    </cfRule>
  </conditionalFormatting>
  <conditionalFormatting sqref="BJ43:BQ43">
    <cfRule type="expression" dxfId="1054" priority="1800">
      <formula>$BJ$4=""</formula>
    </cfRule>
  </conditionalFormatting>
  <conditionalFormatting sqref="BI43:BQ43">
    <cfRule type="expression" dxfId="1053" priority="1801">
      <formula>$BI$4=""</formula>
    </cfRule>
  </conditionalFormatting>
  <conditionalFormatting sqref="BH43:BQ43">
    <cfRule type="expression" dxfId="1052" priority="1802">
      <formula>$BH$4=""</formula>
    </cfRule>
  </conditionalFormatting>
  <conditionalFormatting sqref="BG43:BQ43">
    <cfRule type="expression" dxfId="1051" priority="1803">
      <formula>$BG$4=""</formula>
    </cfRule>
  </conditionalFormatting>
  <conditionalFormatting sqref="BF43:BQ43">
    <cfRule type="expression" dxfId="1050" priority="1804">
      <formula>$BF$4=""</formula>
    </cfRule>
  </conditionalFormatting>
  <conditionalFormatting sqref="BE43:BQ43">
    <cfRule type="expression" dxfId="1049" priority="1805">
      <formula>$BE$4=""</formula>
    </cfRule>
  </conditionalFormatting>
  <conditionalFormatting sqref="BD43:BQ43">
    <cfRule type="expression" dxfId="1048" priority="1806">
      <formula>$BD$4=""</formula>
    </cfRule>
  </conditionalFormatting>
  <conditionalFormatting sqref="BB43:BQ43">
    <cfRule type="expression" dxfId="1047" priority="1808">
      <formula>$BB$4=""</formula>
    </cfRule>
  </conditionalFormatting>
  <conditionalFormatting sqref="AZ43:BQ43">
    <cfRule type="expression" dxfId="1046" priority="1810">
      <formula>$AZ$4=""</formula>
    </cfRule>
  </conditionalFormatting>
  <conditionalFormatting sqref="BP43:BQ43">
    <cfRule type="expression" dxfId="1045" priority="1794">
      <formula>$BP$4=""</formula>
    </cfRule>
  </conditionalFormatting>
  <conditionalFormatting sqref="BQ43">
    <cfRule type="expression" dxfId="1044" priority="1793">
      <formula>$BQ$4=""</formula>
    </cfRule>
  </conditionalFormatting>
  <conditionalFormatting sqref="BC43:BQ43">
    <cfRule type="expression" dxfId="1043" priority="1807">
      <formula>$BC$4=""</formula>
    </cfRule>
  </conditionalFormatting>
  <conditionalFormatting sqref="BR43:CQ43">
    <cfRule type="expression" dxfId="1042" priority="1792">
      <formula>$D$4=""</formula>
    </cfRule>
  </conditionalFormatting>
  <conditionalFormatting sqref="BR43:CQ43">
    <cfRule type="expression" dxfId="1041" priority="1791">
      <formula>$E$4=""</formula>
    </cfRule>
  </conditionalFormatting>
  <conditionalFormatting sqref="BR43:CQ43">
    <cfRule type="expression" dxfId="1040" priority="1790">
      <formula>$F$4=""</formula>
    </cfRule>
  </conditionalFormatting>
  <conditionalFormatting sqref="BR43:CQ43">
    <cfRule type="expression" dxfId="1039" priority="1789">
      <formula>$G$4=""</formula>
    </cfRule>
  </conditionalFormatting>
  <conditionalFormatting sqref="BR43:CQ43">
    <cfRule type="expression" dxfId="1038" priority="1788">
      <formula>$H$4=""</formula>
    </cfRule>
  </conditionalFormatting>
  <conditionalFormatting sqref="BR43:CQ43">
    <cfRule type="expression" dxfId="1037" priority="1787">
      <formula>$I$4=""</formula>
    </cfRule>
  </conditionalFormatting>
  <conditionalFormatting sqref="BR43:CQ43">
    <cfRule type="expression" dxfId="1036" priority="1786">
      <formula>$J$4=""</formula>
    </cfRule>
  </conditionalFormatting>
  <conditionalFormatting sqref="BR43:CQ43">
    <cfRule type="expression" dxfId="1035" priority="1785">
      <formula>$K$4=""</formula>
    </cfRule>
  </conditionalFormatting>
  <conditionalFormatting sqref="BR43:CQ43">
    <cfRule type="expression" dxfId="1034" priority="1784">
      <formula>$L$4=""</formula>
    </cfRule>
  </conditionalFormatting>
  <conditionalFormatting sqref="BR43:CQ43">
    <cfRule type="expression" dxfId="1033" priority="1783">
      <formula>$M$4=""</formula>
    </cfRule>
  </conditionalFormatting>
  <conditionalFormatting sqref="BR43:CQ43">
    <cfRule type="expression" dxfId="1032" priority="1782">
      <formula>$N$4=""</formula>
    </cfRule>
  </conditionalFormatting>
  <conditionalFormatting sqref="BR43:CQ43">
    <cfRule type="expression" dxfId="1031" priority="1781">
      <formula>$O$4=""</formula>
    </cfRule>
  </conditionalFormatting>
  <conditionalFormatting sqref="BR43:CQ43">
    <cfRule type="expression" dxfId="1030" priority="1780">
      <formula>$P$4=""</formula>
    </cfRule>
  </conditionalFormatting>
  <conditionalFormatting sqref="BR43:CQ43">
    <cfRule type="expression" dxfId="1029" priority="1779">
      <formula>$Q$4=""</formula>
    </cfRule>
  </conditionalFormatting>
  <conditionalFormatting sqref="BR43:CQ43">
    <cfRule type="expression" dxfId="1028" priority="1778">
      <formula>$R$4=""</formula>
    </cfRule>
  </conditionalFormatting>
  <conditionalFormatting sqref="BR43:CQ43">
    <cfRule type="expression" dxfId="1027" priority="1777">
      <formula>$S$4=""</formula>
    </cfRule>
  </conditionalFormatting>
  <conditionalFormatting sqref="BR43:CQ43">
    <cfRule type="expression" dxfId="1026" priority="1776">
      <formula>$T$4=""</formula>
    </cfRule>
  </conditionalFormatting>
  <conditionalFormatting sqref="BR43:CQ43">
    <cfRule type="expression" dxfId="1025" priority="1775">
      <formula>$U$4=""</formula>
    </cfRule>
  </conditionalFormatting>
  <conditionalFormatting sqref="BR43:CQ43">
    <cfRule type="expression" dxfId="1024" priority="1774">
      <formula>$V$4=""</formula>
    </cfRule>
  </conditionalFormatting>
  <conditionalFormatting sqref="BR43:CQ43">
    <cfRule type="expression" dxfId="1023" priority="1773">
      <formula>$W$4=""</formula>
    </cfRule>
  </conditionalFormatting>
  <conditionalFormatting sqref="BR43:CQ43">
    <cfRule type="expression" dxfId="1022" priority="1772">
      <formula>$X$4=""</formula>
    </cfRule>
  </conditionalFormatting>
  <conditionalFormatting sqref="BR43:CQ43">
    <cfRule type="expression" dxfId="1021" priority="1771">
      <formula>$Y$4=""</formula>
    </cfRule>
  </conditionalFormatting>
  <conditionalFormatting sqref="BR43:CQ43">
    <cfRule type="expression" dxfId="1020" priority="1770">
      <formula>$Z$4=""</formula>
    </cfRule>
  </conditionalFormatting>
  <conditionalFormatting sqref="BR43:CQ43">
    <cfRule type="expression" dxfId="1019" priority="1769">
      <formula>$AA$4=""</formula>
    </cfRule>
  </conditionalFormatting>
  <conditionalFormatting sqref="BR43:CQ43">
    <cfRule type="expression" dxfId="1018" priority="1745">
      <formula>$AY$4=""</formula>
    </cfRule>
  </conditionalFormatting>
  <conditionalFormatting sqref="BR43:CQ43">
    <cfRule type="expression" dxfId="1017" priority="1746">
      <formula>$AX$4=""</formula>
    </cfRule>
  </conditionalFormatting>
  <conditionalFormatting sqref="BR43:CQ43">
    <cfRule type="expression" dxfId="1016" priority="1747">
      <formula>$AW$4=""</formula>
    </cfRule>
  </conditionalFormatting>
  <conditionalFormatting sqref="BR43:CQ43">
    <cfRule type="expression" dxfId="1015" priority="1748">
      <formula>$AV$4=""</formula>
    </cfRule>
  </conditionalFormatting>
  <conditionalFormatting sqref="BR43:CQ43">
    <cfRule type="expression" dxfId="1014" priority="1749">
      <formula>$AU$4=""</formula>
    </cfRule>
  </conditionalFormatting>
  <conditionalFormatting sqref="BR43:CQ43">
    <cfRule type="expression" dxfId="1013" priority="1750">
      <formula>$AT$4=""</formula>
    </cfRule>
  </conditionalFormatting>
  <conditionalFormatting sqref="BR43:CQ43">
    <cfRule type="expression" dxfId="1012" priority="1751">
      <formula>$AS$4=""</formula>
    </cfRule>
  </conditionalFormatting>
  <conditionalFormatting sqref="BR43:CQ43">
    <cfRule type="expression" dxfId="1011" priority="1752">
      <formula>$AR$4=""</formula>
    </cfRule>
  </conditionalFormatting>
  <conditionalFormatting sqref="BR43:CQ43">
    <cfRule type="expression" dxfId="1010" priority="1753">
      <formula>$AQ$4=""</formula>
    </cfRule>
  </conditionalFormatting>
  <conditionalFormatting sqref="BR43:CQ43">
    <cfRule type="expression" dxfId="1009" priority="1754">
      <formula>$AP$4=""</formula>
    </cfRule>
  </conditionalFormatting>
  <conditionalFormatting sqref="BR43:CQ43">
    <cfRule type="expression" dxfId="1008" priority="1755">
      <formula>$AO$4=""</formula>
    </cfRule>
  </conditionalFormatting>
  <conditionalFormatting sqref="BR43:CQ43">
    <cfRule type="expression" dxfId="1007" priority="1756">
      <formula>$AN$4=""</formula>
    </cfRule>
  </conditionalFormatting>
  <conditionalFormatting sqref="BR43:CQ43">
    <cfRule type="expression" dxfId="1006" priority="1757">
      <formula>$AM$4=""</formula>
    </cfRule>
  </conditionalFormatting>
  <conditionalFormatting sqref="BR43:CQ43">
    <cfRule type="expression" dxfId="1005" priority="1758">
      <formula>$AL$4=""</formula>
    </cfRule>
  </conditionalFormatting>
  <conditionalFormatting sqref="BR43:CQ43">
    <cfRule type="expression" dxfId="1004" priority="1759">
      <formula>$AK$4=""</formula>
    </cfRule>
  </conditionalFormatting>
  <conditionalFormatting sqref="BR43:CQ43">
    <cfRule type="expression" dxfId="1003" priority="1760">
      <formula>$AJ$4=""</formula>
    </cfRule>
  </conditionalFormatting>
  <conditionalFormatting sqref="BR43:CQ43">
    <cfRule type="expression" dxfId="1002" priority="1761">
      <formula>$AI$4=""</formula>
    </cfRule>
  </conditionalFormatting>
  <conditionalFormatting sqref="BR43:CQ43">
    <cfRule type="expression" dxfId="1001" priority="1762">
      <formula>$AH$4=""</formula>
    </cfRule>
  </conditionalFormatting>
  <conditionalFormatting sqref="BR43:CQ43">
    <cfRule type="expression" dxfId="1000" priority="1763">
      <formula>$AG$4=""</formula>
    </cfRule>
  </conditionalFormatting>
  <conditionalFormatting sqref="BR43:CQ43">
    <cfRule type="expression" dxfId="999" priority="1764">
      <formula>$AF$4=""</formula>
    </cfRule>
  </conditionalFormatting>
  <conditionalFormatting sqref="BR43:CQ43">
    <cfRule type="expression" dxfId="998" priority="1765">
      <formula>$AE$4=""</formula>
    </cfRule>
  </conditionalFormatting>
  <conditionalFormatting sqref="BR43:CQ43">
    <cfRule type="expression" dxfId="997" priority="1766">
      <formula>$AD$4=""</formula>
    </cfRule>
  </conditionalFormatting>
  <conditionalFormatting sqref="BR43:CQ43">
    <cfRule type="expression" dxfId="996" priority="1767">
      <formula>$AC$4=""</formula>
    </cfRule>
  </conditionalFormatting>
  <conditionalFormatting sqref="BR43:CQ43">
    <cfRule type="expression" dxfId="995" priority="1768">
      <formula>$AB$4=""</formula>
    </cfRule>
  </conditionalFormatting>
  <conditionalFormatting sqref="BR43:CQ43">
    <cfRule type="expression" dxfId="994" priority="1743">
      <formula>$BA$4=""</formula>
    </cfRule>
  </conditionalFormatting>
  <conditionalFormatting sqref="BR43:CQ43">
    <cfRule type="expression" dxfId="993" priority="1729">
      <formula>$BO$4=""</formula>
    </cfRule>
  </conditionalFormatting>
  <conditionalFormatting sqref="BR43:CQ43">
    <cfRule type="expression" dxfId="992" priority="1730">
      <formula>$BN$4=""</formula>
    </cfRule>
  </conditionalFormatting>
  <conditionalFormatting sqref="BR43:CQ43">
    <cfRule type="expression" dxfId="991" priority="1731">
      <formula>$BM$4=""</formula>
    </cfRule>
  </conditionalFormatting>
  <conditionalFormatting sqref="BR43:CQ43">
    <cfRule type="expression" dxfId="990" priority="1732">
      <formula>$BL$4=""</formula>
    </cfRule>
  </conditionalFormatting>
  <conditionalFormatting sqref="BR43:CQ43">
    <cfRule type="expression" dxfId="989" priority="1733">
      <formula>$BK$4=""</formula>
    </cfRule>
  </conditionalFormatting>
  <conditionalFormatting sqref="BR43:CQ43">
    <cfRule type="expression" dxfId="988" priority="1734">
      <formula>$BJ$4=""</formula>
    </cfRule>
  </conditionalFormatting>
  <conditionalFormatting sqref="BR43:CQ43">
    <cfRule type="expression" dxfId="987" priority="1735">
      <formula>$BI$4=""</formula>
    </cfRule>
  </conditionalFormatting>
  <conditionalFormatting sqref="BR43:CQ43">
    <cfRule type="expression" dxfId="986" priority="1736">
      <formula>$BH$4=""</formula>
    </cfRule>
  </conditionalFormatting>
  <conditionalFormatting sqref="BR43:CQ43">
    <cfRule type="expression" dxfId="985" priority="1737">
      <formula>$BG$4=""</formula>
    </cfRule>
  </conditionalFormatting>
  <conditionalFormatting sqref="BR43:CQ43">
    <cfRule type="expression" dxfId="984" priority="1738">
      <formula>$BF$4=""</formula>
    </cfRule>
  </conditionalFormatting>
  <conditionalFormatting sqref="BR43:CQ43">
    <cfRule type="expression" dxfId="983" priority="1739">
      <formula>$BE$4=""</formula>
    </cfRule>
  </conditionalFormatting>
  <conditionalFormatting sqref="BR43:CQ43">
    <cfRule type="expression" dxfId="982" priority="1740">
      <formula>$BD$4=""</formula>
    </cfRule>
  </conditionalFormatting>
  <conditionalFormatting sqref="BR43:CQ43">
    <cfRule type="expression" dxfId="981" priority="1742">
      <formula>$BB$4=""</formula>
    </cfRule>
  </conditionalFormatting>
  <conditionalFormatting sqref="BR43:CQ43">
    <cfRule type="expression" dxfId="980" priority="1744">
      <formula>$AZ$4=""</formula>
    </cfRule>
  </conditionalFormatting>
  <conditionalFormatting sqref="CD43:CQ43">
    <cfRule type="expression" dxfId="979" priority="1714">
      <formula>$CD$4=""</formula>
    </cfRule>
  </conditionalFormatting>
  <conditionalFormatting sqref="BR43:CQ43">
    <cfRule type="expression" dxfId="978" priority="1728">
      <formula>$BP$4=""</formula>
    </cfRule>
  </conditionalFormatting>
  <conditionalFormatting sqref="BR43:CQ43">
    <cfRule type="expression" dxfId="977" priority="1727">
      <formula>$BQ$4=""</formula>
    </cfRule>
  </conditionalFormatting>
  <conditionalFormatting sqref="BR43:CQ43">
    <cfRule type="expression" dxfId="976" priority="1726">
      <formula>$BR$4=""</formula>
    </cfRule>
  </conditionalFormatting>
  <conditionalFormatting sqref="BS43:CQ43">
    <cfRule type="expression" dxfId="975" priority="1725">
      <formula>$BS$4=""</formula>
    </cfRule>
  </conditionalFormatting>
  <conditionalFormatting sqref="BT43:CQ43">
    <cfRule type="expression" dxfId="974" priority="1724">
      <formula>$BT$4=""</formula>
    </cfRule>
  </conditionalFormatting>
  <conditionalFormatting sqref="BU43:CQ43">
    <cfRule type="expression" dxfId="973" priority="1723">
      <formula>$BU$4=""</formula>
    </cfRule>
  </conditionalFormatting>
  <conditionalFormatting sqref="BV43:CQ43">
    <cfRule type="expression" dxfId="972" priority="1722">
      <formula>$BV$4=""</formula>
    </cfRule>
  </conditionalFormatting>
  <conditionalFormatting sqref="BW43:CQ43">
    <cfRule type="expression" dxfId="971" priority="1721">
      <formula>$BW$4=""</formula>
    </cfRule>
  </conditionalFormatting>
  <conditionalFormatting sqref="BX43:CQ43">
    <cfRule type="expression" dxfId="970" priority="1720">
      <formula>$BX$4=""</formula>
    </cfRule>
  </conditionalFormatting>
  <conditionalFormatting sqref="BY43:CQ43">
    <cfRule type="expression" dxfId="969" priority="1719">
      <formula>$BY$4=""</formula>
    </cfRule>
  </conditionalFormatting>
  <conditionalFormatting sqref="BZ43:CQ43">
    <cfRule type="expression" dxfId="968" priority="1718">
      <formula>$BZ$4=""</formula>
    </cfRule>
  </conditionalFormatting>
  <conditionalFormatting sqref="CA43:CQ43">
    <cfRule type="expression" dxfId="967" priority="1717">
      <formula>$CA$4=""</formula>
    </cfRule>
  </conditionalFormatting>
  <conditionalFormatting sqref="CB43:CQ43">
    <cfRule type="expression" dxfId="966" priority="1716">
      <formula>$CB$4=""</formula>
    </cfRule>
  </conditionalFormatting>
  <conditionalFormatting sqref="CC43:CQ43">
    <cfRule type="expression" dxfId="965" priority="1715">
      <formula>$CC$4=""</formula>
    </cfRule>
  </conditionalFormatting>
  <conditionalFormatting sqref="BR43:CQ43">
    <cfRule type="expression" dxfId="964" priority="1741">
      <formula>$BC$4=""</formula>
    </cfRule>
  </conditionalFormatting>
  <conditionalFormatting sqref="D48:O48 AC48:BQ48">
    <cfRule type="expression" dxfId="963" priority="1713">
      <formula>$D$4=""</formula>
    </cfRule>
  </conditionalFormatting>
  <conditionalFormatting sqref="E48:O48 AC48:BQ48">
    <cfRule type="expression" dxfId="962" priority="1712">
      <formula>$E$4=""</formula>
    </cfRule>
  </conditionalFormatting>
  <conditionalFormatting sqref="F48:O48 AC48:BQ48">
    <cfRule type="expression" dxfId="961" priority="1711">
      <formula>$F$4=""</formula>
    </cfRule>
  </conditionalFormatting>
  <conditionalFormatting sqref="G48:O48 AC48:BQ48">
    <cfRule type="expression" dxfId="960" priority="1710">
      <formula>$G$4=""</formula>
    </cfRule>
  </conditionalFormatting>
  <conditionalFormatting sqref="H48:O48 AC48:BQ48">
    <cfRule type="expression" dxfId="959" priority="1709">
      <formula>$H$4=""</formula>
    </cfRule>
  </conditionalFormatting>
  <conditionalFormatting sqref="I48:O48 AC48:BQ48">
    <cfRule type="expression" dxfId="958" priority="1708">
      <formula>$I$4=""</formula>
    </cfRule>
  </conditionalFormatting>
  <conditionalFormatting sqref="J48:O48 AC48:BQ48">
    <cfRule type="expression" dxfId="957" priority="1707">
      <formula>$J$4=""</formula>
    </cfRule>
  </conditionalFormatting>
  <conditionalFormatting sqref="K48:O48 AC48:BQ48">
    <cfRule type="expression" dxfId="956" priority="1706">
      <formula>$K$4=""</formula>
    </cfRule>
  </conditionalFormatting>
  <conditionalFormatting sqref="L48:O48 AC48:BQ48">
    <cfRule type="expression" dxfId="955" priority="1705">
      <formula>$L$4=""</formula>
    </cfRule>
  </conditionalFormatting>
  <conditionalFormatting sqref="M48:O48 AC48:BQ48">
    <cfRule type="expression" dxfId="954" priority="1704">
      <formula>$M$4=""</formula>
    </cfRule>
  </conditionalFormatting>
  <conditionalFormatting sqref="N48:O48 AC48:BQ48">
    <cfRule type="expression" dxfId="953" priority="1703">
      <formula>$N$4=""</formula>
    </cfRule>
  </conditionalFormatting>
  <conditionalFormatting sqref="O48 AC48:BQ48">
    <cfRule type="expression" dxfId="952" priority="1702">
      <formula>$O$4=""</formula>
    </cfRule>
  </conditionalFormatting>
  <conditionalFormatting sqref="AC48:BQ48">
    <cfRule type="expression" dxfId="951" priority="1701">
      <formula>$P$4=""</formula>
    </cfRule>
  </conditionalFormatting>
  <conditionalFormatting sqref="AC48:BQ48">
    <cfRule type="expression" dxfId="950" priority="1700">
      <formula>$Q$4=""</formula>
    </cfRule>
  </conditionalFormatting>
  <conditionalFormatting sqref="AC48:BQ48">
    <cfRule type="expression" dxfId="949" priority="1699">
      <formula>$R$4=""</formula>
    </cfRule>
  </conditionalFormatting>
  <conditionalFormatting sqref="AC48:BQ48">
    <cfRule type="expression" dxfId="948" priority="1698">
      <formula>$S$4=""</formula>
    </cfRule>
  </conditionalFormatting>
  <conditionalFormatting sqref="AC48:BQ48">
    <cfRule type="expression" dxfId="947" priority="1697">
      <formula>$T$4=""</formula>
    </cfRule>
  </conditionalFormatting>
  <conditionalFormatting sqref="AC48:BQ48">
    <cfRule type="expression" dxfId="946" priority="1696">
      <formula>$U$4=""</formula>
    </cfRule>
  </conditionalFormatting>
  <conditionalFormatting sqref="AC48:BQ48">
    <cfRule type="expression" dxfId="945" priority="1695">
      <formula>$V$4=""</formula>
    </cfRule>
  </conditionalFormatting>
  <conditionalFormatting sqref="AC48:BQ48">
    <cfRule type="expression" dxfId="944" priority="1694">
      <formula>$W$4=""</formula>
    </cfRule>
  </conditionalFormatting>
  <conditionalFormatting sqref="AC48:BQ48">
    <cfRule type="expression" dxfId="943" priority="1693">
      <formula>$X$4=""</formula>
    </cfRule>
  </conditionalFormatting>
  <conditionalFormatting sqref="AC48:BQ48">
    <cfRule type="expression" dxfId="942" priority="1692">
      <formula>$Y$4=""</formula>
    </cfRule>
  </conditionalFormatting>
  <conditionalFormatting sqref="AC48:BQ48">
    <cfRule type="expression" dxfId="941" priority="1691">
      <formula>$Z$4=""</formula>
    </cfRule>
  </conditionalFormatting>
  <conditionalFormatting sqref="AC48:BQ48">
    <cfRule type="expression" dxfId="940" priority="1690">
      <formula>$AA$4=""</formula>
    </cfRule>
  </conditionalFormatting>
  <conditionalFormatting sqref="AY48:BQ48">
    <cfRule type="expression" dxfId="939" priority="1666">
      <formula>$AY$4=""</formula>
    </cfRule>
  </conditionalFormatting>
  <conditionalFormatting sqref="AX48:BQ48">
    <cfRule type="expression" dxfId="938" priority="1667">
      <formula>$AX$4=""</formula>
    </cfRule>
  </conditionalFormatting>
  <conditionalFormatting sqref="AW48:BQ48">
    <cfRule type="expression" dxfId="937" priority="1668">
      <formula>$AW$4=""</formula>
    </cfRule>
  </conditionalFormatting>
  <conditionalFormatting sqref="AV48:BQ48">
    <cfRule type="expression" dxfId="936" priority="1669">
      <formula>$AV$4=""</formula>
    </cfRule>
  </conditionalFormatting>
  <conditionalFormatting sqref="AU48:BQ48">
    <cfRule type="expression" dxfId="935" priority="1670">
      <formula>$AU$4=""</formula>
    </cfRule>
  </conditionalFormatting>
  <conditionalFormatting sqref="AT48:BQ48">
    <cfRule type="expression" dxfId="934" priority="1671">
      <formula>$AT$4=""</formula>
    </cfRule>
  </conditionalFormatting>
  <conditionalFormatting sqref="AS48:BQ48">
    <cfRule type="expression" dxfId="933" priority="1672">
      <formula>$AS$4=""</formula>
    </cfRule>
  </conditionalFormatting>
  <conditionalFormatting sqref="AR48:BQ48">
    <cfRule type="expression" dxfId="932" priority="1673">
      <formula>$AR$4=""</formula>
    </cfRule>
  </conditionalFormatting>
  <conditionalFormatting sqref="AQ48:BQ48">
    <cfRule type="expression" dxfId="931" priority="1674">
      <formula>$AQ$4=""</formula>
    </cfRule>
  </conditionalFormatting>
  <conditionalFormatting sqref="AP48:BQ48">
    <cfRule type="expression" dxfId="930" priority="1675">
      <formula>$AP$4=""</formula>
    </cfRule>
  </conditionalFormatting>
  <conditionalFormatting sqref="AO48:BQ48">
    <cfRule type="expression" dxfId="929" priority="1676">
      <formula>$AO$4=""</formula>
    </cfRule>
  </conditionalFormatting>
  <conditionalFormatting sqref="AN48:BQ48">
    <cfRule type="expression" dxfId="928" priority="1677">
      <formula>$AN$4=""</formula>
    </cfRule>
  </conditionalFormatting>
  <conditionalFormatting sqref="AM48:BQ48">
    <cfRule type="expression" dxfId="927" priority="1678">
      <formula>$AM$4=""</formula>
    </cfRule>
  </conditionalFormatting>
  <conditionalFormatting sqref="AL48:BQ48">
    <cfRule type="expression" dxfId="926" priority="1679">
      <formula>$AL$4=""</formula>
    </cfRule>
  </conditionalFormatting>
  <conditionalFormatting sqref="AK48:BQ48">
    <cfRule type="expression" dxfId="925" priority="1680">
      <formula>$AK$4=""</formula>
    </cfRule>
  </conditionalFormatting>
  <conditionalFormatting sqref="AJ48:BQ48">
    <cfRule type="expression" dxfId="924" priority="1681">
      <formula>$AJ$4=""</formula>
    </cfRule>
  </conditionalFormatting>
  <conditionalFormatting sqref="AI48:BQ48">
    <cfRule type="expression" dxfId="923" priority="1682">
      <formula>$AI$4=""</formula>
    </cfRule>
  </conditionalFormatting>
  <conditionalFormatting sqref="AH48:BQ48">
    <cfRule type="expression" dxfId="922" priority="1683">
      <formula>$AH$4=""</formula>
    </cfRule>
  </conditionalFormatting>
  <conditionalFormatting sqref="AG48:BQ48">
    <cfRule type="expression" dxfId="921" priority="1684">
      <formula>$AG$4=""</formula>
    </cfRule>
  </conditionalFormatting>
  <conditionalFormatting sqref="AF48:BQ48">
    <cfRule type="expression" dxfId="920" priority="1685">
      <formula>$AF$4=""</formula>
    </cfRule>
  </conditionalFormatting>
  <conditionalFormatting sqref="AE48:BQ48">
    <cfRule type="expression" dxfId="919" priority="1686">
      <formula>$AE$4=""</formula>
    </cfRule>
  </conditionalFormatting>
  <conditionalFormatting sqref="AD48:BQ48">
    <cfRule type="expression" dxfId="918" priority="1687">
      <formula>$AD$4=""</formula>
    </cfRule>
  </conditionalFormatting>
  <conditionalFormatting sqref="AC48:BQ48">
    <cfRule type="expression" dxfId="917" priority="1688">
      <formula>$AC$4=""</formula>
    </cfRule>
  </conditionalFormatting>
  <conditionalFormatting sqref="AC48:BQ48">
    <cfRule type="expression" dxfId="916" priority="1689">
      <formula>$AB$4=""</formula>
    </cfRule>
  </conditionalFormatting>
  <conditionalFormatting sqref="BA48:BQ48">
    <cfRule type="expression" dxfId="915" priority="1664">
      <formula>$BA$4=""</formula>
    </cfRule>
  </conditionalFormatting>
  <conditionalFormatting sqref="BO48:BQ48">
    <cfRule type="expression" dxfId="914" priority="1650">
      <formula>$BO$4=""</formula>
    </cfRule>
  </conditionalFormatting>
  <conditionalFormatting sqref="BN48:BQ48">
    <cfRule type="expression" dxfId="913" priority="1651">
      <formula>$BN$4=""</formula>
    </cfRule>
  </conditionalFormatting>
  <conditionalFormatting sqref="BM48:BQ48">
    <cfRule type="expression" dxfId="912" priority="1652">
      <formula>$BM$4=""</formula>
    </cfRule>
  </conditionalFormatting>
  <conditionalFormatting sqref="BL48:BQ48">
    <cfRule type="expression" dxfId="911" priority="1653">
      <formula>$BL$4=""</formula>
    </cfRule>
  </conditionalFormatting>
  <conditionalFormatting sqref="BK48:BQ48">
    <cfRule type="expression" dxfId="910" priority="1654">
      <formula>$BK$4=""</formula>
    </cfRule>
  </conditionalFormatting>
  <conditionalFormatting sqref="BJ48:BQ48">
    <cfRule type="expression" dxfId="909" priority="1655">
      <formula>$BJ$4=""</formula>
    </cfRule>
  </conditionalFormatting>
  <conditionalFormatting sqref="BI48:BQ48">
    <cfRule type="expression" dxfId="908" priority="1656">
      <formula>$BI$4=""</formula>
    </cfRule>
  </conditionalFormatting>
  <conditionalFormatting sqref="BH48:BQ48">
    <cfRule type="expression" dxfId="907" priority="1657">
      <formula>$BH$4=""</formula>
    </cfRule>
  </conditionalFormatting>
  <conditionalFormatting sqref="BG48:BQ48">
    <cfRule type="expression" dxfId="906" priority="1658">
      <formula>$BG$4=""</formula>
    </cfRule>
  </conditionalFormatting>
  <conditionalFormatting sqref="BF48:BQ48">
    <cfRule type="expression" dxfId="905" priority="1659">
      <formula>$BF$4=""</formula>
    </cfRule>
  </conditionalFormatting>
  <conditionalFormatting sqref="BE48:BQ48">
    <cfRule type="expression" dxfId="904" priority="1660">
      <formula>$BE$4=""</formula>
    </cfRule>
  </conditionalFormatting>
  <conditionalFormatting sqref="BD48:BQ48">
    <cfRule type="expression" dxfId="903" priority="1661">
      <formula>$BD$4=""</formula>
    </cfRule>
  </conditionalFormatting>
  <conditionalFormatting sqref="BB48:BQ48">
    <cfRule type="expression" dxfId="902" priority="1663">
      <formula>$BB$4=""</formula>
    </cfRule>
  </conditionalFormatting>
  <conditionalFormatting sqref="AZ48:BQ48">
    <cfRule type="expression" dxfId="901" priority="1665">
      <formula>$AZ$4=""</formula>
    </cfRule>
  </conditionalFormatting>
  <conditionalFormatting sqref="BP48:BQ48">
    <cfRule type="expression" dxfId="900" priority="1649">
      <formula>$BP$4=""</formula>
    </cfRule>
  </conditionalFormatting>
  <conditionalFormatting sqref="BQ48">
    <cfRule type="expression" dxfId="899" priority="1648">
      <formula>$BQ$4=""</formula>
    </cfRule>
  </conditionalFormatting>
  <conditionalFormatting sqref="BC48:BQ48">
    <cfRule type="expression" dxfId="898" priority="1662">
      <formula>$BC$4=""</formula>
    </cfRule>
  </conditionalFormatting>
  <conditionalFormatting sqref="BR48:CQ48">
    <cfRule type="expression" dxfId="897" priority="1647">
      <formula>$D$4=""</formula>
    </cfRule>
  </conditionalFormatting>
  <conditionalFormatting sqref="BR48:CQ48">
    <cfRule type="expression" dxfId="896" priority="1646">
      <formula>$E$4=""</formula>
    </cfRule>
  </conditionalFormatting>
  <conditionalFormatting sqref="BR48:CQ48">
    <cfRule type="expression" dxfId="895" priority="1645">
      <formula>$F$4=""</formula>
    </cfRule>
  </conditionalFormatting>
  <conditionalFormatting sqref="BR48:CQ48">
    <cfRule type="expression" dxfId="894" priority="1644">
      <formula>$G$4=""</formula>
    </cfRule>
  </conditionalFormatting>
  <conditionalFormatting sqref="BR48:CQ48">
    <cfRule type="expression" dxfId="893" priority="1643">
      <formula>$H$4=""</formula>
    </cfRule>
  </conditionalFormatting>
  <conditionalFormatting sqref="BR48:CQ48">
    <cfRule type="expression" dxfId="892" priority="1642">
      <formula>$I$4=""</formula>
    </cfRule>
  </conditionalFormatting>
  <conditionalFormatting sqref="BR48:CQ48">
    <cfRule type="expression" dxfId="891" priority="1641">
      <formula>$J$4=""</formula>
    </cfRule>
  </conditionalFormatting>
  <conditionalFormatting sqref="BR48:CQ48">
    <cfRule type="expression" dxfId="890" priority="1640">
      <formula>$K$4=""</formula>
    </cfRule>
  </conditionalFormatting>
  <conditionalFormatting sqref="BR48:CQ48">
    <cfRule type="expression" dxfId="889" priority="1639">
      <formula>$L$4=""</formula>
    </cfRule>
  </conditionalFormatting>
  <conditionalFormatting sqref="BR48:CQ48">
    <cfRule type="expression" dxfId="888" priority="1638">
      <formula>$M$4=""</formula>
    </cfRule>
  </conditionalFormatting>
  <conditionalFormatting sqref="BR48:CQ48">
    <cfRule type="expression" dxfId="887" priority="1637">
      <formula>$N$4=""</formula>
    </cfRule>
  </conditionalFormatting>
  <conditionalFormatting sqref="BR48:CQ48">
    <cfRule type="expression" dxfId="886" priority="1636">
      <formula>$O$4=""</formula>
    </cfRule>
  </conditionalFormatting>
  <conditionalFormatting sqref="BR48:CQ48">
    <cfRule type="expression" dxfId="885" priority="1635">
      <formula>$P$4=""</formula>
    </cfRule>
  </conditionalFormatting>
  <conditionalFormatting sqref="BR48:CQ48">
    <cfRule type="expression" dxfId="884" priority="1634">
      <formula>$Q$4=""</formula>
    </cfRule>
  </conditionalFormatting>
  <conditionalFormatting sqref="BR48:CQ48">
    <cfRule type="expression" dxfId="883" priority="1633">
      <formula>$R$4=""</formula>
    </cfRule>
  </conditionalFormatting>
  <conditionalFormatting sqref="BR48:CQ48">
    <cfRule type="expression" dxfId="882" priority="1632">
      <formula>$S$4=""</formula>
    </cfRule>
  </conditionalFormatting>
  <conditionalFormatting sqref="BR48:CQ48">
    <cfRule type="expression" dxfId="881" priority="1631">
      <formula>$T$4=""</formula>
    </cfRule>
  </conditionalFormatting>
  <conditionalFormatting sqref="BR48:CQ48">
    <cfRule type="expression" dxfId="880" priority="1630">
      <formula>$U$4=""</formula>
    </cfRule>
  </conditionalFormatting>
  <conditionalFormatting sqref="BR48:CQ48">
    <cfRule type="expression" dxfId="879" priority="1629">
      <formula>$V$4=""</formula>
    </cfRule>
  </conditionalFormatting>
  <conditionalFormatting sqref="BR48:CQ48">
    <cfRule type="expression" dxfId="878" priority="1628">
      <formula>$W$4=""</formula>
    </cfRule>
  </conditionalFormatting>
  <conditionalFormatting sqref="BR48:CQ48">
    <cfRule type="expression" dxfId="877" priority="1627">
      <formula>$X$4=""</formula>
    </cfRule>
  </conditionalFormatting>
  <conditionalFormatting sqref="BR48:CQ48">
    <cfRule type="expression" dxfId="876" priority="1626">
      <formula>$Y$4=""</formula>
    </cfRule>
  </conditionalFormatting>
  <conditionalFormatting sqref="BR48:CQ48">
    <cfRule type="expression" dxfId="875" priority="1625">
      <formula>$Z$4=""</formula>
    </cfRule>
  </conditionalFormatting>
  <conditionalFormatting sqref="BR48:CQ48">
    <cfRule type="expression" dxfId="874" priority="1624">
      <formula>$AA$4=""</formula>
    </cfRule>
  </conditionalFormatting>
  <conditionalFormatting sqref="BR48:CQ48">
    <cfRule type="expression" dxfId="873" priority="1600">
      <formula>$AY$4=""</formula>
    </cfRule>
  </conditionalFormatting>
  <conditionalFormatting sqref="BR48:CQ48">
    <cfRule type="expression" dxfId="872" priority="1601">
      <formula>$AX$4=""</formula>
    </cfRule>
  </conditionalFormatting>
  <conditionalFormatting sqref="BR48:CQ48">
    <cfRule type="expression" dxfId="871" priority="1602">
      <formula>$AW$4=""</formula>
    </cfRule>
  </conditionalFormatting>
  <conditionalFormatting sqref="BR48:CQ48">
    <cfRule type="expression" dxfId="870" priority="1603">
      <formula>$AV$4=""</formula>
    </cfRule>
  </conditionalFormatting>
  <conditionalFormatting sqref="BR48:CQ48">
    <cfRule type="expression" dxfId="869" priority="1604">
      <formula>$AU$4=""</formula>
    </cfRule>
  </conditionalFormatting>
  <conditionalFormatting sqref="BR48:CQ48">
    <cfRule type="expression" dxfId="868" priority="1605">
      <formula>$AT$4=""</formula>
    </cfRule>
  </conditionalFormatting>
  <conditionalFormatting sqref="BR48:CQ48">
    <cfRule type="expression" dxfId="867" priority="1606">
      <formula>$AS$4=""</formula>
    </cfRule>
  </conditionalFormatting>
  <conditionalFormatting sqref="BR48:CQ48">
    <cfRule type="expression" dxfId="866" priority="1607">
      <formula>$AR$4=""</formula>
    </cfRule>
  </conditionalFormatting>
  <conditionalFormatting sqref="BR48:CQ48">
    <cfRule type="expression" dxfId="865" priority="1608">
      <formula>$AQ$4=""</formula>
    </cfRule>
  </conditionalFormatting>
  <conditionalFormatting sqref="BR48:CQ48">
    <cfRule type="expression" dxfId="864" priority="1609">
      <formula>$AP$4=""</formula>
    </cfRule>
  </conditionalFormatting>
  <conditionalFormatting sqref="BR48:CQ48">
    <cfRule type="expression" dxfId="863" priority="1610">
      <formula>$AO$4=""</formula>
    </cfRule>
  </conditionalFormatting>
  <conditionalFormatting sqref="BR48:CQ48">
    <cfRule type="expression" dxfId="862" priority="1611">
      <formula>$AN$4=""</formula>
    </cfRule>
  </conditionalFormatting>
  <conditionalFormatting sqref="BR48:CQ48">
    <cfRule type="expression" dxfId="861" priority="1612">
      <formula>$AM$4=""</formula>
    </cfRule>
  </conditionalFormatting>
  <conditionalFormatting sqref="BR48:CQ48">
    <cfRule type="expression" dxfId="860" priority="1613">
      <formula>$AL$4=""</formula>
    </cfRule>
  </conditionalFormatting>
  <conditionalFormatting sqref="BR48:CQ48">
    <cfRule type="expression" dxfId="859" priority="1614">
      <formula>$AK$4=""</formula>
    </cfRule>
  </conditionalFormatting>
  <conditionalFormatting sqref="BR48:CQ48">
    <cfRule type="expression" dxfId="858" priority="1615">
      <formula>$AJ$4=""</formula>
    </cfRule>
  </conditionalFormatting>
  <conditionalFormatting sqref="BR48:CQ48">
    <cfRule type="expression" dxfId="857" priority="1616">
      <formula>$AI$4=""</formula>
    </cfRule>
  </conditionalFormatting>
  <conditionalFormatting sqref="BR48:CQ48">
    <cfRule type="expression" dxfId="856" priority="1617">
      <formula>$AH$4=""</formula>
    </cfRule>
  </conditionalFormatting>
  <conditionalFormatting sqref="BR48:CQ48">
    <cfRule type="expression" dxfId="855" priority="1618">
      <formula>$AG$4=""</formula>
    </cfRule>
  </conditionalFormatting>
  <conditionalFormatting sqref="BR48:CQ48">
    <cfRule type="expression" dxfId="854" priority="1619">
      <formula>$AF$4=""</formula>
    </cfRule>
  </conditionalFormatting>
  <conditionalFormatting sqref="BR48:CQ48">
    <cfRule type="expression" dxfId="853" priority="1620">
      <formula>$AE$4=""</formula>
    </cfRule>
  </conditionalFormatting>
  <conditionalFormatting sqref="BR48:CQ48">
    <cfRule type="expression" dxfId="852" priority="1621">
      <formula>$AD$4=""</formula>
    </cfRule>
  </conditionalFormatting>
  <conditionalFormatting sqref="BR48:CQ48">
    <cfRule type="expression" dxfId="851" priority="1622">
      <formula>$AC$4=""</formula>
    </cfRule>
  </conditionalFormatting>
  <conditionalFormatting sqref="BR48:CQ48">
    <cfRule type="expression" dxfId="850" priority="1623">
      <formula>$AB$4=""</formula>
    </cfRule>
  </conditionalFormatting>
  <conditionalFormatting sqref="BR48:CQ48">
    <cfRule type="expression" dxfId="849" priority="1598">
      <formula>$BA$4=""</formula>
    </cfRule>
  </conditionalFormatting>
  <conditionalFormatting sqref="BR48:CQ48">
    <cfRule type="expression" dxfId="848" priority="1584">
      <formula>$BO$4=""</formula>
    </cfRule>
  </conditionalFormatting>
  <conditionalFormatting sqref="BR48:CQ48">
    <cfRule type="expression" dxfId="847" priority="1585">
      <formula>$BN$4=""</formula>
    </cfRule>
  </conditionalFormatting>
  <conditionalFormatting sqref="BR48:CQ48">
    <cfRule type="expression" dxfId="846" priority="1586">
      <formula>$BM$4=""</formula>
    </cfRule>
  </conditionalFormatting>
  <conditionalFormatting sqref="BR48:CQ48">
    <cfRule type="expression" dxfId="845" priority="1587">
      <formula>$BL$4=""</formula>
    </cfRule>
  </conditionalFormatting>
  <conditionalFormatting sqref="BR48:CQ48">
    <cfRule type="expression" dxfId="844" priority="1588">
      <formula>$BK$4=""</formula>
    </cfRule>
  </conditionalFormatting>
  <conditionalFormatting sqref="BR48:CQ48">
    <cfRule type="expression" dxfId="843" priority="1589">
      <formula>$BJ$4=""</formula>
    </cfRule>
  </conditionalFormatting>
  <conditionalFormatting sqref="BR48:CQ48">
    <cfRule type="expression" dxfId="842" priority="1590">
      <formula>$BI$4=""</formula>
    </cfRule>
  </conditionalFormatting>
  <conditionalFormatting sqref="BR48:CQ48">
    <cfRule type="expression" dxfId="841" priority="1591">
      <formula>$BH$4=""</formula>
    </cfRule>
  </conditionalFormatting>
  <conditionalFormatting sqref="BR48:CQ48">
    <cfRule type="expression" dxfId="840" priority="1592">
      <formula>$BG$4=""</formula>
    </cfRule>
  </conditionalFormatting>
  <conditionalFormatting sqref="BR48:CQ48">
    <cfRule type="expression" dxfId="839" priority="1593">
      <formula>$BF$4=""</formula>
    </cfRule>
  </conditionalFormatting>
  <conditionalFormatting sqref="BR48:CQ48">
    <cfRule type="expression" dxfId="838" priority="1594">
      <formula>$BE$4=""</formula>
    </cfRule>
  </conditionalFormatting>
  <conditionalFormatting sqref="BR48:CQ48">
    <cfRule type="expression" dxfId="837" priority="1595">
      <formula>$BD$4=""</formula>
    </cfRule>
  </conditionalFormatting>
  <conditionalFormatting sqref="BR48:CQ48">
    <cfRule type="expression" dxfId="836" priority="1597">
      <formula>$BB$4=""</formula>
    </cfRule>
  </conditionalFormatting>
  <conditionalFormatting sqref="BR48:CQ48">
    <cfRule type="expression" dxfId="835" priority="1599">
      <formula>$AZ$4=""</formula>
    </cfRule>
  </conditionalFormatting>
  <conditionalFormatting sqref="CD48:CQ48">
    <cfRule type="expression" dxfId="834" priority="1569">
      <formula>$CD$4=""</formula>
    </cfRule>
  </conditionalFormatting>
  <conditionalFormatting sqref="BR48:CQ48">
    <cfRule type="expression" dxfId="833" priority="1583">
      <formula>$BP$4=""</formula>
    </cfRule>
  </conditionalFormatting>
  <conditionalFormatting sqref="BR48:CQ48">
    <cfRule type="expression" dxfId="832" priority="1582">
      <formula>$BQ$4=""</formula>
    </cfRule>
  </conditionalFormatting>
  <conditionalFormatting sqref="BR48:CQ48">
    <cfRule type="expression" dxfId="831" priority="1581">
      <formula>$BR$4=""</formula>
    </cfRule>
  </conditionalFormatting>
  <conditionalFormatting sqref="BS48:CQ48">
    <cfRule type="expression" dxfId="830" priority="1580">
      <formula>$BS$4=""</formula>
    </cfRule>
  </conditionalFormatting>
  <conditionalFormatting sqref="BT48:CQ48">
    <cfRule type="expression" dxfId="829" priority="1579">
      <formula>$BT$4=""</formula>
    </cfRule>
  </conditionalFormatting>
  <conditionalFormatting sqref="BU48:CQ48">
    <cfRule type="expression" dxfId="828" priority="1578">
      <formula>$BU$4=""</formula>
    </cfRule>
  </conditionalFormatting>
  <conditionalFormatting sqref="BV48:CQ48">
    <cfRule type="expression" dxfId="827" priority="1577">
      <formula>$BV$4=""</formula>
    </cfRule>
  </conditionalFormatting>
  <conditionalFormatting sqref="BW48:CQ48">
    <cfRule type="expression" dxfId="826" priority="1576">
      <formula>$BW$4=""</formula>
    </cfRule>
  </conditionalFormatting>
  <conditionalFormatting sqref="BX48:CQ48">
    <cfRule type="expression" dxfId="825" priority="1575">
      <formula>$BX$4=""</formula>
    </cfRule>
  </conditionalFormatting>
  <conditionalFormatting sqref="BY48:CQ48">
    <cfRule type="expression" dxfId="824" priority="1574">
      <formula>$BY$4=""</formula>
    </cfRule>
  </conditionalFormatting>
  <conditionalFormatting sqref="BZ48:CQ48">
    <cfRule type="expression" dxfId="823" priority="1573">
      <formula>$BZ$4=""</formula>
    </cfRule>
  </conditionalFormatting>
  <conditionalFormatting sqref="CA48:CQ48">
    <cfRule type="expression" dxfId="822" priority="1572">
      <formula>$CA$4=""</formula>
    </cfRule>
  </conditionalFormatting>
  <conditionalFormatting sqref="CB48:CQ48">
    <cfRule type="expression" dxfId="821" priority="1571">
      <formula>$CB$4=""</formula>
    </cfRule>
  </conditionalFormatting>
  <conditionalFormatting sqref="CC48:CQ48">
    <cfRule type="expression" dxfId="820" priority="1570">
      <formula>$CC$4=""</formula>
    </cfRule>
  </conditionalFormatting>
  <conditionalFormatting sqref="BR48:CQ48">
    <cfRule type="expression" dxfId="819" priority="1596">
      <formula>$BC$4=""</formula>
    </cfRule>
  </conditionalFormatting>
  <conditionalFormatting sqref="D9:O9 AC9:BQ9">
    <cfRule type="expression" dxfId="818" priority="1212">
      <formula>$D$4=""</formula>
    </cfRule>
  </conditionalFormatting>
  <conditionalFormatting sqref="E9:O9 AC9:BQ9">
    <cfRule type="expression" dxfId="817" priority="1211">
      <formula>$E$4=""</formula>
    </cfRule>
  </conditionalFormatting>
  <conditionalFormatting sqref="F9:O9 AC9:BQ9">
    <cfRule type="expression" dxfId="816" priority="1210">
      <formula>$F$4=""</formula>
    </cfRule>
  </conditionalFormatting>
  <conditionalFormatting sqref="G9:O9 AC9:BQ9">
    <cfRule type="expression" dxfId="815" priority="1209">
      <formula>$G$4=""</formula>
    </cfRule>
  </conditionalFormatting>
  <conditionalFormatting sqref="H9:O9 AC9:BQ9">
    <cfRule type="expression" dxfId="814" priority="1208">
      <formula>$H$4=""</formula>
    </cfRule>
  </conditionalFormatting>
  <conditionalFormatting sqref="I9:O9 AC9:BQ9">
    <cfRule type="expression" dxfId="813" priority="1207">
      <formula>$I$4=""</formula>
    </cfRule>
  </conditionalFormatting>
  <conditionalFormatting sqref="J9:O9 AC9:BQ9">
    <cfRule type="expression" dxfId="812" priority="1206">
      <formula>$J$4=""</formula>
    </cfRule>
  </conditionalFormatting>
  <conditionalFormatting sqref="K9:O9 AC9:BQ9">
    <cfRule type="expression" dxfId="811" priority="1205">
      <formula>$K$4=""</formula>
    </cfRule>
  </conditionalFormatting>
  <conditionalFormatting sqref="L9:O9 AC9:BQ9">
    <cfRule type="expression" dxfId="810" priority="1204">
      <formula>$L$4=""</formula>
    </cfRule>
  </conditionalFormatting>
  <conditionalFormatting sqref="M9:O9 AC9:BQ9">
    <cfRule type="expression" dxfId="809" priority="1203">
      <formula>$M$4=""</formula>
    </cfRule>
  </conditionalFormatting>
  <conditionalFormatting sqref="N9:O9 AC9:BQ9">
    <cfRule type="expression" dxfId="808" priority="1202">
      <formula>$N$4=""</formula>
    </cfRule>
  </conditionalFormatting>
  <conditionalFormatting sqref="O9 AC9:BQ9">
    <cfRule type="expression" dxfId="807" priority="1201">
      <formula>$O$4=""</formula>
    </cfRule>
  </conditionalFormatting>
  <conditionalFormatting sqref="AC9:BQ9">
    <cfRule type="expression" dxfId="806" priority="1200">
      <formula>$P$4=""</formula>
    </cfRule>
  </conditionalFormatting>
  <conditionalFormatting sqref="AC9:BQ9">
    <cfRule type="expression" dxfId="805" priority="1199">
      <formula>$Q$4=""</formula>
    </cfRule>
  </conditionalFormatting>
  <conditionalFormatting sqref="AC9:BQ9">
    <cfRule type="expression" dxfId="804" priority="1198">
      <formula>$R$4=""</formula>
    </cfRule>
  </conditionalFormatting>
  <conditionalFormatting sqref="AC9:BQ9">
    <cfRule type="expression" dxfId="803" priority="1197">
      <formula>$S$4=""</formula>
    </cfRule>
  </conditionalFormatting>
  <conditionalFormatting sqref="AC9:BQ9">
    <cfRule type="expression" dxfId="802" priority="1196">
      <formula>$T$4=""</formula>
    </cfRule>
  </conditionalFormatting>
  <conditionalFormatting sqref="AC9:BQ9">
    <cfRule type="expression" dxfId="801" priority="1195">
      <formula>$U$4=""</formula>
    </cfRule>
  </conditionalFormatting>
  <conditionalFormatting sqref="AC9:BQ9">
    <cfRule type="expression" dxfId="800" priority="1194">
      <formula>$V$4=""</formula>
    </cfRule>
  </conditionalFormatting>
  <conditionalFormatting sqref="AC9:BQ9">
    <cfRule type="expression" dxfId="799" priority="1193">
      <formula>$W$4=""</formula>
    </cfRule>
  </conditionalFormatting>
  <conditionalFormatting sqref="AC9:BQ9">
    <cfRule type="expression" dxfId="798" priority="1192">
      <formula>$X$4=""</formula>
    </cfRule>
  </conditionalFormatting>
  <conditionalFormatting sqref="AC9:BQ9">
    <cfRule type="expression" dxfId="797" priority="1191">
      <formula>$Y$4=""</formula>
    </cfRule>
  </conditionalFormatting>
  <conditionalFormatting sqref="AC9:BQ9">
    <cfRule type="expression" dxfId="796" priority="1190">
      <formula>$Z$4=""</formula>
    </cfRule>
  </conditionalFormatting>
  <conditionalFormatting sqref="AC9:BQ9">
    <cfRule type="expression" dxfId="795" priority="1189">
      <formula>$AA$4=""</formula>
    </cfRule>
  </conditionalFormatting>
  <conditionalFormatting sqref="AY9:BQ9">
    <cfRule type="expression" dxfId="794" priority="1165">
      <formula>$AY$4=""</formula>
    </cfRule>
  </conditionalFormatting>
  <conditionalFormatting sqref="AX9:BQ9">
    <cfRule type="expression" dxfId="793" priority="1166">
      <formula>$AX$4=""</formula>
    </cfRule>
  </conditionalFormatting>
  <conditionalFormatting sqref="AW9:BQ9">
    <cfRule type="expression" dxfId="792" priority="1167">
      <formula>$AW$4=""</formula>
    </cfRule>
  </conditionalFormatting>
  <conditionalFormatting sqref="AV9:BQ9">
    <cfRule type="expression" dxfId="791" priority="1168">
      <formula>$AV$4=""</formula>
    </cfRule>
  </conditionalFormatting>
  <conditionalFormatting sqref="AU9:BQ9">
    <cfRule type="expression" dxfId="790" priority="1169">
      <formula>$AU$4=""</formula>
    </cfRule>
  </conditionalFormatting>
  <conditionalFormatting sqref="AT9:BQ9">
    <cfRule type="expression" dxfId="789" priority="1170">
      <formula>$AT$4=""</formula>
    </cfRule>
  </conditionalFormatting>
  <conditionalFormatting sqref="AS9:BQ9">
    <cfRule type="expression" dxfId="788" priority="1171">
      <formula>$AS$4=""</formula>
    </cfRule>
  </conditionalFormatting>
  <conditionalFormatting sqref="AR9:BQ9">
    <cfRule type="expression" dxfId="787" priority="1172">
      <formula>$AR$4=""</formula>
    </cfRule>
  </conditionalFormatting>
  <conditionalFormatting sqref="AQ9:BQ9">
    <cfRule type="expression" dxfId="786" priority="1173">
      <formula>$AQ$4=""</formula>
    </cfRule>
  </conditionalFormatting>
  <conditionalFormatting sqref="AP9:BQ9">
    <cfRule type="expression" dxfId="785" priority="1174">
      <formula>$AP$4=""</formula>
    </cfRule>
  </conditionalFormatting>
  <conditionalFormatting sqref="AO9:BQ9">
    <cfRule type="expression" dxfId="784" priority="1175">
      <formula>$AO$4=""</formula>
    </cfRule>
  </conditionalFormatting>
  <conditionalFormatting sqref="AN9:BQ9">
    <cfRule type="expression" dxfId="783" priority="1176">
      <formula>$AN$4=""</formula>
    </cfRule>
  </conditionalFormatting>
  <conditionalFormatting sqref="AM9:BQ9">
    <cfRule type="expression" dxfId="782" priority="1177">
      <formula>$AM$4=""</formula>
    </cfRule>
  </conditionalFormatting>
  <conditionalFormatting sqref="AL9:BQ9">
    <cfRule type="expression" dxfId="781" priority="1178">
      <formula>$AL$4=""</formula>
    </cfRule>
  </conditionalFormatting>
  <conditionalFormatting sqref="AK9:BQ9">
    <cfRule type="expression" dxfId="780" priority="1179">
      <formula>$AK$4=""</formula>
    </cfRule>
  </conditionalFormatting>
  <conditionalFormatting sqref="AJ9:BQ9">
    <cfRule type="expression" dxfId="779" priority="1180">
      <formula>$AJ$4=""</formula>
    </cfRule>
  </conditionalFormatting>
  <conditionalFormatting sqref="AI9:BQ9">
    <cfRule type="expression" dxfId="778" priority="1181">
      <formula>$AI$4=""</formula>
    </cfRule>
  </conditionalFormatting>
  <conditionalFormatting sqref="AH9:BQ9">
    <cfRule type="expression" dxfId="777" priority="1182">
      <formula>$AH$4=""</formula>
    </cfRule>
  </conditionalFormatting>
  <conditionalFormatting sqref="AG9:BQ9">
    <cfRule type="expression" dxfId="776" priority="1183">
      <formula>$AG$4=""</formula>
    </cfRule>
  </conditionalFormatting>
  <conditionalFormatting sqref="AF9:BQ9">
    <cfRule type="expression" dxfId="775" priority="1184">
      <formula>$AF$4=""</formula>
    </cfRule>
  </conditionalFormatting>
  <conditionalFormatting sqref="AE9:BQ9">
    <cfRule type="expression" dxfId="774" priority="1185">
      <formula>$AE$4=""</formula>
    </cfRule>
  </conditionalFormatting>
  <conditionalFormatting sqref="AD9:BQ9">
    <cfRule type="expression" dxfId="773" priority="1186">
      <formula>$AD$4=""</formula>
    </cfRule>
  </conditionalFormatting>
  <conditionalFormatting sqref="AC9:BQ9">
    <cfRule type="expression" dxfId="772" priority="1187">
      <formula>$AC$4=""</formula>
    </cfRule>
  </conditionalFormatting>
  <conditionalFormatting sqref="AC9:BQ9">
    <cfRule type="expression" dxfId="771" priority="1188">
      <formula>$AB$4=""</formula>
    </cfRule>
  </conditionalFormatting>
  <conditionalFormatting sqref="BA9:BQ9">
    <cfRule type="expression" dxfId="770" priority="1163">
      <formula>$BA$4=""</formula>
    </cfRule>
  </conditionalFormatting>
  <conditionalFormatting sqref="BO9:BQ9">
    <cfRule type="expression" dxfId="769" priority="1149">
      <formula>$BO$4=""</formula>
    </cfRule>
  </conditionalFormatting>
  <conditionalFormatting sqref="BN9:BQ9">
    <cfRule type="expression" dxfId="768" priority="1150">
      <formula>$BN$4=""</formula>
    </cfRule>
  </conditionalFormatting>
  <conditionalFormatting sqref="BM9:BQ9">
    <cfRule type="expression" dxfId="767" priority="1151">
      <formula>$BM$4=""</formula>
    </cfRule>
  </conditionalFormatting>
  <conditionalFormatting sqref="BL9:BQ9">
    <cfRule type="expression" dxfId="766" priority="1152">
      <formula>$BL$4=""</formula>
    </cfRule>
  </conditionalFormatting>
  <conditionalFormatting sqref="BK9:BQ9">
    <cfRule type="expression" dxfId="765" priority="1153">
      <formula>$BK$4=""</formula>
    </cfRule>
  </conditionalFormatting>
  <conditionalFormatting sqref="BJ9:BQ9">
    <cfRule type="expression" dxfId="764" priority="1154">
      <formula>$BJ$4=""</formula>
    </cfRule>
  </conditionalFormatting>
  <conditionalFormatting sqref="BI9:BQ9">
    <cfRule type="expression" dxfId="763" priority="1155">
      <formula>$BI$4=""</formula>
    </cfRule>
  </conditionalFormatting>
  <conditionalFormatting sqref="BH9:BQ9">
    <cfRule type="expression" dxfId="762" priority="1156">
      <formula>$BH$4=""</formula>
    </cfRule>
  </conditionalFormatting>
  <conditionalFormatting sqref="BG9:BQ9">
    <cfRule type="expression" dxfId="761" priority="1157">
      <formula>$BG$4=""</formula>
    </cfRule>
  </conditionalFormatting>
  <conditionalFormatting sqref="BF9:BQ9">
    <cfRule type="expression" dxfId="760" priority="1158">
      <formula>$BF$4=""</formula>
    </cfRule>
  </conditionalFormatting>
  <conditionalFormatting sqref="BE9:BQ9">
    <cfRule type="expression" dxfId="759" priority="1159">
      <formula>$BE$4=""</formula>
    </cfRule>
  </conditionalFormatting>
  <conditionalFormatting sqref="BD9:BQ9">
    <cfRule type="expression" dxfId="758" priority="1160">
      <formula>$BD$4=""</formula>
    </cfRule>
  </conditionalFormatting>
  <conditionalFormatting sqref="BB9:BQ9">
    <cfRule type="expression" dxfId="757" priority="1162">
      <formula>$BB$4=""</formula>
    </cfRule>
  </conditionalFormatting>
  <conditionalFormatting sqref="AZ9:BQ9">
    <cfRule type="expression" dxfId="756" priority="1164">
      <formula>$AZ$4=""</formula>
    </cfRule>
  </conditionalFormatting>
  <conditionalFormatting sqref="BP9:BQ9">
    <cfRule type="expression" dxfId="755" priority="1148">
      <formula>$BP$4=""</formula>
    </cfRule>
  </conditionalFormatting>
  <conditionalFormatting sqref="BQ9">
    <cfRule type="expression" dxfId="754" priority="1147">
      <formula>$BQ$4=""</formula>
    </cfRule>
  </conditionalFormatting>
  <conditionalFormatting sqref="BC9:BQ9">
    <cfRule type="expression" dxfId="753" priority="1161">
      <formula>$BC$4=""</formula>
    </cfRule>
  </conditionalFormatting>
  <conditionalFormatting sqref="BR9:CQ9">
    <cfRule type="expression" dxfId="752" priority="1067">
      <formula>$D$4=""</formula>
    </cfRule>
  </conditionalFormatting>
  <conditionalFormatting sqref="BR9:CQ9">
    <cfRule type="expression" dxfId="751" priority="1066">
      <formula>$E$4=""</formula>
    </cfRule>
  </conditionalFormatting>
  <conditionalFormatting sqref="BR9:CQ9">
    <cfRule type="expression" dxfId="750" priority="1065">
      <formula>$F$4=""</formula>
    </cfRule>
  </conditionalFormatting>
  <conditionalFormatting sqref="BR9:CQ9">
    <cfRule type="expression" dxfId="749" priority="1064">
      <formula>$G$4=""</formula>
    </cfRule>
  </conditionalFormatting>
  <conditionalFormatting sqref="BR9:CQ9">
    <cfRule type="expression" dxfId="748" priority="1063">
      <formula>$H$4=""</formula>
    </cfRule>
  </conditionalFormatting>
  <conditionalFormatting sqref="BR9:CQ9">
    <cfRule type="expression" dxfId="747" priority="1062">
      <formula>$I$4=""</formula>
    </cfRule>
  </conditionalFormatting>
  <conditionalFormatting sqref="BR9:CQ9">
    <cfRule type="expression" dxfId="746" priority="1061">
      <formula>$J$4=""</formula>
    </cfRule>
  </conditionalFormatting>
  <conditionalFormatting sqref="BR9:CQ9">
    <cfRule type="expression" dxfId="745" priority="1060">
      <formula>$K$4=""</formula>
    </cfRule>
  </conditionalFormatting>
  <conditionalFormatting sqref="BR9:CQ9">
    <cfRule type="expression" dxfId="744" priority="1059">
      <formula>$L$4=""</formula>
    </cfRule>
  </conditionalFormatting>
  <conditionalFormatting sqref="BR9:CQ9">
    <cfRule type="expression" dxfId="743" priority="1058">
      <formula>$M$4=""</formula>
    </cfRule>
  </conditionalFormatting>
  <conditionalFormatting sqref="BR9:CQ9">
    <cfRule type="expression" dxfId="742" priority="1057">
      <formula>$N$4=""</formula>
    </cfRule>
  </conditionalFormatting>
  <conditionalFormatting sqref="BR9:CQ9">
    <cfRule type="expression" dxfId="741" priority="1056">
      <formula>$O$4=""</formula>
    </cfRule>
  </conditionalFormatting>
  <conditionalFormatting sqref="BR9:CQ9">
    <cfRule type="expression" dxfId="740" priority="1055">
      <formula>$P$4=""</formula>
    </cfRule>
  </conditionalFormatting>
  <conditionalFormatting sqref="BR9:CQ9">
    <cfRule type="expression" dxfId="739" priority="1054">
      <formula>$Q$4=""</formula>
    </cfRule>
  </conditionalFormatting>
  <conditionalFormatting sqref="BR9:CQ9">
    <cfRule type="expression" dxfId="738" priority="1053">
      <formula>$R$4=""</formula>
    </cfRule>
  </conditionalFormatting>
  <conditionalFormatting sqref="BR9:CQ9">
    <cfRule type="expression" dxfId="737" priority="1052">
      <formula>$S$4=""</formula>
    </cfRule>
  </conditionalFormatting>
  <conditionalFormatting sqref="BR9:CQ9">
    <cfRule type="expression" dxfId="736" priority="1051">
      <formula>$T$4=""</formula>
    </cfRule>
  </conditionalFormatting>
  <conditionalFormatting sqref="BR9:CQ9">
    <cfRule type="expression" dxfId="735" priority="1050">
      <formula>$U$4=""</formula>
    </cfRule>
  </conditionalFormatting>
  <conditionalFormatting sqref="BR9:CQ9">
    <cfRule type="expression" dxfId="734" priority="1049">
      <formula>$V$4=""</formula>
    </cfRule>
  </conditionalFormatting>
  <conditionalFormatting sqref="BR9:CQ9">
    <cfRule type="expression" dxfId="733" priority="1048">
      <formula>$W$4=""</formula>
    </cfRule>
  </conditionalFormatting>
  <conditionalFormatting sqref="BR9:CQ9">
    <cfRule type="expression" dxfId="732" priority="1047">
      <formula>$X$4=""</formula>
    </cfRule>
  </conditionalFormatting>
  <conditionalFormatting sqref="BR9:CQ9">
    <cfRule type="expression" dxfId="731" priority="1046">
      <formula>$Y$4=""</formula>
    </cfRule>
  </conditionalFormatting>
  <conditionalFormatting sqref="BR9:CQ9">
    <cfRule type="expression" dxfId="730" priority="1045">
      <formula>$Z$4=""</formula>
    </cfRule>
  </conditionalFormatting>
  <conditionalFormatting sqref="BR9:CQ9">
    <cfRule type="expression" dxfId="729" priority="1044">
      <formula>$AA$4=""</formula>
    </cfRule>
  </conditionalFormatting>
  <conditionalFormatting sqref="BR9:CQ9">
    <cfRule type="expression" dxfId="728" priority="1020">
      <formula>$AY$4=""</formula>
    </cfRule>
  </conditionalFormatting>
  <conditionalFormatting sqref="BR9:CQ9">
    <cfRule type="expression" dxfId="727" priority="1021">
      <formula>$AX$4=""</formula>
    </cfRule>
  </conditionalFormatting>
  <conditionalFormatting sqref="BR9:CQ9">
    <cfRule type="expression" dxfId="726" priority="1022">
      <formula>$AW$4=""</formula>
    </cfRule>
  </conditionalFormatting>
  <conditionalFormatting sqref="BR9:CQ9">
    <cfRule type="expression" dxfId="725" priority="1023">
      <formula>$AV$4=""</formula>
    </cfRule>
  </conditionalFormatting>
  <conditionalFormatting sqref="BR9:CQ9">
    <cfRule type="expression" dxfId="724" priority="1024">
      <formula>$AU$4=""</formula>
    </cfRule>
  </conditionalFormatting>
  <conditionalFormatting sqref="BR9:CQ9">
    <cfRule type="expression" dxfId="723" priority="1025">
      <formula>$AT$4=""</formula>
    </cfRule>
  </conditionalFormatting>
  <conditionalFormatting sqref="BR9:CQ9">
    <cfRule type="expression" dxfId="722" priority="1026">
      <formula>$AS$4=""</formula>
    </cfRule>
  </conditionalFormatting>
  <conditionalFormatting sqref="BR9:CQ9">
    <cfRule type="expression" dxfId="721" priority="1027">
      <formula>$AR$4=""</formula>
    </cfRule>
  </conditionalFormatting>
  <conditionalFormatting sqref="BR9:CQ9">
    <cfRule type="expression" dxfId="720" priority="1028">
      <formula>$AQ$4=""</formula>
    </cfRule>
  </conditionalFormatting>
  <conditionalFormatting sqref="BR9:CQ9">
    <cfRule type="expression" dxfId="719" priority="1029">
      <formula>$AP$4=""</formula>
    </cfRule>
  </conditionalFormatting>
  <conditionalFormatting sqref="BR9:CQ9">
    <cfRule type="expression" dxfId="718" priority="1030">
      <formula>$AO$4=""</formula>
    </cfRule>
  </conditionalFormatting>
  <conditionalFormatting sqref="BR9:CQ9">
    <cfRule type="expression" dxfId="717" priority="1031">
      <formula>$AN$4=""</formula>
    </cfRule>
  </conditionalFormatting>
  <conditionalFormatting sqref="BR9:CQ9">
    <cfRule type="expression" dxfId="716" priority="1032">
      <formula>$AM$4=""</formula>
    </cfRule>
  </conditionalFormatting>
  <conditionalFormatting sqref="BR9:CQ9">
    <cfRule type="expression" dxfId="715" priority="1033">
      <formula>$AL$4=""</formula>
    </cfRule>
  </conditionalFormatting>
  <conditionalFormatting sqref="BR9:CQ9">
    <cfRule type="expression" dxfId="714" priority="1034">
      <formula>$AK$4=""</formula>
    </cfRule>
  </conditionalFormatting>
  <conditionalFormatting sqref="BR9:CQ9">
    <cfRule type="expression" dxfId="713" priority="1035">
      <formula>$AJ$4=""</formula>
    </cfRule>
  </conditionalFormatting>
  <conditionalFormatting sqref="BR9:CQ9">
    <cfRule type="expression" dxfId="712" priority="1036">
      <formula>$AI$4=""</formula>
    </cfRule>
  </conditionalFormatting>
  <conditionalFormatting sqref="BR9:CQ9">
    <cfRule type="expression" dxfId="711" priority="1037">
      <formula>$AH$4=""</formula>
    </cfRule>
  </conditionalFormatting>
  <conditionalFormatting sqref="BR9:CQ9">
    <cfRule type="expression" dxfId="710" priority="1038">
      <formula>$AG$4=""</formula>
    </cfRule>
  </conditionalFormatting>
  <conditionalFormatting sqref="BR9:CQ9">
    <cfRule type="expression" dxfId="709" priority="1039">
      <formula>$AF$4=""</formula>
    </cfRule>
  </conditionalFormatting>
  <conditionalFormatting sqref="BR9:CQ9">
    <cfRule type="expression" dxfId="708" priority="1040">
      <formula>$AE$4=""</formula>
    </cfRule>
  </conditionalFormatting>
  <conditionalFormatting sqref="BR9:CQ9">
    <cfRule type="expression" dxfId="707" priority="1041">
      <formula>$AD$4=""</formula>
    </cfRule>
  </conditionalFormatting>
  <conditionalFormatting sqref="BR9:CQ9">
    <cfRule type="expression" dxfId="706" priority="1042">
      <formula>$AC$4=""</formula>
    </cfRule>
  </conditionalFormatting>
  <conditionalFormatting sqref="BR9:CQ9">
    <cfRule type="expression" dxfId="705" priority="1043">
      <formula>$AB$4=""</formula>
    </cfRule>
  </conditionalFormatting>
  <conditionalFormatting sqref="BR9:CQ9">
    <cfRule type="expression" dxfId="704" priority="1018">
      <formula>$BA$4=""</formula>
    </cfRule>
  </conditionalFormatting>
  <conditionalFormatting sqref="BR9:CQ9">
    <cfRule type="expression" dxfId="703" priority="1004">
      <formula>$BO$4=""</formula>
    </cfRule>
  </conditionalFormatting>
  <conditionalFormatting sqref="BR9:CQ9">
    <cfRule type="expression" dxfId="702" priority="1005">
      <formula>$BN$4=""</formula>
    </cfRule>
  </conditionalFormatting>
  <conditionalFormatting sqref="BR9:CQ9">
    <cfRule type="expression" dxfId="701" priority="1006">
      <formula>$BM$4=""</formula>
    </cfRule>
  </conditionalFormatting>
  <conditionalFormatting sqref="BR9:CQ9">
    <cfRule type="expression" dxfId="700" priority="1007">
      <formula>$BL$4=""</formula>
    </cfRule>
  </conditionalFormatting>
  <conditionalFormatting sqref="BR9:CQ9">
    <cfRule type="expression" dxfId="699" priority="1008">
      <formula>$BK$4=""</formula>
    </cfRule>
  </conditionalFormatting>
  <conditionalFormatting sqref="BR9:CQ9">
    <cfRule type="expression" dxfId="698" priority="1009">
      <formula>$BJ$4=""</formula>
    </cfRule>
  </conditionalFormatting>
  <conditionalFormatting sqref="BR9:CQ9">
    <cfRule type="expression" dxfId="697" priority="1010">
      <formula>$BI$4=""</formula>
    </cfRule>
  </conditionalFormatting>
  <conditionalFormatting sqref="BR9:CQ9">
    <cfRule type="expression" dxfId="696" priority="1011">
      <formula>$BH$4=""</formula>
    </cfRule>
  </conditionalFormatting>
  <conditionalFormatting sqref="BR9:CQ9">
    <cfRule type="expression" dxfId="695" priority="1012">
      <formula>$BG$4=""</formula>
    </cfRule>
  </conditionalFormatting>
  <conditionalFormatting sqref="BR9:CQ9">
    <cfRule type="expression" dxfId="694" priority="1013">
      <formula>$BF$4=""</formula>
    </cfRule>
  </conditionalFormatting>
  <conditionalFormatting sqref="BR9:CQ9">
    <cfRule type="expression" dxfId="693" priority="1014">
      <formula>$BE$4=""</formula>
    </cfRule>
  </conditionalFormatting>
  <conditionalFormatting sqref="BR9:CQ9">
    <cfRule type="expression" dxfId="692" priority="1015">
      <formula>$BD$4=""</formula>
    </cfRule>
  </conditionalFormatting>
  <conditionalFormatting sqref="BR9:CQ9">
    <cfRule type="expression" dxfId="691" priority="1017">
      <formula>$BB$4=""</formula>
    </cfRule>
  </conditionalFormatting>
  <conditionalFormatting sqref="BR9:CQ9">
    <cfRule type="expression" dxfId="690" priority="1019">
      <formula>$AZ$4=""</formula>
    </cfRule>
  </conditionalFormatting>
  <conditionalFormatting sqref="CD9:CQ9">
    <cfRule type="expression" dxfId="689" priority="989">
      <formula>$CD$4=""</formula>
    </cfRule>
  </conditionalFormatting>
  <conditionalFormatting sqref="BR9:CQ9">
    <cfRule type="expression" dxfId="688" priority="1003">
      <formula>$BP$4=""</formula>
    </cfRule>
  </conditionalFormatting>
  <conditionalFormatting sqref="BR9:CQ9">
    <cfRule type="expression" dxfId="687" priority="1002">
      <formula>$BQ$4=""</formula>
    </cfRule>
  </conditionalFormatting>
  <conditionalFormatting sqref="BR9:CQ9">
    <cfRule type="expression" dxfId="686" priority="1001">
      <formula>$BR$4=""</formula>
    </cfRule>
  </conditionalFormatting>
  <conditionalFormatting sqref="BS9:CQ9">
    <cfRule type="expression" dxfId="685" priority="1000">
      <formula>$BS$4=""</formula>
    </cfRule>
  </conditionalFormatting>
  <conditionalFormatting sqref="BT9:CQ9">
    <cfRule type="expression" dxfId="684" priority="999">
      <formula>$BT$4=""</formula>
    </cfRule>
  </conditionalFormatting>
  <conditionalFormatting sqref="BU9:CQ9">
    <cfRule type="expression" dxfId="683" priority="998">
      <formula>$BU$4=""</formula>
    </cfRule>
  </conditionalFormatting>
  <conditionalFormatting sqref="BV9:CQ9">
    <cfRule type="expression" dxfId="682" priority="997">
      <formula>$BV$4=""</formula>
    </cfRule>
  </conditionalFormatting>
  <conditionalFormatting sqref="BW9:CQ9">
    <cfRule type="expression" dxfId="681" priority="996">
      <formula>$BW$4=""</formula>
    </cfRule>
  </conditionalFormatting>
  <conditionalFormatting sqref="BX9:CQ9">
    <cfRule type="expression" dxfId="680" priority="995">
      <formula>$BX$4=""</formula>
    </cfRule>
  </conditionalFormatting>
  <conditionalFormatting sqref="BY9:CQ9">
    <cfRule type="expression" dxfId="679" priority="994">
      <formula>$BY$4=""</formula>
    </cfRule>
  </conditionalFormatting>
  <conditionalFormatting sqref="BZ9:CQ9">
    <cfRule type="expression" dxfId="678" priority="993">
      <formula>$BZ$4=""</formula>
    </cfRule>
  </conditionalFormatting>
  <conditionalFormatting sqref="CA9:CQ9">
    <cfRule type="expression" dxfId="677" priority="992">
      <formula>$CA$4=""</formula>
    </cfRule>
  </conditionalFormatting>
  <conditionalFormatting sqref="CB9:CQ9">
    <cfRule type="expression" dxfId="676" priority="991">
      <formula>$CB$4=""</formula>
    </cfRule>
  </conditionalFormatting>
  <conditionalFormatting sqref="CC9:CQ9">
    <cfRule type="expression" dxfId="675" priority="990">
      <formula>$CC$4=""</formula>
    </cfRule>
  </conditionalFormatting>
  <conditionalFormatting sqref="BR9:CQ9">
    <cfRule type="expression" dxfId="674" priority="1016">
      <formula>$BC$4=""</formula>
    </cfRule>
  </conditionalFormatting>
  <conditionalFormatting sqref="D18:O18 AC18:BQ18">
    <cfRule type="expression" dxfId="673" priority="698">
      <formula>$D$4=""</formula>
    </cfRule>
  </conditionalFormatting>
  <conditionalFormatting sqref="E18:O18 AC18:BQ18">
    <cfRule type="expression" dxfId="672" priority="697">
      <formula>$E$4=""</formula>
    </cfRule>
  </conditionalFormatting>
  <conditionalFormatting sqref="F18:O18 AC18:BQ18">
    <cfRule type="expression" dxfId="671" priority="696">
      <formula>$F$4=""</formula>
    </cfRule>
  </conditionalFormatting>
  <conditionalFormatting sqref="G18:O18 AC18:BQ18">
    <cfRule type="expression" dxfId="670" priority="695">
      <formula>$G$4=""</formula>
    </cfRule>
  </conditionalFormatting>
  <conditionalFormatting sqref="H18:O18 AC18:BQ18">
    <cfRule type="expression" dxfId="669" priority="694">
      <formula>$H$4=""</formula>
    </cfRule>
  </conditionalFormatting>
  <conditionalFormatting sqref="I18:O18 AC18:BQ18">
    <cfRule type="expression" dxfId="668" priority="693">
      <formula>$I$4=""</formula>
    </cfRule>
  </conditionalFormatting>
  <conditionalFormatting sqref="J18:O18 AC18:BQ18">
    <cfRule type="expression" dxfId="667" priority="692">
      <formula>$J$4=""</formula>
    </cfRule>
  </conditionalFormatting>
  <conditionalFormatting sqref="K18:O18 AC18:BQ18">
    <cfRule type="expression" dxfId="666" priority="691">
      <formula>$K$4=""</formula>
    </cfRule>
  </conditionalFormatting>
  <conditionalFormatting sqref="L18:O18 AC18:BQ18">
    <cfRule type="expression" dxfId="665" priority="690">
      <formula>$L$4=""</formula>
    </cfRule>
  </conditionalFormatting>
  <conditionalFormatting sqref="M18:O18 AC18:BQ18">
    <cfRule type="expression" dxfId="664" priority="689">
      <formula>$M$4=""</formula>
    </cfRule>
  </conditionalFormatting>
  <conditionalFormatting sqref="N18:O18 AC18:BQ18">
    <cfRule type="expression" dxfId="663" priority="688">
      <formula>$N$4=""</formula>
    </cfRule>
  </conditionalFormatting>
  <conditionalFormatting sqref="O18 AC18:BQ18">
    <cfRule type="expression" dxfId="662" priority="687">
      <formula>$O$4=""</formula>
    </cfRule>
  </conditionalFormatting>
  <conditionalFormatting sqref="AC18:BQ18">
    <cfRule type="expression" dxfId="661" priority="686">
      <formula>$P$4=""</formula>
    </cfRule>
  </conditionalFormatting>
  <conditionalFormatting sqref="AC18:BQ18">
    <cfRule type="expression" dxfId="660" priority="685">
      <formula>$Q$4=""</formula>
    </cfRule>
  </conditionalFormatting>
  <conditionalFormatting sqref="AC18:BQ18">
    <cfRule type="expression" dxfId="659" priority="684">
      <formula>$R$4=""</formula>
    </cfRule>
  </conditionalFormatting>
  <conditionalFormatting sqref="AC18:BQ18">
    <cfRule type="expression" dxfId="658" priority="683">
      <formula>$S$4=""</formula>
    </cfRule>
  </conditionalFormatting>
  <conditionalFormatting sqref="AC18:BQ18">
    <cfRule type="expression" dxfId="657" priority="682">
      <formula>$T$4=""</formula>
    </cfRule>
  </conditionalFormatting>
  <conditionalFormatting sqref="AC18:BQ18">
    <cfRule type="expression" dxfId="656" priority="681">
      <formula>$U$4=""</formula>
    </cfRule>
  </conditionalFormatting>
  <conditionalFormatting sqref="AC18:BQ18">
    <cfRule type="expression" dxfId="655" priority="680">
      <formula>$V$4=""</formula>
    </cfRule>
  </conditionalFormatting>
  <conditionalFormatting sqref="AC18:BQ18">
    <cfRule type="expression" dxfId="654" priority="679">
      <formula>$W$4=""</formula>
    </cfRule>
  </conditionalFormatting>
  <conditionalFormatting sqref="AC18:BQ18">
    <cfRule type="expression" dxfId="653" priority="678">
      <formula>$X$4=""</formula>
    </cfRule>
  </conditionalFormatting>
  <conditionalFormatting sqref="AC18:BQ18">
    <cfRule type="expression" dxfId="652" priority="677">
      <formula>$Y$4=""</formula>
    </cfRule>
  </conditionalFormatting>
  <conditionalFormatting sqref="AC18:BQ18">
    <cfRule type="expression" dxfId="651" priority="676">
      <formula>$Z$4=""</formula>
    </cfRule>
  </conditionalFormatting>
  <conditionalFormatting sqref="AC18:BQ18">
    <cfRule type="expression" dxfId="650" priority="675">
      <formula>$AA$4=""</formula>
    </cfRule>
  </conditionalFormatting>
  <conditionalFormatting sqref="AY18:BQ18">
    <cfRule type="expression" dxfId="649" priority="651">
      <formula>$AY$4=""</formula>
    </cfRule>
  </conditionalFormatting>
  <conditionalFormatting sqref="AX18:BQ18">
    <cfRule type="expression" dxfId="648" priority="652">
      <formula>$AX$4=""</formula>
    </cfRule>
  </conditionalFormatting>
  <conditionalFormatting sqref="AW18:BQ18">
    <cfRule type="expression" dxfId="647" priority="653">
      <formula>$AW$4=""</formula>
    </cfRule>
  </conditionalFormatting>
  <conditionalFormatting sqref="AV18:BQ18">
    <cfRule type="expression" dxfId="646" priority="654">
      <formula>$AV$4=""</formula>
    </cfRule>
  </conditionalFormatting>
  <conditionalFormatting sqref="AU18:BQ18">
    <cfRule type="expression" dxfId="645" priority="655">
      <formula>$AU$4=""</formula>
    </cfRule>
  </conditionalFormatting>
  <conditionalFormatting sqref="AT18:BQ18">
    <cfRule type="expression" dxfId="644" priority="656">
      <formula>$AT$4=""</formula>
    </cfRule>
  </conditionalFormatting>
  <conditionalFormatting sqref="AS18:BQ18">
    <cfRule type="expression" dxfId="643" priority="657">
      <formula>$AS$4=""</formula>
    </cfRule>
  </conditionalFormatting>
  <conditionalFormatting sqref="AR18:BQ18">
    <cfRule type="expression" dxfId="642" priority="658">
      <formula>$AR$4=""</formula>
    </cfRule>
  </conditionalFormatting>
  <conditionalFormatting sqref="AQ18:BQ18">
    <cfRule type="expression" dxfId="641" priority="659">
      <formula>$AQ$4=""</formula>
    </cfRule>
  </conditionalFormatting>
  <conditionalFormatting sqref="AP18:BQ18">
    <cfRule type="expression" dxfId="640" priority="660">
      <formula>$AP$4=""</formula>
    </cfRule>
  </conditionalFormatting>
  <conditionalFormatting sqref="AO18:BQ18">
    <cfRule type="expression" dxfId="639" priority="661">
      <formula>$AO$4=""</formula>
    </cfRule>
  </conditionalFormatting>
  <conditionalFormatting sqref="AN18:BQ18">
    <cfRule type="expression" dxfId="638" priority="662">
      <formula>$AN$4=""</formula>
    </cfRule>
  </conditionalFormatting>
  <conditionalFormatting sqref="AM18:BQ18">
    <cfRule type="expression" dxfId="637" priority="663">
      <formula>$AM$4=""</formula>
    </cfRule>
  </conditionalFormatting>
  <conditionalFormatting sqref="AL18:BQ18">
    <cfRule type="expression" dxfId="636" priority="664">
      <formula>$AL$4=""</formula>
    </cfRule>
  </conditionalFormatting>
  <conditionalFormatting sqref="AK18:BQ18">
    <cfRule type="expression" dxfId="635" priority="665">
      <formula>$AK$4=""</formula>
    </cfRule>
  </conditionalFormatting>
  <conditionalFormatting sqref="AJ18:BQ18">
    <cfRule type="expression" dxfId="634" priority="666">
      <formula>$AJ$4=""</formula>
    </cfRule>
  </conditionalFormatting>
  <conditionalFormatting sqref="AI18:BQ18">
    <cfRule type="expression" dxfId="633" priority="667">
      <formula>$AI$4=""</formula>
    </cfRule>
  </conditionalFormatting>
  <conditionalFormatting sqref="AH18:BQ18">
    <cfRule type="expression" dxfId="632" priority="668">
      <formula>$AH$4=""</formula>
    </cfRule>
  </conditionalFormatting>
  <conditionalFormatting sqref="AG18:BQ18">
    <cfRule type="expression" dxfId="631" priority="669">
      <formula>$AG$4=""</formula>
    </cfRule>
  </conditionalFormatting>
  <conditionalFormatting sqref="AF18:BQ18">
    <cfRule type="expression" dxfId="630" priority="670">
      <formula>$AF$4=""</formula>
    </cfRule>
  </conditionalFormatting>
  <conditionalFormatting sqref="AE18:BQ18">
    <cfRule type="expression" dxfId="629" priority="671">
      <formula>$AE$4=""</formula>
    </cfRule>
  </conditionalFormatting>
  <conditionalFormatting sqref="AD18:BQ18">
    <cfRule type="expression" dxfId="628" priority="672">
      <formula>$AD$4=""</formula>
    </cfRule>
  </conditionalFormatting>
  <conditionalFormatting sqref="AC18:BQ18">
    <cfRule type="expression" dxfId="627" priority="673">
      <formula>$AC$4=""</formula>
    </cfRule>
  </conditionalFormatting>
  <conditionalFormatting sqref="AC18:BQ18">
    <cfRule type="expression" dxfId="626" priority="674">
      <formula>$AB$4=""</formula>
    </cfRule>
  </conditionalFormatting>
  <conditionalFormatting sqref="BA18:BQ18">
    <cfRule type="expression" dxfId="625" priority="649">
      <formula>$BA$4=""</formula>
    </cfRule>
  </conditionalFormatting>
  <conditionalFormatting sqref="BO18:BQ18">
    <cfRule type="expression" dxfId="624" priority="635">
      <formula>$BO$4=""</formula>
    </cfRule>
  </conditionalFormatting>
  <conditionalFormatting sqref="BN18:BQ18">
    <cfRule type="expression" dxfId="623" priority="636">
      <formula>$BN$4=""</formula>
    </cfRule>
  </conditionalFormatting>
  <conditionalFormatting sqref="BM18:BQ18">
    <cfRule type="expression" dxfId="622" priority="637">
      <formula>$BM$4=""</formula>
    </cfRule>
  </conditionalFormatting>
  <conditionalFormatting sqref="BL18:BQ18">
    <cfRule type="expression" dxfId="621" priority="638">
      <formula>$BL$4=""</formula>
    </cfRule>
  </conditionalFormatting>
  <conditionalFormatting sqref="BK18:BQ18">
    <cfRule type="expression" dxfId="620" priority="639">
      <formula>$BK$4=""</formula>
    </cfRule>
  </conditionalFormatting>
  <conditionalFormatting sqref="BJ18:BQ18">
    <cfRule type="expression" dxfId="619" priority="640">
      <formula>$BJ$4=""</formula>
    </cfRule>
  </conditionalFormatting>
  <conditionalFormatting sqref="BI18:BQ18">
    <cfRule type="expression" dxfId="618" priority="641">
      <formula>$BI$4=""</formula>
    </cfRule>
  </conditionalFormatting>
  <conditionalFormatting sqref="BH18:BQ18">
    <cfRule type="expression" dxfId="617" priority="642">
      <formula>$BH$4=""</formula>
    </cfRule>
  </conditionalFormatting>
  <conditionalFormatting sqref="BG18:BQ18">
    <cfRule type="expression" dxfId="616" priority="643">
      <formula>$BG$4=""</formula>
    </cfRule>
  </conditionalFormatting>
  <conditionalFormatting sqref="BF18:BQ18">
    <cfRule type="expression" dxfId="615" priority="644">
      <formula>$BF$4=""</formula>
    </cfRule>
  </conditionalFormatting>
  <conditionalFormatting sqref="BE18:BQ18">
    <cfRule type="expression" dxfId="614" priority="645">
      <formula>$BE$4=""</formula>
    </cfRule>
  </conditionalFormatting>
  <conditionalFormatting sqref="BD18:BQ18">
    <cfRule type="expression" dxfId="613" priority="646">
      <formula>$BD$4=""</formula>
    </cfRule>
  </conditionalFormatting>
  <conditionalFormatting sqref="BB18:BQ18">
    <cfRule type="expression" dxfId="612" priority="648">
      <formula>$BB$4=""</formula>
    </cfRule>
  </conditionalFormatting>
  <conditionalFormatting sqref="AZ18:BQ18">
    <cfRule type="expression" dxfId="611" priority="650">
      <formula>$AZ$4=""</formula>
    </cfRule>
  </conditionalFormatting>
  <conditionalFormatting sqref="BP18:BQ18">
    <cfRule type="expression" dxfId="610" priority="634">
      <formula>$BP$4=""</formula>
    </cfRule>
  </conditionalFormatting>
  <conditionalFormatting sqref="BQ18">
    <cfRule type="expression" dxfId="609" priority="633">
      <formula>$BQ$4=""</formula>
    </cfRule>
  </conditionalFormatting>
  <conditionalFormatting sqref="BC18:BQ18">
    <cfRule type="expression" dxfId="608" priority="647">
      <formula>$BC$4=""</formula>
    </cfRule>
  </conditionalFormatting>
  <conditionalFormatting sqref="BR18:CQ18">
    <cfRule type="expression" dxfId="607" priority="632">
      <formula>$D$4=""</formula>
    </cfRule>
  </conditionalFormatting>
  <conditionalFormatting sqref="BR18:CQ18">
    <cfRule type="expression" dxfId="606" priority="631">
      <formula>$E$4=""</formula>
    </cfRule>
  </conditionalFormatting>
  <conditionalFormatting sqref="BR18:CQ18">
    <cfRule type="expression" dxfId="605" priority="630">
      <formula>$F$4=""</formula>
    </cfRule>
  </conditionalFormatting>
  <conditionalFormatting sqref="BR18:CQ18">
    <cfRule type="expression" dxfId="604" priority="629">
      <formula>$G$4=""</formula>
    </cfRule>
  </conditionalFormatting>
  <conditionalFormatting sqref="BR18:CQ18">
    <cfRule type="expression" dxfId="603" priority="628">
      <formula>$H$4=""</formula>
    </cfRule>
  </conditionalFormatting>
  <conditionalFormatting sqref="BR18:CQ18">
    <cfRule type="expression" dxfId="602" priority="627">
      <formula>$I$4=""</formula>
    </cfRule>
  </conditionalFormatting>
  <conditionalFormatting sqref="BR18:CQ18">
    <cfRule type="expression" dxfId="601" priority="626">
      <formula>$J$4=""</formula>
    </cfRule>
  </conditionalFormatting>
  <conditionalFormatting sqref="BR18:CQ18">
    <cfRule type="expression" dxfId="600" priority="625">
      <formula>$K$4=""</formula>
    </cfRule>
  </conditionalFormatting>
  <conditionalFormatting sqref="BR18:CQ18">
    <cfRule type="expression" dxfId="599" priority="624">
      <formula>$L$4=""</formula>
    </cfRule>
  </conditionalFormatting>
  <conditionalFormatting sqref="BR18:CQ18">
    <cfRule type="expression" dxfId="598" priority="623">
      <formula>$M$4=""</formula>
    </cfRule>
  </conditionalFormatting>
  <conditionalFormatting sqref="BR18:CQ18">
    <cfRule type="expression" dxfId="597" priority="622">
      <formula>$N$4=""</formula>
    </cfRule>
  </conditionalFormatting>
  <conditionalFormatting sqref="BR18:CQ18">
    <cfRule type="expression" dxfId="596" priority="621">
      <formula>$O$4=""</formula>
    </cfRule>
  </conditionalFormatting>
  <conditionalFormatting sqref="BR18:CQ18">
    <cfRule type="expression" dxfId="595" priority="620">
      <formula>$P$4=""</formula>
    </cfRule>
  </conditionalFormatting>
  <conditionalFormatting sqref="BR18:CQ18">
    <cfRule type="expression" dxfId="594" priority="619">
      <formula>$Q$4=""</formula>
    </cfRule>
  </conditionalFormatting>
  <conditionalFormatting sqref="BR18:CQ18">
    <cfRule type="expression" dxfId="593" priority="618">
      <formula>$R$4=""</formula>
    </cfRule>
  </conditionalFormatting>
  <conditionalFormatting sqref="BR18:CQ18">
    <cfRule type="expression" dxfId="592" priority="617">
      <formula>$S$4=""</formula>
    </cfRule>
  </conditionalFormatting>
  <conditionalFormatting sqref="BR18:CQ18">
    <cfRule type="expression" dxfId="591" priority="616">
      <formula>$T$4=""</formula>
    </cfRule>
  </conditionalFormatting>
  <conditionalFormatting sqref="BR18:CQ18">
    <cfRule type="expression" dxfId="590" priority="615">
      <formula>$U$4=""</formula>
    </cfRule>
  </conditionalFormatting>
  <conditionalFormatting sqref="BR18:CQ18">
    <cfRule type="expression" dxfId="589" priority="614">
      <formula>$V$4=""</formula>
    </cfRule>
  </conditionalFormatting>
  <conditionalFormatting sqref="BR18:CQ18">
    <cfRule type="expression" dxfId="588" priority="613">
      <formula>$W$4=""</formula>
    </cfRule>
  </conditionalFormatting>
  <conditionalFormatting sqref="BR18:CQ18">
    <cfRule type="expression" dxfId="587" priority="612">
      <formula>$X$4=""</formula>
    </cfRule>
  </conditionalFormatting>
  <conditionalFormatting sqref="BR18:CQ18">
    <cfRule type="expression" dxfId="586" priority="611">
      <formula>$Y$4=""</formula>
    </cfRule>
  </conditionalFormatting>
  <conditionalFormatting sqref="BR18:CQ18">
    <cfRule type="expression" dxfId="585" priority="610">
      <formula>$Z$4=""</formula>
    </cfRule>
  </conditionalFormatting>
  <conditionalFormatting sqref="BR18:CQ18">
    <cfRule type="expression" dxfId="584" priority="609">
      <formula>$AA$4=""</formula>
    </cfRule>
  </conditionalFormatting>
  <conditionalFormatting sqref="BR18:CQ18">
    <cfRule type="expression" dxfId="583" priority="585">
      <formula>$AY$4=""</formula>
    </cfRule>
  </conditionalFormatting>
  <conditionalFormatting sqref="BR18:CQ18">
    <cfRule type="expression" dxfId="582" priority="586">
      <formula>$AX$4=""</formula>
    </cfRule>
  </conditionalFormatting>
  <conditionalFormatting sqref="BR18:CQ18">
    <cfRule type="expression" dxfId="581" priority="587">
      <formula>$AW$4=""</formula>
    </cfRule>
  </conditionalFormatting>
  <conditionalFormatting sqref="BR18:CQ18">
    <cfRule type="expression" dxfId="580" priority="588">
      <formula>$AV$4=""</formula>
    </cfRule>
  </conditionalFormatting>
  <conditionalFormatting sqref="BR18:CQ18">
    <cfRule type="expression" dxfId="579" priority="589">
      <formula>$AU$4=""</formula>
    </cfRule>
  </conditionalFormatting>
  <conditionalFormatting sqref="BR18:CQ18">
    <cfRule type="expression" dxfId="578" priority="590">
      <formula>$AT$4=""</formula>
    </cfRule>
  </conditionalFormatting>
  <conditionalFormatting sqref="BR18:CQ18">
    <cfRule type="expression" dxfId="577" priority="591">
      <formula>$AS$4=""</formula>
    </cfRule>
  </conditionalFormatting>
  <conditionalFormatting sqref="BR18:CQ18">
    <cfRule type="expression" dxfId="576" priority="592">
      <formula>$AR$4=""</formula>
    </cfRule>
  </conditionalFormatting>
  <conditionalFormatting sqref="BR18:CQ18">
    <cfRule type="expression" dxfId="575" priority="593">
      <formula>$AQ$4=""</formula>
    </cfRule>
  </conditionalFormatting>
  <conditionalFormatting sqref="BR18:CQ18">
    <cfRule type="expression" dxfId="574" priority="594">
      <formula>$AP$4=""</formula>
    </cfRule>
  </conditionalFormatting>
  <conditionalFormatting sqref="BR18:CQ18">
    <cfRule type="expression" dxfId="573" priority="595">
      <formula>$AO$4=""</formula>
    </cfRule>
  </conditionalFormatting>
  <conditionalFormatting sqref="BR18:CQ18">
    <cfRule type="expression" dxfId="572" priority="596">
      <formula>$AN$4=""</formula>
    </cfRule>
  </conditionalFormatting>
  <conditionalFormatting sqref="BR18:CQ18">
    <cfRule type="expression" dxfId="571" priority="597">
      <formula>$AM$4=""</formula>
    </cfRule>
  </conditionalFormatting>
  <conditionalFormatting sqref="BR18:CQ18">
    <cfRule type="expression" dxfId="570" priority="598">
      <formula>$AL$4=""</formula>
    </cfRule>
  </conditionalFormatting>
  <conditionalFormatting sqref="BR18:CQ18">
    <cfRule type="expression" dxfId="569" priority="599">
      <formula>$AK$4=""</formula>
    </cfRule>
  </conditionalFormatting>
  <conditionalFormatting sqref="BR18:CQ18">
    <cfRule type="expression" dxfId="568" priority="600">
      <formula>$AJ$4=""</formula>
    </cfRule>
  </conditionalFormatting>
  <conditionalFormatting sqref="BR18:CQ18">
    <cfRule type="expression" dxfId="567" priority="601">
      <formula>$AI$4=""</formula>
    </cfRule>
  </conditionalFormatting>
  <conditionalFormatting sqref="BR18:CQ18">
    <cfRule type="expression" dxfId="566" priority="602">
      <formula>$AH$4=""</formula>
    </cfRule>
  </conditionalFormatting>
  <conditionalFormatting sqref="BR18:CQ18">
    <cfRule type="expression" dxfId="565" priority="603">
      <formula>$AG$4=""</formula>
    </cfRule>
  </conditionalFormatting>
  <conditionalFormatting sqref="BR18:CQ18">
    <cfRule type="expression" dxfId="564" priority="604">
      <formula>$AF$4=""</formula>
    </cfRule>
  </conditionalFormatting>
  <conditionalFormatting sqref="BR18:CQ18">
    <cfRule type="expression" dxfId="563" priority="605">
      <formula>$AE$4=""</formula>
    </cfRule>
  </conditionalFormatting>
  <conditionalFormatting sqref="BR18:CQ18">
    <cfRule type="expression" dxfId="562" priority="606">
      <formula>$AD$4=""</formula>
    </cfRule>
  </conditionalFormatting>
  <conditionalFormatting sqref="BR18:CQ18">
    <cfRule type="expression" dxfId="561" priority="607">
      <formula>$AC$4=""</formula>
    </cfRule>
  </conditionalFormatting>
  <conditionalFormatting sqref="BR18:CQ18">
    <cfRule type="expression" dxfId="560" priority="608">
      <formula>$AB$4=""</formula>
    </cfRule>
  </conditionalFormatting>
  <conditionalFormatting sqref="BR18:CQ18">
    <cfRule type="expression" dxfId="559" priority="583">
      <formula>$BA$4=""</formula>
    </cfRule>
  </conditionalFormatting>
  <conditionalFormatting sqref="BR18:CQ18">
    <cfRule type="expression" dxfId="558" priority="569">
      <formula>$BO$4=""</formula>
    </cfRule>
  </conditionalFormatting>
  <conditionalFormatting sqref="BR18:CQ18">
    <cfRule type="expression" dxfId="557" priority="570">
      <formula>$BN$4=""</formula>
    </cfRule>
  </conditionalFormatting>
  <conditionalFormatting sqref="BR18:CQ18">
    <cfRule type="expression" dxfId="556" priority="571">
      <formula>$BM$4=""</formula>
    </cfRule>
  </conditionalFormatting>
  <conditionalFormatting sqref="BR18:CQ18">
    <cfRule type="expression" dxfId="555" priority="572">
      <formula>$BL$4=""</formula>
    </cfRule>
  </conditionalFormatting>
  <conditionalFormatting sqref="BR18:CQ18">
    <cfRule type="expression" dxfId="554" priority="573">
      <formula>$BK$4=""</formula>
    </cfRule>
  </conditionalFormatting>
  <conditionalFormatting sqref="BR18:CQ18">
    <cfRule type="expression" dxfId="553" priority="574">
      <formula>$BJ$4=""</formula>
    </cfRule>
  </conditionalFormatting>
  <conditionalFormatting sqref="BR18:CQ18">
    <cfRule type="expression" dxfId="552" priority="575">
      <formula>$BI$4=""</formula>
    </cfRule>
  </conditionalFormatting>
  <conditionalFormatting sqref="BR18:CQ18">
    <cfRule type="expression" dxfId="551" priority="576">
      <formula>$BH$4=""</formula>
    </cfRule>
  </conditionalFormatting>
  <conditionalFormatting sqref="BR18:CQ18">
    <cfRule type="expression" dxfId="550" priority="577">
      <formula>$BG$4=""</formula>
    </cfRule>
  </conditionalFormatting>
  <conditionalFormatting sqref="BR18:CQ18">
    <cfRule type="expression" dxfId="549" priority="578">
      <formula>$BF$4=""</formula>
    </cfRule>
  </conditionalFormatting>
  <conditionalFormatting sqref="BR18:CQ18">
    <cfRule type="expression" dxfId="548" priority="579">
      <formula>$BE$4=""</formula>
    </cfRule>
  </conditionalFormatting>
  <conditionalFormatting sqref="BR18:CQ18">
    <cfRule type="expression" dxfId="547" priority="580">
      <formula>$BD$4=""</formula>
    </cfRule>
  </conditionalFormatting>
  <conditionalFormatting sqref="BR18:CQ18">
    <cfRule type="expression" dxfId="546" priority="582">
      <formula>$BB$4=""</formula>
    </cfRule>
  </conditionalFormatting>
  <conditionalFormatting sqref="BR18:CQ18">
    <cfRule type="expression" dxfId="545" priority="584">
      <formula>$AZ$4=""</formula>
    </cfRule>
  </conditionalFormatting>
  <conditionalFormatting sqref="CD18:CQ18">
    <cfRule type="expression" dxfId="544" priority="554">
      <formula>$CD$4=""</formula>
    </cfRule>
  </conditionalFormatting>
  <conditionalFormatting sqref="BR18:CQ18">
    <cfRule type="expression" dxfId="543" priority="568">
      <formula>$BP$4=""</formula>
    </cfRule>
  </conditionalFormatting>
  <conditionalFormatting sqref="BR18:CQ18">
    <cfRule type="expression" dxfId="542" priority="567">
      <formula>$BQ$4=""</formula>
    </cfRule>
  </conditionalFormatting>
  <conditionalFormatting sqref="BR18:CQ18">
    <cfRule type="expression" dxfId="541" priority="566">
      <formula>$BR$4=""</formula>
    </cfRule>
  </conditionalFormatting>
  <conditionalFormatting sqref="BS18:CQ18">
    <cfRule type="expression" dxfId="540" priority="565">
      <formula>$BS$4=""</formula>
    </cfRule>
  </conditionalFormatting>
  <conditionalFormatting sqref="BT18:CQ18">
    <cfRule type="expression" dxfId="539" priority="564">
      <formula>$BT$4=""</formula>
    </cfRule>
  </conditionalFormatting>
  <conditionalFormatting sqref="BU18:CQ18">
    <cfRule type="expression" dxfId="538" priority="563">
      <formula>$BU$4=""</formula>
    </cfRule>
  </conditionalFormatting>
  <conditionalFormatting sqref="BV18:CQ18">
    <cfRule type="expression" dxfId="537" priority="562">
      <formula>$BV$4=""</formula>
    </cfRule>
  </conditionalFormatting>
  <conditionalFormatting sqref="BW18:CQ18">
    <cfRule type="expression" dxfId="536" priority="561">
      <formula>$BW$4=""</formula>
    </cfRule>
  </conditionalFormatting>
  <conditionalFormatting sqref="BX18:CQ18">
    <cfRule type="expression" dxfId="535" priority="560">
      <formula>$BX$4=""</formula>
    </cfRule>
  </conditionalFormatting>
  <conditionalFormatting sqref="BY18:CQ18">
    <cfRule type="expression" dxfId="534" priority="559">
      <formula>$BY$4=""</formula>
    </cfRule>
  </conditionalFormatting>
  <conditionalFormatting sqref="BZ18:CQ18">
    <cfRule type="expression" dxfId="533" priority="558">
      <formula>$BZ$4=""</formula>
    </cfRule>
  </conditionalFormatting>
  <conditionalFormatting sqref="CA18:CQ18">
    <cfRule type="expression" dxfId="532" priority="557">
      <formula>$CA$4=""</formula>
    </cfRule>
  </conditionalFormatting>
  <conditionalFormatting sqref="CB18:CQ18">
    <cfRule type="expression" dxfId="531" priority="556">
      <formula>$CB$4=""</formula>
    </cfRule>
  </conditionalFormatting>
  <conditionalFormatting sqref="CC18:CQ18">
    <cfRule type="expression" dxfId="530" priority="555">
      <formula>$CC$4=""</formula>
    </cfRule>
  </conditionalFormatting>
  <conditionalFormatting sqref="BR18:CQ18">
    <cfRule type="expression" dxfId="529" priority="581">
      <formula>$BC$4=""</formula>
    </cfRule>
  </conditionalFormatting>
  <conditionalFormatting sqref="D8:O8 AC8:BQ8">
    <cfRule type="expression" dxfId="528" priority="553">
      <formula>$D$4=""</formula>
    </cfRule>
  </conditionalFormatting>
  <conditionalFormatting sqref="E8:O8 AC8:BQ8">
    <cfRule type="expression" dxfId="527" priority="552">
      <formula>$E$4=""</formula>
    </cfRule>
  </conditionalFormatting>
  <conditionalFormatting sqref="F8:O8 AC8:BQ8">
    <cfRule type="expression" dxfId="526" priority="551">
      <formula>$F$4=""</formula>
    </cfRule>
  </conditionalFormatting>
  <conditionalFormatting sqref="G8:O8 AC8:BQ8">
    <cfRule type="expression" dxfId="525" priority="550">
      <formula>$G$4=""</formula>
    </cfRule>
  </conditionalFormatting>
  <conditionalFormatting sqref="H8:O8 AC8:BQ8">
    <cfRule type="expression" dxfId="524" priority="549">
      <formula>$H$4=""</formula>
    </cfRule>
  </conditionalFormatting>
  <conditionalFormatting sqref="I8:O8 AC8:BQ8">
    <cfRule type="expression" dxfId="523" priority="548">
      <formula>$I$4=""</formula>
    </cfRule>
  </conditionalFormatting>
  <conditionalFormatting sqref="J8:O8 AC8:BQ8">
    <cfRule type="expression" dxfId="522" priority="547">
      <formula>$J$4=""</formula>
    </cfRule>
  </conditionalFormatting>
  <conditionalFormatting sqref="K8:O8 AC8:BQ8">
    <cfRule type="expression" dxfId="521" priority="546">
      <formula>$K$4=""</formula>
    </cfRule>
  </conditionalFormatting>
  <conditionalFormatting sqref="L8:O8 AC8:BQ8">
    <cfRule type="expression" dxfId="520" priority="545">
      <formula>$L$4=""</formula>
    </cfRule>
  </conditionalFormatting>
  <conditionalFormatting sqref="M8:O8 AC8:BQ8">
    <cfRule type="expression" dxfId="519" priority="544">
      <formula>$M$4=""</formula>
    </cfRule>
  </conditionalFormatting>
  <conditionalFormatting sqref="N8:O8 AC8:BQ8">
    <cfRule type="expression" dxfId="518" priority="543">
      <formula>$N$4=""</formula>
    </cfRule>
  </conditionalFormatting>
  <conditionalFormatting sqref="O8 AC8:BQ8">
    <cfRule type="expression" dxfId="517" priority="542">
      <formula>$O$4=""</formula>
    </cfRule>
  </conditionalFormatting>
  <conditionalFormatting sqref="AC8:BQ8">
    <cfRule type="expression" dxfId="516" priority="541">
      <formula>$P$4=""</formula>
    </cfRule>
  </conditionalFormatting>
  <conditionalFormatting sqref="AC8:BQ8">
    <cfRule type="expression" dxfId="515" priority="540">
      <formula>$Q$4=""</formula>
    </cfRule>
  </conditionalFormatting>
  <conditionalFormatting sqref="AC8:BQ8">
    <cfRule type="expression" dxfId="514" priority="539">
      <formula>$R$4=""</formula>
    </cfRule>
  </conditionalFormatting>
  <conditionalFormatting sqref="AC8:BQ8">
    <cfRule type="expression" dxfId="513" priority="538">
      <formula>$S$4=""</formula>
    </cfRule>
  </conditionalFormatting>
  <conditionalFormatting sqref="AC8:BQ8">
    <cfRule type="expression" dxfId="512" priority="537">
      <formula>$T$4=""</formula>
    </cfRule>
  </conditionalFormatting>
  <conditionalFormatting sqref="AC8:BQ8">
    <cfRule type="expression" dxfId="511" priority="536">
      <formula>$U$4=""</formula>
    </cfRule>
  </conditionalFormatting>
  <conditionalFormatting sqref="AC8:BQ8">
    <cfRule type="expression" dxfId="510" priority="535">
      <formula>$V$4=""</formula>
    </cfRule>
  </conditionalFormatting>
  <conditionalFormatting sqref="AC8:BQ8">
    <cfRule type="expression" dxfId="509" priority="534">
      <formula>$W$4=""</formula>
    </cfRule>
  </conditionalFormatting>
  <conditionalFormatting sqref="AC8:BQ8">
    <cfRule type="expression" dxfId="508" priority="533">
      <formula>$X$4=""</formula>
    </cfRule>
  </conditionalFormatting>
  <conditionalFormatting sqref="AC8:BQ8">
    <cfRule type="expression" dxfId="507" priority="532">
      <formula>$Y$4=""</formula>
    </cfRule>
  </conditionalFormatting>
  <conditionalFormatting sqref="AC8:BQ8">
    <cfRule type="expression" dxfId="506" priority="531">
      <formula>$Z$4=""</formula>
    </cfRule>
  </conditionalFormatting>
  <conditionalFormatting sqref="AC8:BQ8">
    <cfRule type="expression" dxfId="505" priority="530">
      <formula>$AA$4=""</formula>
    </cfRule>
  </conditionalFormatting>
  <conditionalFormatting sqref="AY8:BQ8">
    <cfRule type="expression" dxfId="504" priority="506">
      <formula>$AY$4=""</formula>
    </cfRule>
  </conditionalFormatting>
  <conditionalFormatting sqref="AX8:BQ8">
    <cfRule type="expression" dxfId="503" priority="507">
      <formula>$AX$4=""</formula>
    </cfRule>
  </conditionalFormatting>
  <conditionalFormatting sqref="AW8:BQ8">
    <cfRule type="expression" dxfId="502" priority="508">
      <formula>$AW$4=""</formula>
    </cfRule>
  </conditionalFormatting>
  <conditionalFormatting sqref="AV8:BQ8">
    <cfRule type="expression" dxfId="501" priority="509">
      <formula>$AV$4=""</formula>
    </cfRule>
  </conditionalFormatting>
  <conditionalFormatting sqref="AU8:BQ8">
    <cfRule type="expression" dxfId="500" priority="510">
      <formula>$AU$4=""</formula>
    </cfRule>
  </conditionalFormatting>
  <conditionalFormatting sqref="AT8:BQ8">
    <cfRule type="expression" dxfId="499" priority="511">
      <formula>$AT$4=""</formula>
    </cfRule>
  </conditionalFormatting>
  <conditionalFormatting sqref="AS8:BQ8">
    <cfRule type="expression" dxfId="498" priority="512">
      <formula>$AS$4=""</formula>
    </cfRule>
  </conditionalFormatting>
  <conditionalFormatting sqref="AR8:BQ8">
    <cfRule type="expression" dxfId="497" priority="513">
      <formula>$AR$4=""</formula>
    </cfRule>
  </conditionalFormatting>
  <conditionalFormatting sqref="AQ8:BQ8">
    <cfRule type="expression" dxfId="496" priority="514">
      <formula>$AQ$4=""</formula>
    </cfRule>
  </conditionalFormatting>
  <conditionalFormatting sqref="AP8:BQ8">
    <cfRule type="expression" dxfId="495" priority="515">
      <formula>$AP$4=""</formula>
    </cfRule>
  </conditionalFormatting>
  <conditionalFormatting sqref="AO8:BQ8">
    <cfRule type="expression" dxfId="494" priority="516">
      <formula>$AO$4=""</formula>
    </cfRule>
  </conditionalFormatting>
  <conditionalFormatting sqref="AN8:BQ8">
    <cfRule type="expression" dxfId="493" priority="517">
      <formula>$AN$4=""</formula>
    </cfRule>
  </conditionalFormatting>
  <conditionalFormatting sqref="AM8:BQ8">
    <cfRule type="expression" dxfId="492" priority="518">
      <formula>$AM$4=""</formula>
    </cfRule>
  </conditionalFormatting>
  <conditionalFormatting sqref="AL8:BQ8">
    <cfRule type="expression" dxfId="491" priority="519">
      <formula>$AL$4=""</formula>
    </cfRule>
  </conditionalFormatting>
  <conditionalFormatting sqref="AK8:BQ8">
    <cfRule type="expression" dxfId="490" priority="520">
      <formula>$AK$4=""</formula>
    </cfRule>
  </conditionalFormatting>
  <conditionalFormatting sqref="AJ8:BQ8">
    <cfRule type="expression" dxfId="489" priority="521">
      <formula>$AJ$4=""</formula>
    </cfRule>
  </conditionalFormatting>
  <conditionalFormatting sqref="AI8:BQ8">
    <cfRule type="expression" dxfId="488" priority="522">
      <formula>$AI$4=""</formula>
    </cfRule>
  </conditionalFormatting>
  <conditionalFormatting sqref="AH8:BQ8">
    <cfRule type="expression" dxfId="487" priority="523">
      <formula>$AH$4=""</formula>
    </cfRule>
  </conditionalFormatting>
  <conditionalFormatting sqref="AG8:BQ8">
    <cfRule type="expression" dxfId="486" priority="524">
      <formula>$AG$4=""</formula>
    </cfRule>
  </conditionalFormatting>
  <conditionalFormatting sqref="AF8:BQ8">
    <cfRule type="expression" dxfId="485" priority="525">
      <formula>$AF$4=""</formula>
    </cfRule>
  </conditionalFormatting>
  <conditionalFormatting sqref="AE8:BQ8">
    <cfRule type="expression" dxfId="484" priority="526">
      <formula>$AE$4=""</formula>
    </cfRule>
  </conditionalFormatting>
  <conditionalFormatting sqref="AD8:BQ8">
    <cfRule type="expression" dxfId="483" priority="527">
      <formula>$AD$4=""</formula>
    </cfRule>
  </conditionalFormatting>
  <conditionalFormatting sqref="AC8:BQ8">
    <cfRule type="expression" dxfId="482" priority="528">
      <formula>$AC$4=""</formula>
    </cfRule>
  </conditionalFormatting>
  <conditionalFormatting sqref="AC8:BQ8">
    <cfRule type="expression" dxfId="481" priority="529">
      <formula>$AB$4=""</formula>
    </cfRule>
  </conditionalFormatting>
  <conditionalFormatting sqref="BA8:BQ8">
    <cfRule type="expression" dxfId="480" priority="504">
      <formula>$BA$4=""</formula>
    </cfRule>
  </conditionalFormatting>
  <conditionalFormatting sqref="BO8:BQ8">
    <cfRule type="expression" dxfId="479" priority="490">
      <formula>$BO$4=""</formula>
    </cfRule>
  </conditionalFormatting>
  <conditionalFormatting sqref="BN8:BQ8">
    <cfRule type="expression" dxfId="478" priority="491">
      <formula>$BN$4=""</formula>
    </cfRule>
  </conditionalFormatting>
  <conditionalFormatting sqref="BM8:BQ8">
    <cfRule type="expression" dxfId="477" priority="492">
      <formula>$BM$4=""</formula>
    </cfRule>
  </conditionalFormatting>
  <conditionalFormatting sqref="BL8:BQ8">
    <cfRule type="expression" dxfId="476" priority="493">
      <formula>$BL$4=""</formula>
    </cfRule>
  </conditionalFormatting>
  <conditionalFormatting sqref="BK8:BQ8">
    <cfRule type="expression" dxfId="475" priority="494">
      <formula>$BK$4=""</formula>
    </cfRule>
  </conditionalFormatting>
  <conditionalFormatting sqref="BJ8:BQ8">
    <cfRule type="expression" dxfId="474" priority="495">
      <formula>$BJ$4=""</formula>
    </cfRule>
  </conditionalFormatting>
  <conditionalFormatting sqref="BI8:BQ8">
    <cfRule type="expression" dxfId="473" priority="496">
      <formula>$BI$4=""</formula>
    </cfRule>
  </conditionalFormatting>
  <conditionalFormatting sqref="BH8:BQ8">
    <cfRule type="expression" dxfId="472" priority="497">
      <formula>$BH$4=""</formula>
    </cfRule>
  </conditionalFormatting>
  <conditionalFormatting sqref="BG8:BQ8">
    <cfRule type="expression" dxfId="471" priority="498">
      <formula>$BG$4=""</formula>
    </cfRule>
  </conditionalFormatting>
  <conditionalFormatting sqref="BF8:BQ8">
    <cfRule type="expression" dxfId="470" priority="499">
      <formula>$BF$4=""</formula>
    </cfRule>
  </conditionalFormatting>
  <conditionalFormatting sqref="BE8:BQ8">
    <cfRule type="expression" dxfId="469" priority="500">
      <formula>$BE$4=""</formula>
    </cfRule>
  </conditionalFormatting>
  <conditionalFormatting sqref="BD8:BQ8">
    <cfRule type="expression" dxfId="468" priority="501">
      <formula>$BD$4=""</formula>
    </cfRule>
  </conditionalFormatting>
  <conditionalFormatting sqref="BB8:BQ8">
    <cfRule type="expression" dxfId="467" priority="503">
      <formula>$BB$4=""</formula>
    </cfRule>
  </conditionalFormatting>
  <conditionalFormatting sqref="AZ8:BQ8">
    <cfRule type="expression" dxfId="466" priority="505">
      <formula>$AZ$4=""</formula>
    </cfRule>
  </conditionalFormatting>
  <conditionalFormatting sqref="BP8:BQ8">
    <cfRule type="expression" dxfId="465" priority="489">
      <formula>$BP$4=""</formula>
    </cfRule>
  </conditionalFormatting>
  <conditionalFormatting sqref="BQ8">
    <cfRule type="expression" dxfId="464" priority="488">
      <formula>$BQ$4=""</formula>
    </cfRule>
  </conditionalFormatting>
  <conditionalFormatting sqref="BC8:BQ8">
    <cfRule type="expression" dxfId="463" priority="502">
      <formula>$BC$4=""</formula>
    </cfRule>
  </conditionalFormatting>
  <conditionalFormatting sqref="BR8:CQ8">
    <cfRule type="expression" dxfId="462" priority="487">
      <formula>$D$4=""</formula>
    </cfRule>
  </conditionalFormatting>
  <conditionalFormatting sqref="BR8:CQ8">
    <cfRule type="expression" dxfId="461" priority="486">
      <formula>$E$4=""</formula>
    </cfRule>
  </conditionalFormatting>
  <conditionalFormatting sqref="BR8:CQ8">
    <cfRule type="expression" dxfId="460" priority="485">
      <formula>$F$4=""</formula>
    </cfRule>
  </conditionalFormatting>
  <conditionalFormatting sqref="BR8:CQ8">
    <cfRule type="expression" dxfId="459" priority="484">
      <formula>$G$4=""</formula>
    </cfRule>
  </conditionalFormatting>
  <conditionalFormatting sqref="BR8:CQ8">
    <cfRule type="expression" dxfId="458" priority="483">
      <formula>$H$4=""</formula>
    </cfRule>
  </conditionalFormatting>
  <conditionalFormatting sqref="BR8:CQ8">
    <cfRule type="expression" dxfId="457" priority="482">
      <formula>$I$4=""</formula>
    </cfRule>
  </conditionalFormatting>
  <conditionalFormatting sqref="BR8:CQ8">
    <cfRule type="expression" dxfId="456" priority="481">
      <formula>$J$4=""</formula>
    </cfRule>
  </conditionalFormatting>
  <conditionalFormatting sqref="BR8:CQ8">
    <cfRule type="expression" dxfId="455" priority="480">
      <formula>$K$4=""</formula>
    </cfRule>
  </conditionalFormatting>
  <conditionalFormatting sqref="BR8:CQ8">
    <cfRule type="expression" dxfId="454" priority="479">
      <formula>$L$4=""</formula>
    </cfRule>
  </conditionalFormatting>
  <conditionalFormatting sqref="BR8:CQ8">
    <cfRule type="expression" dxfId="453" priority="478">
      <formula>$M$4=""</formula>
    </cfRule>
  </conditionalFormatting>
  <conditionalFormatting sqref="BR8:CQ8">
    <cfRule type="expression" dxfId="452" priority="477">
      <formula>$N$4=""</formula>
    </cfRule>
  </conditionalFormatting>
  <conditionalFormatting sqref="BR8:CQ8">
    <cfRule type="expression" dxfId="451" priority="476">
      <formula>$O$4=""</formula>
    </cfRule>
  </conditionalFormatting>
  <conditionalFormatting sqref="BR8:CQ8">
    <cfRule type="expression" dxfId="450" priority="475">
      <formula>$P$4=""</formula>
    </cfRule>
  </conditionalFormatting>
  <conditionalFormatting sqref="BR8:CQ8">
    <cfRule type="expression" dxfId="449" priority="474">
      <formula>$Q$4=""</formula>
    </cfRule>
  </conditionalFormatting>
  <conditionalFormatting sqref="BR8:CQ8">
    <cfRule type="expression" dxfId="448" priority="473">
      <formula>$R$4=""</formula>
    </cfRule>
  </conditionalFormatting>
  <conditionalFormatting sqref="BR8:CQ8">
    <cfRule type="expression" dxfId="447" priority="472">
      <formula>$S$4=""</formula>
    </cfRule>
  </conditionalFormatting>
  <conditionalFormatting sqref="BR8:CQ8">
    <cfRule type="expression" dxfId="446" priority="471">
      <formula>$T$4=""</formula>
    </cfRule>
  </conditionalFormatting>
  <conditionalFormatting sqref="BR8:CQ8">
    <cfRule type="expression" dxfId="445" priority="470">
      <formula>$U$4=""</formula>
    </cfRule>
  </conditionalFormatting>
  <conditionalFormatting sqref="BR8:CQ8">
    <cfRule type="expression" dxfId="444" priority="469">
      <formula>$V$4=""</formula>
    </cfRule>
  </conditionalFormatting>
  <conditionalFormatting sqref="BR8:CQ8">
    <cfRule type="expression" dxfId="443" priority="468">
      <formula>$W$4=""</formula>
    </cfRule>
  </conditionalFormatting>
  <conditionalFormatting sqref="BR8:CQ8">
    <cfRule type="expression" dxfId="442" priority="467">
      <formula>$X$4=""</formula>
    </cfRule>
  </conditionalFormatting>
  <conditionalFormatting sqref="BR8:CQ8">
    <cfRule type="expression" dxfId="441" priority="466">
      <formula>$Y$4=""</formula>
    </cfRule>
  </conditionalFormatting>
  <conditionalFormatting sqref="BR8:CQ8">
    <cfRule type="expression" dxfId="440" priority="465">
      <formula>$Z$4=""</formula>
    </cfRule>
  </conditionalFormatting>
  <conditionalFormatting sqref="BR8:CQ8">
    <cfRule type="expression" dxfId="439" priority="464">
      <formula>$AA$4=""</formula>
    </cfRule>
  </conditionalFormatting>
  <conditionalFormatting sqref="BR8:CQ8">
    <cfRule type="expression" dxfId="438" priority="440">
      <formula>$AY$4=""</formula>
    </cfRule>
  </conditionalFormatting>
  <conditionalFormatting sqref="BR8:CQ8">
    <cfRule type="expression" dxfId="437" priority="441">
      <formula>$AX$4=""</formula>
    </cfRule>
  </conditionalFormatting>
  <conditionalFormatting sqref="BR8:CQ8">
    <cfRule type="expression" dxfId="436" priority="442">
      <formula>$AW$4=""</formula>
    </cfRule>
  </conditionalFormatting>
  <conditionalFormatting sqref="BR8:CQ8">
    <cfRule type="expression" dxfId="435" priority="443">
      <formula>$AV$4=""</formula>
    </cfRule>
  </conditionalFormatting>
  <conditionalFormatting sqref="BR8:CQ8">
    <cfRule type="expression" dxfId="434" priority="444">
      <formula>$AU$4=""</formula>
    </cfRule>
  </conditionalFormatting>
  <conditionalFormatting sqref="BR8:CQ8">
    <cfRule type="expression" dxfId="433" priority="445">
      <formula>$AT$4=""</formula>
    </cfRule>
  </conditionalFormatting>
  <conditionalFormatting sqref="BR8:CQ8">
    <cfRule type="expression" dxfId="432" priority="446">
      <formula>$AS$4=""</formula>
    </cfRule>
  </conditionalFormatting>
  <conditionalFormatting sqref="BR8:CQ8">
    <cfRule type="expression" dxfId="431" priority="447">
      <formula>$AR$4=""</formula>
    </cfRule>
  </conditionalFormatting>
  <conditionalFormatting sqref="BR8:CQ8">
    <cfRule type="expression" dxfId="430" priority="448">
      <formula>$AQ$4=""</formula>
    </cfRule>
  </conditionalFormatting>
  <conditionalFormatting sqref="BR8:CQ8">
    <cfRule type="expression" dxfId="429" priority="449">
      <formula>$AP$4=""</formula>
    </cfRule>
  </conditionalFormatting>
  <conditionalFormatting sqref="BR8:CQ8">
    <cfRule type="expression" dxfId="428" priority="450">
      <formula>$AO$4=""</formula>
    </cfRule>
  </conditionalFormatting>
  <conditionalFormatting sqref="BR8:CQ8">
    <cfRule type="expression" dxfId="427" priority="451">
      <formula>$AN$4=""</formula>
    </cfRule>
  </conditionalFormatting>
  <conditionalFormatting sqref="BR8:CQ8">
    <cfRule type="expression" dxfId="426" priority="452">
      <formula>$AM$4=""</formula>
    </cfRule>
  </conditionalFormatting>
  <conditionalFormatting sqref="BR8:CQ8">
    <cfRule type="expression" dxfId="425" priority="453">
      <formula>$AL$4=""</formula>
    </cfRule>
  </conditionalFormatting>
  <conditionalFormatting sqref="BR8:CQ8">
    <cfRule type="expression" dxfId="424" priority="454">
      <formula>$AK$4=""</formula>
    </cfRule>
  </conditionalFormatting>
  <conditionalFormatting sqref="BR8:CQ8">
    <cfRule type="expression" dxfId="423" priority="455">
      <formula>$AJ$4=""</formula>
    </cfRule>
  </conditionalFormatting>
  <conditionalFormatting sqref="BR8:CQ8">
    <cfRule type="expression" dxfId="422" priority="456">
      <formula>$AI$4=""</formula>
    </cfRule>
  </conditionalFormatting>
  <conditionalFormatting sqref="BR8:CQ8">
    <cfRule type="expression" dxfId="421" priority="457">
      <formula>$AH$4=""</formula>
    </cfRule>
  </conditionalFormatting>
  <conditionalFormatting sqref="BR8:CQ8">
    <cfRule type="expression" dxfId="420" priority="458">
      <formula>$AG$4=""</formula>
    </cfRule>
  </conditionalFormatting>
  <conditionalFormatting sqref="BR8:CQ8">
    <cfRule type="expression" dxfId="419" priority="459">
      <formula>$AF$4=""</formula>
    </cfRule>
  </conditionalFormatting>
  <conditionalFormatting sqref="BR8:CQ8">
    <cfRule type="expression" dxfId="418" priority="460">
      <formula>$AE$4=""</formula>
    </cfRule>
  </conditionalFormatting>
  <conditionalFormatting sqref="BR8:CQ8">
    <cfRule type="expression" dxfId="417" priority="461">
      <formula>$AD$4=""</formula>
    </cfRule>
  </conditionalFormatting>
  <conditionalFormatting sqref="BR8:CQ8">
    <cfRule type="expression" dxfId="416" priority="462">
      <formula>$AC$4=""</formula>
    </cfRule>
  </conditionalFormatting>
  <conditionalFormatting sqref="BR8:CQ8">
    <cfRule type="expression" dxfId="415" priority="463">
      <formula>$AB$4=""</formula>
    </cfRule>
  </conditionalFormatting>
  <conditionalFormatting sqref="BR8:CQ8">
    <cfRule type="expression" dxfId="414" priority="438">
      <formula>$BA$4=""</formula>
    </cfRule>
  </conditionalFormatting>
  <conditionalFormatting sqref="BR8:CQ8">
    <cfRule type="expression" dxfId="413" priority="424">
      <formula>$BO$4=""</formula>
    </cfRule>
  </conditionalFormatting>
  <conditionalFormatting sqref="BR8:CQ8">
    <cfRule type="expression" dxfId="412" priority="425">
      <formula>$BN$4=""</formula>
    </cfRule>
  </conditionalFormatting>
  <conditionalFormatting sqref="BR8:CQ8">
    <cfRule type="expression" dxfId="411" priority="426">
      <formula>$BM$4=""</formula>
    </cfRule>
  </conditionalFormatting>
  <conditionalFormatting sqref="BR8:CQ8">
    <cfRule type="expression" dxfId="410" priority="427">
      <formula>$BL$4=""</formula>
    </cfRule>
  </conditionalFormatting>
  <conditionalFormatting sqref="BR8:CQ8">
    <cfRule type="expression" dxfId="409" priority="428">
      <formula>$BK$4=""</formula>
    </cfRule>
  </conditionalFormatting>
  <conditionalFormatting sqref="BR8:CQ8">
    <cfRule type="expression" dxfId="408" priority="429">
      <formula>$BJ$4=""</formula>
    </cfRule>
  </conditionalFormatting>
  <conditionalFormatting sqref="BR8:CQ8">
    <cfRule type="expression" dxfId="407" priority="430">
      <formula>$BI$4=""</formula>
    </cfRule>
  </conditionalFormatting>
  <conditionalFormatting sqref="BR8:CQ8">
    <cfRule type="expression" dxfId="406" priority="431">
      <formula>$BH$4=""</formula>
    </cfRule>
  </conditionalFormatting>
  <conditionalFormatting sqref="BR8:CQ8">
    <cfRule type="expression" dxfId="405" priority="432">
      <formula>$BG$4=""</formula>
    </cfRule>
  </conditionalFormatting>
  <conditionalFormatting sqref="BR8:CQ8">
    <cfRule type="expression" dxfId="404" priority="433">
      <formula>$BF$4=""</formula>
    </cfRule>
  </conditionalFormatting>
  <conditionalFormatting sqref="BR8:CQ8">
    <cfRule type="expression" dxfId="403" priority="434">
      <formula>$BE$4=""</formula>
    </cfRule>
  </conditionalFormatting>
  <conditionalFormatting sqref="BR8:CQ8">
    <cfRule type="expression" dxfId="402" priority="435">
      <formula>$BD$4=""</formula>
    </cfRule>
  </conditionalFormatting>
  <conditionalFormatting sqref="BR8:CQ8">
    <cfRule type="expression" dxfId="401" priority="437">
      <formula>$BB$4=""</formula>
    </cfRule>
  </conditionalFormatting>
  <conditionalFormatting sqref="BR8:CQ8">
    <cfRule type="expression" dxfId="400" priority="439">
      <formula>$AZ$4=""</formula>
    </cfRule>
  </conditionalFormatting>
  <conditionalFormatting sqref="CD8:CQ8">
    <cfRule type="expression" dxfId="399" priority="409">
      <formula>$CD$4=""</formula>
    </cfRule>
  </conditionalFormatting>
  <conditionalFormatting sqref="BR8:CQ8">
    <cfRule type="expression" dxfId="398" priority="423">
      <formula>$BP$4=""</formula>
    </cfRule>
  </conditionalFormatting>
  <conditionalFormatting sqref="BR8:CQ8">
    <cfRule type="expression" dxfId="397" priority="422">
      <formula>$BQ$4=""</formula>
    </cfRule>
  </conditionalFormatting>
  <conditionalFormatting sqref="BR8:CQ8">
    <cfRule type="expression" dxfId="396" priority="421">
      <formula>$BR$4=""</formula>
    </cfRule>
  </conditionalFormatting>
  <conditionalFormatting sqref="BS8:CQ8">
    <cfRule type="expression" dxfId="395" priority="420">
      <formula>$BS$4=""</formula>
    </cfRule>
  </conditionalFormatting>
  <conditionalFormatting sqref="BT8:CQ8">
    <cfRule type="expression" dxfId="394" priority="419">
      <formula>$BT$4=""</formula>
    </cfRule>
  </conditionalFormatting>
  <conditionalFormatting sqref="BU8:CQ8">
    <cfRule type="expression" dxfId="393" priority="418">
      <formula>$BU$4=""</formula>
    </cfRule>
  </conditionalFormatting>
  <conditionalFormatting sqref="BV8:CQ8">
    <cfRule type="expression" dxfId="392" priority="417">
      <formula>$BV$4=""</formula>
    </cfRule>
  </conditionalFormatting>
  <conditionalFormatting sqref="BW8:CQ8">
    <cfRule type="expression" dxfId="391" priority="416">
      <formula>$BW$4=""</formula>
    </cfRule>
  </conditionalFormatting>
  <conditionalFormatting sqref="BX8:CQ8">
    <cfRule type="expression" dxfId="390" priority="415">
      <formula>$BX$4=""</formula>
    </cfRule>
  </conditionalFormatting>
  <conditionalFormatting sqref="BY8:CQ8">
    <cfRule type="expression" dxfId="389" priority="414">
      <formula>$BY$4=""</formula>
    </cfRule>
  </conditionalFormatting>
  <conditionalFormatting sqref="BZ8:CQ8">
    <cfRule type="expression" dxfId="388" priority="413">
      <formula>$BZ$4=""</formula>
    </cfRule>
  </conditionalFormatting>
  <conditionalFormatting sqref="CA8:CQ8">
    <cfRule type="expression" dxfId="387" priority="412">
      <formula>$CA$4=""</formula>
    </cfRule>
  </conditionalFormatting>
  <conditionalFormatting sqref="CB8:CQ8">
    <cfRule type="expression" dxfId="386" priority="411">
      <formula>$CB$4=""</formula>
    </cfRule>
  </conditionalFormatting>
  <conditionalFormatting sqref="CC8:CQ8">
    <cfRule type="expression" dxfId="385" priority="410">
      <formula>$CC$4=""</formula>
    </cfRule>
  </conditionalFormatting>
  <conditionalFormatting sqref="BR8:CQ8">
    <cfRule type="expression" dxfId="384" priority="436">
      <formula>$BC$4=""</formula>
    </cfRule>
  </conditionalFormatting>
  <conditionalFormatting sqref="P5:V7">
    <cfRule type="expression" dxfId="383" priority="408">
      <formula>$D$4=""</formula>
    </cfRule>
  </conditionalFormatting>
  <conditionalFormatting sqref="P5:V7">
    <cfRule type="expression" dxfId="382" priority="407">
      <formula>$E$4=""</formula>
    </cfRule>
  </conditionalFormatting>
  <conditionalFormatting sqref="P5:V7">
    <cfRule type="expression" dxfId="381" priority="406">
      <formula>$F$4=""</formula>
    </cfRule>
  </conditionalFormatting>
  <conditionalFormatting sqref="P5:V7">
    <cfRule type="expression" dxfId="380" priority="405">
      <formula>$G$4=""</formula>
    </cfRule>
  </conditionalFormatting>
  <conditionalFormatting sqref="P5:V7">
    <cfRule type="expression" dxfId="379" priority="404">
      <formula>$H$4=""</formula>
    </cfRule>
  </conditionalFormatting>
  <conditionalFormatting sqref="P5:V7">
    <cfRule type="expression" dxfId="378" priority="403">
      <formula>$I$4=""</formula>
    </cfRule>
  </conditionalFormatting>
  <conditionalFormatting sqref="P5:V7">
    <cfRule type="expression" dxfId="377" priority="402">
      <formula>$J$4=""</formula>
    </cfRule>
  </conditionalFormatting>
  <conditionalFormatting sqref="P5:V7">
    <cfRule type="expression" dxfId="376" priority="401">
      <formula>$K$4=""</formula>
    </cfRule>
  </conditionalFormatting>
  <conditionalFormatting sqref="P5:V7">
    <cfRule type="expression" dxfId="375" priority="400">
      <formula>$L$4=""</formula>
    </cfRule>
  </conditionalFormatting>
  <conditionalFormatting sqref="P5:V7">
    <cfRule type="expression" dxfId="374" priority="399">
      <formula>$M$4=""</formula>
    </cfRule>
  </conditionalFormatting>
  <conditionalFormatting sqref="P5:V7">
    <cfRule type="expression" dxfId="373" priority="398">
      <formula>$N$4=""</formula>
    </cfRule>
  </conditionalFormatting>
  <conditionalFormatting sqref="P5:V7">
    <cfRule type="expression" dxfId="372" priority="397">
      <formula>$O$4=""</formula>
    </cfRule>
  </conditionalFormatting>
  <conditionalFormatting sqref="P50:V51">
    <cfRule type="expression" dxfId="371" priority="396">
      <formula>$D$4=""</formula>
    </cfRule>
  </conditionalFormatting>
  <conditionalFormatting sqref="P50:V51">
    <cfRule type="expression" dxfId="370" priority="395">
      <formula>$E$4=""</formula>
    </cfRule>
  </conditionalFormatting>
  <conditionalFormatting sqref="P50:V51">
    <cfRule type="expression" dxfId="369" priority="394">
      <formula>$F$4=""</formula>
    </cfRule>
  </conditionalFormatting>
  <conditionalFormatting sqref="P50:V51">
    <cfRule type="expression" dxfId="368" priority="393">
      <formula>$G$4=""</formula>
    </cfRule>
  </conditionalFormatting>
  <conditionalFormatting sqref="P50:V51">
    <cfRule type="expression" dxfId="367" priority="392">
      <formula>$H$4=""</formula>
    </cfRule>
  </conditionalFormatting>
  <conditionalFormatting sqref="P50:V51">
    <cfRule type="expression" dxfId="366" priority="391">
      <formula>$I$4=""</formula>
    </cfRule>
  </conditionalFormatting>
  <conditionalFormatting sqref="P50:V51">
    <cfRule type="expression" dxfId="365" priority="390">
      <formula>$J$4=""</formula>
    </cfRule>
  </conditionalFormatting>
  <conditionalFormatting sqref="P50:V51">
    <cfRule type="expression" dxfId="364" priority="389">
      <formula>$K$4=""</formula>
    </cfRule>
  </conditionalFormatting>
  <conditionalFormatting sqref="P50:V51">
    <cfRule type="expression" dxfId="363" priority="388">
      <formula>$L$4=""</formula>
    </cfRule>
  </conditionalFormatting>
  <conditionalFormatting sqref="P50:V51">
    <cfRule type="expression" dxfId="362" priority="387">
      <formula>$M$4=""</formula>
    </cfRule>
  </conditionalFormatting>
  <conditionalFormatting sqref="P50:V51">
    <cfRule type="expression" dxfId="361" priority="386">
      <formula>$N$4=""</formula>
    </cfRule>
  </conditionalFormatting>
  <conditionalFormatting sqref="P50:V51">
    <cfRule type="expression" dxfId="360" priority="385">
      <formula>$O$4=""</formula>
    </cfRule>
  </conditionalFormatting>
  <conditionalFormatting sqref="P12:V17 P47:V47 P37:V40 P20:V25 P10:V10 P33:V35 P49:V49 P27:V31">
    <cfRule type="expression" dxfId="359" priority="384">
      <formula>$D$4=""</formula>
    </cfRule>
  </conditionalFormatting>
  <conditionalFormatting sqref="P47:V47 P37:V40 P10:V10 P20:V25 P12:V17 P33:V35 P49:V49 P27:V31">
    <cfRule type="expression" dxfId="358" priority="383">
      <formula>$E$4=""</formula>
    </cfRule>
  </conditionalFormatting>
  <conditionalFormatting sqref="P47:V47 P37:V40 P10:V10 P20:V25 P12:V17 P33:V35 P49:V49 P27:V31">
    <cfRule type="expression" dxfId="357" priority="382">
      <formula>$F$4=""</formula>
    </cfRule>
  </conditionalFormatting>
  <conditionalFormatting sqref="P47:V47 P37:V40 P10:V10 P20:V25 P12:V17 P33:V35 P49:V49 P27:V31">
    <cfRule type="expression" dxfId="356" priority="381">
      <formula>$G$4=""</formula>
    </cfRule>
  </conditionalFormatting>
  <conditionalFormatting sqref="P47:V47 P37:V40 P10:V10 P20:V25 P12:V17 P33:V35 P49:V49 P27:V31">
    <cfRule type="expression" dxfId="355" priority="380">
      <formula>$H$4=""</formula>
    </cfRule>
  </conditionalFormatting>
  <conditionalFormatting sqref="P47:V47 P37:V40 P10:V10 P20:V25 P12:V17 P33:V35 P49:V49 P27:V31">
    <cfRule type="expression" dxfId="354" priority="379">
      <formula>$I$4=""</formula>
    </cfRule>
  </conditionalFormatting>
  <conditionalFormatting sqref="P47:V47 P37:V40 P10:V10 P20:V25 P12:V17 P33:V35 P49:V49 P27:V31">
    <cfRule type="expression" dxfId="353" priority="378">
      <formula>$J$4=""</formula>
    </cfRule>
  </conditionalFormatting>
  <conditionalFormatting sqref="P47:V47 P37:V40 P10:V10 P20:V25 P12:V17 P33:V35 P49:V49 P27:V31">
    <cfRule type="expression" dxfId="352" priority="377">
      <formula>$K$4=""</formula>
    </cfRule>
  </conditionalFormatting>
  <conditionalFormatting sqref="P47:V47 P37:V40 P10:V10 P20:V25 P12:V17 P33:V35 P49:V49 P27:V31">
    <cfRule type="expression" dxfId="351" priority="376">
      <formula>$L$4=""</formula>
    </cfRule>
  </conditionalFormatting>
  <conditionalFormatting sqref="P47:V47 P37:V40 P10:V10 P20:V25 P12:V17 P33:V35 P49:V49 P27:V31">
    <cfRule type="expression" dxfId="350" priority="375">
      <formula>$M$4=""</formula>
    </cfRule>
  </conditionalFormatting>
  <conditionalFormatting sqref="P47:V47 P37:V40 P10:V10 P20:V25 P12:V17 P33:V35 P49:V49 P27:V31">
    <cfRule type="expression" dxfId="349" priority="374">
      <formula>$N$4=""</formula>
    </cfRule>
  </conditionalFormatting>
  <conditionalFormatting sqref="P47:V47 P37:V40 P10:V10 P20:V25 P12:V17 P33:V35 P49:V49 P27:V31">
    <cfRule type="expression" dxfId="348" priority="373">
      <formula>$O$4=""</formula>
    </cfRule>
  </conditionalFormatting>
  <conditionalFormatting sqref="P41:V41">
    <cfRule type="expression" dxfId="347" priority="372">
      <formula>$D$4=""</formula>
    </cfRule>
  </conditionalFormatting>
  <conditionalFormatting sqref="P41:V41">
    <cfRule type="expression" dxfId="346" priority="371">
      <formula>$E$4=""</formula>
    </cfRule>
  </conditionalFormatting>
  <conditionalFormatting sqref="P41:V41">
    <cfRule type="expression" dxfId="345" priority="370">
      <formula>$F$4=""</formula>
    </cfRule>
  </conditionalFormatting>
  <conditionalFormatting sqref="P41:V41">
    <cfRule type="expression" dxfId="344" priority="369">
      <formula>$G$4=""</formula>
    </cfRule>
  </conditionalFormatting>
  <conditionalFormatting sqref="P41:V41">
    <cfRule type="expression" dxfId="343" priority="368">
      <formula>$H$4=""</formula>
    </cfRule>
  </conditionalFormatting>
  <conditionalFormatting sqref="P41:V41">
    <cfRule type="expression" dxfId="342" priority="367">
      <formula>$I$4=""</formula>
    </cfRule>
  </conditionalFormatting>
  <conditionalFormatting sqref="P41:V41">
    <cfRule type="expression" dxfId="341" priority="366">
      <formula>$J$4=""</formula>
    </cfRule>
  </conditionalFormatting>
  <conditionalFormatting sqref="P41:V41">
    <cfRule type="expression" dxfId="340" priority="365">
      <formula>$K$4=""</formula>
    </cfRule>
  </conditionalFormatting>
  <conditionalFormatting sqref="P41:V41">
    <cfRule type="expression" dxfId="339" priority="364">
      <formula>$L$4=""</formula>
    </cfRule>
  </conditionalFormatting>
  <conditionalFormatting sqref="P41:V41">
    <cfRule type="expression" dxfId="338" priority="363">
      <formula>$M$4=""</formula>
    </cfRule>
  </conditionalFormatting>
  <conditionalFormatting sqref="P41:V41">
    <cfRule type="expression" dxfId="337" priority="362">
      <formula>$N$4=""</formula>
    </cfRule>
  </conditionalFormatting>
  <conditionalFormatting sqref="P41:V41">
    <cfRule type="expression" dxfId="336" priority="361">
      <formula>$O$4=""</formula>
    </cfRule>
  </conditionalFormatting>
  <conditionalFormatting sqref="P42:V42">
    <cfRule type="expression" dxfId="335" priority="360">
      <formula>$D$4=""</formula>
    </cfRule>
  </conditionalFormatting>
  <conditionalFormatting sqref="P42:V42">
    <cfRule type="expression" dxfId="334" priority="359">
      <formula>$E$4=""</formula>
    </cfRule>
  </conditionalFormatting>
  <conditionalFormatting sqref="P42:V42">
    <cfRule type="expression" dxfId="333" priority="358">
      <formula>$F$4=""</formula>
    </cfRule>
  </conditionalFormatting>
  <conditionalFormatting sqref="P42:V42">
    <cfRule type="expression" dxfId="332" priority="357">
      <formula>$G$4=""</formula>
    </cfRule>
  </conditionalFormatting>
  <conditionalFormatting sqref="P42:V42">
    <cfRule type="expression" dxfId="331" priority="356">
      <formula>$H$4=""</formula>
    </cfRule>
  </conditionalFormatting>
  <conditionalFormatting sqref="P42:V42">
    <cfRule type="expression" dxfId="330" priority="355">
      <formula>$I$4=""</formula>
    </cfRule>
  </conditionalFormatting>
  <conditionalFormatting sqref="P42:V42">
    <cfRule type="expression" dxfId="329" priority="354">
      <formula>$J$4=""</formula>
    </cfRule>
  </conditionalFormatting>
  <conditionalFormatting sqref="P42:V42">
    <cfRule type="expression" dxfId="328" priority="353">
      <formula>$K$4=""</formula>
    </cfRule>
  </conditionalFormatting>
  <conditionalFormatting sqref="P42:V42">
    <cfRule type="expression" dxfId="327" priority="352">
      <formula>$L$4=""</formula>
    </cfRule>
  </conditionalFormatting>
  <conditionalFormatting sqref="P42:V42">
    <cfRule type="expression" dxfId="326" priority="351">
      <formula>$M$4=""</formula>
    </cfRule>
  </conditionalFormatting>
  <conditionalFormatting sqref="P42:V42">
    <cfRule type="expression" dxfId="325" priority="350">
      <formula>$N$4=""</formula>
    </cfRule>
  </conditionalFormatting>
  <conditionalFormatting sqref="P42:V42">
    <cfRule type="expression" dxfId="324" priority="349">
      <formula>$O$4=""</formula>
    </cfRule>
  </conditionalFormatting>
  <conditionalFormatting sqref="P44:V45">
    <cfRule type="expression" dxfId="323" priority="348">
      <formula>$D$4=""</formula>
    </cfRule>
  </conditionalFormatting>
  <conditionalFormatting sqref="P44:V45">
    <cfRule type="expression" dxfId="322" priority="347">
      <formula>$E$4=""</formula>
    </cfRule>
  </conditionalFormatting>
  <conditionalFormatting sqref="P44:V45">
    <cfRule type="expression" dxfId="321" priority="346">
      <formula>$F$4=""</formula>
    </cfRule>
  </conditionalFormatting>
  <conditionalFormatting sqref="P44:V45">
    <cfRule type="expression" dxfId="320" priority="345">
      <formula>$G$4=""</formula>
    </cfRule>
  </conditionalFormatting>
  <conditionalFormatting sqref="P44:V45">
    <cfRule type="expression" dxfId="319" priority="344">
      <formula>$H$4=""</formula>
    </cfRule>
  </conditionalFormatting>
  <conditionalFormatting sqref="P44:V45">
    <cfRule type="expression" dxfId="318" priority="343">
      <formula>$I$4=""</formula>
    </cfRule>
  </conditionalFormatting>
  <conditionalFormatting sqref="P44:V45">
    <cfRule type="expression" dxfId="317" priority="342">
      <formula>$J$4=""</formula>
    </cfRule>
  </conditionalFormatting>
  <conditionalFormatting sqref="P44:V45">
    <cfRule type="expression" dxfId="316" priority="341">
      <formula>$K$4=""</formula>
    </cfRule>
  </conditionalFormatting>
  <conditionalFormatting sqref="P44:V45">
    <cfRule type="expression" dxfId="315" priority="340">
      <formula>$L$4=""</formula>
    </cfRule>
  </conditionalFormatting>
  <conditionalFormatting sqref="P44:V45">
    <cfRule type="expression" dxfId="314" priority="339">
      <formula>$M$4=""</formula>
    </cfRule>
  </conditionalFormatting>
  <conditionalFormatting sqref="P44:V45">
    <cfRule type="expression" dxfId="313" priority="338">
      <formula>$N$4=""</formula>
    </cfRule>
  </conditionalFormatting>
  <conditionalFormatting sqref="P44:V45">
    <cfRule type="expression" dxfId="312" priority="337">
      <formula>$O$4=""</formula>
    </cfRule>
  </conditionalFormatting>
  <conditionalFormatting sqref="P46:V46">
    <cfRule type="expression" dxfId="311" priority="336">
      <formula>$D$4=""</formula>
    </cfRule>
  </conditionalFormatting>
  <conditionalFormatting sqref="P46:V46">
    <cfRule type="expression" dxfId="310" priority="335">
      <formula>$E$4=""</formula>
    </cfRule>
  </conditionalFormatting>
  <conditionalFormatting sqref="P46:V46">
    <cfRule type="expression" dxfId="309" priority="334">
      <formula>$F$4=""</formula>
    </cfRule>
  </conditionalFormatting>
  <conditionalFormatting sqref="P46:V46">
    <cfRule type="expression" dxfId="308" priority="333">
      <formula>$G$4=""</formula>
    </cfRule>
  </conditionalFormatting>
  <conditionalFormatting sqref="P46:V46">
    <cfRule type="expression" dxfId="307" priority="332">
      <formula>$H$4=""</formula>
    </cfRule>
  </conditionalFormatting>
  <conditionalFormatting sqref="P46:V46">
    <cfRule type="expression" dxfId="306" priority="331">
      <formula>$I$4=""</formula>
    </cfRule>
  </conditionalFormatting>
  <conditionalFormatting sqref="P46:V46">
    <cfRule type="expression" dxfId="305" priority="330">
      <formula>$J$4=""</formula>
    </cfRule>
  </conditionalFormatting>
  <conditionalFormatting sqref="P46:V46">
    <cfRule type="expression" dxfId="304" priority="329">
      <formula>$K$4=""</formula>
    </cfRule>
  </conditionalFormatting>
  <conditionalFormatting sqref="P46:V46">
    <cfRule type="expression" dxfId="303" priority="328">
      <formula>$L$4=""</formula>
    </cfRule>
  </conditionalFormatting>
  <conditionalFormatting sqref="P46:V46">
    <cfRule type="expression" dxfId="302" priority="327">
      <formula>$M$4=""</formula>
    </cfRule>
  </conditionalFormatting>
  <conditionalFormatting sqref="P46:V46">
    <cfRule type="expression" dxfId="301" priority="326">
      <formula>$N$4=""</formula>
    </cfRule>
  </conditionalFormatting>
  <conditionalFormatting sqref="P46:V46">
    <cfRule type="expression" dxfId="300" priority="325">
      <formula>$O$4=""</formula>
    </cfRule>
  </conditionalFormatting>
  <conditionalFormatting sqref="P19:V19">
    <cfRule type="expression" dxfId="299" priority="324">
      <formula>$D$4=""</formula>
    </cfRule>
  </conditionalFormatting>
  <conditionalFormatting sqref="P19:V19">
    <cfRule type="expression" dxfId="298" priority="323">
      <formula>$E$4=""</formula>
    </cfRule>
  </conditionalFormatting>
  <conditionalFormatting sqref="P19:V19">
    <cfRule type="expression" dxfId="297" priority="322">
      <formula>$F$4=""</formula>
    </cfRule>
  </conditionalFormatting>
  <conditionalFormatting sqref="P19:V19">
    <cfRule type="expression" dxfId="296" priority="321">
      <formula>$G$4=""</formula>
    </cfRule>
  </conditionalFormatting>
  <conditionalFormatting sqref="P19:V19">
    <cfRule type="expression" dxfId="295" priority="320">
      <formula>$H$4=""</formula>
    </cfRule>
  </conditionalFormatting>
  <conditionalFormatting sqref="P19:V19">
    <cfRule type="expression" dxfId="294" priority="319">
      <formula>$I$4=""</formula>
    </cfRule>
  </conditionalFormatting>
  <conditionalFormatting sqref="P19:V19">
    <cfRule type="expression" dxfId="293" priority="318">
      <formula>$J$4=""</formula>
    </cfRule>
  </conditionalFormatting>
  <conditionalFormatting sqref="P19:V19">
    <cfRule type="expression" dxfId="292" priority="317">
      <formula>$K$4=""</formula>
    </cfRule>
  </conditionalFormatting>
  <conditionalFormatting sqref="P19:V19">
    <cfRule type="expression" dxfId="291" priority="316">
      <formula>$L$4=""</formula>
    </cfRule>
  </conditionalFormatting>
  <conditionalFormatting sqref="P19:V19">
    <cfRule type="expression" dxfId="290" priority="315">
      <formula>$M$4=""</formula>
    </cfRule>
  </conditionalFormatting>
  <conditionalFormatting sqref="P19:V19">
    <cfRule type="expression" dxfId="289" priority="314">
      <formula>$N$4=""</formula>
    </cfRule>
  </conditionalFormatting>
  <conditionalFormatting sqref="P19:V19">
    <cfRule type="expression" dxfId="288" priority="313">
      <formula>$O$4=""</formula>
    </cfRule>
  </conditionalFormatting>
  <conditionalFormatting sqref="P11:V11">
    <cfRule type="expression" dxfId="287" priority="312">
      <formula>$D$4=""</formula>
    </cfRule>
  </conditionalFormatting>
  <conditionalFormatting sqref="P11:V11">
    <cfRule type="expression" dxfId="286" priority="311">
      <formula>$E$4=""</formula>
    </cfRule>
  </conditionalFormatting>
  <conditionalFormatting sqref="P11:V11">
    <cfRule type="expression" dxfId="285" priority="310">
      <formula>$F$4=""</formula>
    </cfRule>
  </conditionalFormatting>
  <conditionalFormatting sqref="P11:V11">
    <cfRule type="expression" dxfId="284" priority="309">
      <formula>$G$4=""</formula>
    </cfRule>
  </conditionalFormatting>
  <conditionalFormatting sqref="P11:V11">
    <cfRule type="expression" dxfId="283" priority="308">
      <formula>$H$4=""</formula>
    </cfRule>
  </conditionalFormatting>
  <conditionalFormatting sqref="P11:V11">
    <cfRule type="expression" dxfId="282" priority="307">
      <formula>$I$4=""</formula>
    </cfRule>
  </conditionalFormatting>
  <conditionalFormatting sqref="P11:V11">
    <cfRule type="expression" dxfId="281" priority="306">
      <formula>$J$4=""</formula>
    </cfRule>
  </conditionalFormatting>
  <conditionalFormatting sqref="P11:V11">
    <cfRule type="expression" dxfId="280" priority="305">
      <formula>$K$4=""</formula>
    </cfRule>
  </conditionalFormatting>
  <conditionalFormatting sqref="P11:V11">
    <cfRule type="expression" dxfId="279" priority="304">
      <formula>$L$4=""</formula>
    </cfRule>
  </conditionalFormatting>
  <conditionalFormatting sqref="P11:V11">
    <cfRule type="expression" dxfId="278" priority="303">
      <formula>$M$4=""</formula>
    </cfRule>
  </conditionalFormatting>
  <conditionalFormatting sqref="P11:V11">
    <cfRule type="expression" dxfId="277" priority="302">
      <formula>$N$4=""</formula>
    </cfRule>
  </conditionalFormatting>
  <conditionalFormatting sqref="P11:V11">
    <cfRule type="expression" dxfId="276" priority="301">
      <formula>$O$4=""</formula>
    </cfRule>
  </conditionalFormatting>
  <conditionalFormatting sqref="P26:V26">
    <cfRule type="expression" dxfId="275" priority="300">
      <formula>$D$4=""</formula>
    </cfRule>
  </conditionalFormatting>
  <conditionalFormatting sqref="P26:V26">
    <cfRule type="expression" dxfId="274" priority="299">
      <formula>$E$4=""</formula>
    </cfRule>
  </conditionalFormatting>
  <conditionalFormatting sqref="P26:V26">
    <cfRule type="expression" dxfId="273" priority="298">
      <formula>$F$4=""</formula>
    </cfRule>
  </conditionalFormatting>
  <conditionalFormatting sqref="P26:V26">
    <cfRule type="expression" dxfId="272" priority="297">
      <formula>$G$4=""</formula>
    </cfRule>
  </conditionalFormatting>
  <conditionalFormatting sqref="P26:V26">
    <cfRule type="expression" dxfId="271" priority="296">
      <formula>$H$4=""</formula>
    </cfRule>
  </conditionalFormatting>
  <conditionalFormatting sqref="P26:V26">
    <cfRule type="expression" dxfId="270" priority="295">
      <formula>$I$4=""</formula>
    </cfRule>
  </conditionalFormatting>
  <conditionalFormatting sqref="P26:V26">
    <cfRule type="expression" dxfId="269" priority="294">
      <formula>$J$4=""</formula>
    </cfRule>
  </conditionalFormatting>
  <conditionalFormatting sqref="P26:V26">
    <cfRule type="expression" dxfId="268" priority="293">
      <formula>$K$4=""</formula>
    </cfRule>
  </conditionalFormatting>
  <conditionalFormatting sqref="P26:V26">
    <cfRule type="expression" dxfId="267" priority="292">
      <formula>$L$4=""</formula>
    </cfRule>
  </conditionalFormatting>
  <conditionalFormatting sqref="P26:V26">
    <cfRule type="expression" dxfId="266" priority="291">
      <formula>$M$4=""</formula>
    </cfRule>
  </conditionalFormatting>
  <conditionalFormatting sqref="P26:V26">
    <cfRule type="expression" dxfId="265" priority="290">
      <formula>$N$4=""</formula>
    </cfRule>
  </conditionalFormatting>
  <conditionalFormatting sqref="P26:V26">
    <cfRule type="expression" dxfId="264" priority="289">
      <formula>$O$4=""</formula>
    </cfRule>
  </conditionalFormatting>
  <conditionalFormatting sqref="P32:V32">
    <cfRule type="expression" dxfId="263" priority="288">
      <formula>$D$4=""</formula>
    </cfRule>
  </conditionalFormatting>
  <conditionalFormatting sqref="P32:V32">
    <cfRule type="expression" dxfId="262" priority="287">
      <formula>$E$4=""</formula>
    </cfRule>
  </conditionalFormatting>
  <conditionalFormatting sqref="P32:V32">
    <cfRule type="expression" dxfId="261" priority="286">
      <formula>$F$4=""</formula>
    </cfRule>
  </conditionalFormatting>
  <conditionalFormatting sqref="P32:V32">
    <cfRule type="expression" dxfId="260" priority="285">
      <formula>$G$4=""</formula>
    </cfRule>
  </conditionalFormatting>
  <conditionalFormatting sqref="P32:V32">
    <cfRule type="expression" dxfId="259" priority="284">
      <formula>$H$4=""</formula>
    </cfRule>
  </conditionalFormatting>
  <conditionalFormatting sqref="P32:V32">
    <cfRule type="expression" dxfId="258" priority="283">
      <formula>$I$4=""</formula>
    </cfRule>
  </conditionalFormatting>
  <conditionalFormatting sqref="P32:V32">
    <cfRule type="expression" dxfId="257" priority="282">
      <formula>$J$4=""</formula>
    </cfRule>
  </conditionalFormatting>
  <conditionalFormatting sqref="P32:V32">
    <cfRule type="expression" dxfId="256" priority="281">
      <formula>$K$4=""</formula>
    </cfRule>
  </conditionalFormatting>
  <conditionalFormatting sqref="P32:V32">
    <cfRule type="expression" dxfId="255" priority="280">
      <formula>$L$4=""</formula>
    </cfRule>
  </conditionalFormatting>
  <conditionalFormatting sqref="P32:V32">
    <cfRule type="expression" dxfId="254" priority="279">
      <formula>$M$4=""</formula>
    </cfRule>
  </conditionalFormatting>
  <conditionalFormatting sqref="P32:V32">
    <cfRule type="expression" dxfId="253" priority="278">
      <formula>$N$4=""</formula>
    </cfRule>
  </conditionalFormatting>
  <conditionalFormatting sqref="P32:V32">
    <cfRule type="expression" dxfId="252" priority="277">
      <formula>$O$4=""</formula>
    </cfRule>
  </conditionalFormatting>
  <conditionalFormatting sqref="P43:V43">
    <cfRule type="expression" dxfId="251" priority="276">
      <formula>$D$4=""</formula>
    </cfRule>
  </conditionalFormatting>
  <conditionalFormatting sqref="P43:V43">
    <cfRule type="expression" dxfId="250" priority="275">
      <formula>$E$4=""</formula>
    </cfRule>
  </conditionalFormatting>
  <conditionalFormatting sqref="P43:V43">
    <cfRule type="expression" dxfId="249" priority="274">
      <formula>$F$4=""</formula>
    </cfRule>
  </conditionalFormatting>
  <conditionalFormatting sqref="P43:V43">
    <cfRule type="expression" dxfId="248" priority="273">
      <formula>$G$4=""</formula>
    </cfRule>
  </conditionalFormatting>
  <conditionalFormatting sqref="P43:V43">
    <cfRule type="expression" dxfId="247" priority="272">
      <formula>$H$4=""</formula>
    </cfRule>
  </conditionalFormatting>
  <conditionalFormatting sqref="P43:V43">
    <cfRule type="expression" dxfId="246" priority="271">
      <formula>$I$4=""</formula>
    </cfRule>
  </conditionalFormatting>
  <conditionalFormatting sqref="P43:V43">
    <cfRule type="expression" dxfId="245" priority="270">
      <formula>$J$4=""</formula>
    </cfRule>
  </conditionalFormatting>
  <conditionalFormatting sqref="P43:V43">
    <cfRule type="expression" dxfId="244" priority="269">
      <formula>$K$4=""</formula>
    </cfRule>
  </conditionalFormatting>
  <conditionalFormatting sqref="P43:V43">
    <cfRule type="expression" dxfId="243" priority="268">
      <formula>$L$4=""</formula>
    </cfRule>
  </conditionalFormatting>
  <conditionalFormatting sqref="P43:V43">
    <cfRule type="expression" dxfId="242" priority="267">
      <formula>$M$4=""</formula>
    </cfRule>
  </conditionalFormatting>
  <conditionalFormatting sqref="P43:V43">
    <cfRule type="expression" dxfId="241" priority="266">
      <formula>$N$4=""</formula>
    </cfRule>
  </conditionalFormatting>
  <conditionalFormatting sqref="P43:V43">
    <cfRule type="expression" dxfId="240" priority="265">
      <formula>$O$4=""</formula>
    </cfRule>
  </conditionalFormatting>
  <conditionalFormatting sqref="P48:V48">
    <cfRule type="expression" dxfId="239" priority="264">
      <formula>$D$4=""</formula>
    </cfRule>
  </conditionalFormatting>
  <conditionalFormatting sqref="P48:V48">
    <cfRule type="expression" dxfId="238" priority="263">
      <formula>$E$4=""</formula>
    </cfRule>
  </conditionalFormatting>
  <conditionalFormatting sqref="P48:V48">
    <cfRule type="expression" dxfId="237" priority="262">
      <formula>$F$4=""</formula>
    </cfRule>
  </conditionalFormatting>
  <conditionalFormatting sqref="P48:V48">
    <cfRule type="expression" dxfId="236" priority="261">
      <formula>$G$4=""</formula>
    </cfRule>
  </conditionalFormatting>
  <conditionalFormatting sqref="P48:V48">
    <cfRule type="expression" dxfId="235" priority="260">
      <formula>$H$4=""</formula>
    </cfRule>
  </conditionalFormatting>
  <conditionalFormatting sqref="P48:V48">
    <cfRule type="expression" dxfId="234" priority="259">
      <formula>$I$4=""</formula>
    </cfRule>
  </conditionalFormatting>
  <conditionalFormatting sqref="P48:V48">
    <cfRule type="expression" dxfId="233" priority="258">
      <formula>$J$4=""</formula>
    </cfRule>
  </conditionalFormatting>
  <conditionalFormatting sqref="P48:V48">
    <cfRule type="expression" dxfId="232" priority="257">
      <formula>$K$4=""</formula>
    </cfRule>
  </conditionalFormatting>
  <conditionalFormatting sqref="P48:V48">
    <cfRule type="expression" dxfId="231" priority="256">
      <formula>$L$4=""</formula>
    </cfRule>
  </conditionalFormatting>
  <conditionalFormatting sqref="P48:V48">
    <cfRule type="expression" dxfId="230" priority="255">
      <formula>$M$4=""</formula>
    </cfRule>
  </conditionalFormatting>
  <conditionalFormatting sqref="P48:V48">
    <cfRule type="expression" dxfId="229" priority="254">
      <formula>$N$4=""</formula>
    </cfRule>
  </conditionalFormatting>
  <conditionalFormatting sqref="P48:V48">
    <cfRule type="expression" dxfId="228" priority="253">
      <formula>$O$4=""</formula>
    </cfRule>
  </conditionalFormatting>
  <conditionalFormatting sqref="P9:V9">
    <cfRule type="expression" dxfId="227" priority="252">
      <formula>$D$4=""</formula>
    </cfRule>
  </conditionalFormatting>
  <conditionalFormatting sqref="P9:V9">
    <cfRule type="expression" dxfId="226" priority="251">
      <formula>$E$4=""</formula>
    </cfRule>
  </conditionalFormatting>
  <conditionalFormatting sqref="P9:V9">
    <cfRule type="expression" dxfId="225" priority="250">
      <formula>$F$4=""</formula>
    </cfRule>
  </conditionalFormatting>
  <conditionalFormatting sqref="P9:V9">
    <cfRule type="expression" dxfId="224" priority="249">
      <formula>$G$4=""</formula>
    </cfRule>
  </conditionalFormatting>
  <conditionalFormatting sqref="P9:V9">
    <cfRule type="expression" dxfId="223" priority="248">
      <formula>$H$4=""</formula>
    </cfRule>
  </conditionalFormatting>
  <conditionalFormatting sqref="P9:V9">
    <cfRule type="expression" dxfId="222" priority="247">
      <formula>$I$4=""</formula>
    </cfRule>
  </conditionalFormatting>
  <conditionalFormatting sqref="P9:V9">
    <cfRule type="expression" dxfId="221" priority="246">
      <formula>$J$4=""</formula>
    </cfRule>
  </conditionalFormatting>
  <conditionalFormatting sqref="P9:V9">
    <cfRule type="expression" dxfId="220" priority="245">
      <formula>$K$4=""</formula>
    </cfRule>
  </conditionalFormatting>
  <conditionalFormatting sqref="P9:V9">
    <cfRule type="expression" dxfId="219" priority="244">
      <formula>$L$4=""</formula>
    </cfRule>
  </conditionalFormatting>
  <conditionalFormatting sqref="P9:V9">
    <cfRule type="expression" dxfId="218" priority="243">
      <formula>$M$4=""</formula>
    </cfRule>
  </conditionalFormatting>
  <conditionalFormatting sqref="P9:V9">
    <cfRule type="expression" dxfId="217" priority="242">
      <formula>$N$4=""</formula>
    </cfRule>
  </conditionalFormatting>
  <conditionalFormatting sqref="P9:V9">
    <cfRule type="expression" dxfId="216" priority="241">
      <formula>$O$4=""</formula>
    </cfRule>
  </conditionalFormatting>
  <conditionalFormatting sqref="P18:V18">
    <cfRule type="expression" dxfId="215" priority="240">
      <formula>$D$4=""</formula>
    </cfRule>
  </conditionalFormatting>
  <conditionalFormatting sqref="P18:V18">
    <cfRule type="expression" dxfId="214" priority="239">
      <formula>$E$4=""</formula>
    </cfRule>
  </conditionalFormatting>
  <conditionalFormatting sqref="P18:V18">
    <cfRule type="expression" dxfId="213" priority="238">
      <formula>$F$4=""</formula>
    </cfRule>
  </conditionalFormatting>
  <conditionalFormatting sqref="P18:V18">
    <cfRule type="expression" dxfId="212" priority="237">
      <formula>$G$4=""</formula>
    </cfRule>
  </conditionalFormatting>
  <conditionalFormatting sqref="P18:V18">
    <cfRule type="expression" dxfId="211" priority="236">
      <formula>$H$4=""</formula>
    </cfRule>
  </conditionalFormatting>
  <conditionalFormatting sqref="P18:V18">
    <cfRule type="expression" dxfId="210" priority="235">
      <formula>$I$4=""</formula>
    </cfRule>
  </conditionalFormatting>
  <conditionalFormatting sqref="P18:V18">
    <cfRule type="expression" dxfId="209" priority="234">
      <formula>$J$4=""</formula>
    </cfRule>
  </conditionalFormatting>
  <conditionalFormatting sqref="P18:V18">
    <cfRule type="expression" dxfId="208" priority="233">
      <formula>$K$4=""</formula>
    </cfRule>
  </conditionalFormatting>
  <conditionalFormatting sqref="P18:V18">
    <cfRule type="expression" dxfId="207" priority="232">
      <formula>$L$4=""</formula>
    </cfRule>
  </conditionalFormatting>
  <conditionalFormatting sqref="P18:V18">
    <cfRule type="expression" dxfId="206" priority="231">
      <formula>$M$4=""</formula>
    </cfRule>
  </conditionalFormatting>
  <conditionalFormatting sqref="P18:V18">
    <cfRule type="expression" dxfId="205" priority="230">
      <formula>$N$4=""</formula>
    </cfRule>
  </conditionalFormatting>
  <conditionalFormatting sqref="P18:V18">
    <cfRule type="expression" dxfId="204" priority="229">
      <formula>$O$4=""</formula>
    </cfRule>
  </conditionalFormatting>
  <conditionalFormatting sqref="P8:V8">
    <cfRule type="expression" dxfId="203" priority="228">
      <formula>$D$4=""</formula>
    </cfRule>
  </conditionalFormatting>
  <conditionalFormatting sqref="P8:V8">
    <cfRule type="expression" dxfId="202" priority="227">
      <formula>$E$4=""</formula>
    </cfRule>
  </conditionalFormatting>
  <conditionalFormatting sqref="P8:V8">
    <cfRule type="expression" dxfId="201" priority="226">
      <formula>$F$4=""</formula>
    </cfRule>
  </conditionalFormatting>
  <conditionalFormatting sqref="P8:V8">
    <cfRule type="expression" dxfId="200" priority="225">
      <formula>$G$4=""</formula>
    </cfRule>
  </conditionalFormatting>
  <conditionalFormatting sqref="P8:V8">
    <cfRule type="expression" dxfId="199" priority="224">
      <formula>$H$4=""</formula>
    </cfRule>
  </conditionalFormatting>
  <conditionalFormatting sqref="P8:V8">
    <cfRule type="expression" dxfId="198" priority="223">
      <formula>$I$4=""</formula>
    </cfRule>
  </conditionalFormatting>
  <conditionalFormatting sqref="P8:V8">
    <cfRule type="expression" dxfId="197" priority="222">
      <formula>$J$4=""</formula>
    </cfRule>
  </conditionalFormatting>
  <conditionalFormatting sqref="P8:V8">
    <cfRule type="expression" dxfId="196" priority="221">
      <formula>$K$4=""</formula>
    </cfRule>
  </conditionalFormatting>
  <conditionalFormatting sqref="P8:V8">
    <cfRule type="expression" dxfId="195" priority="220">
      <formula>$L$4=""</formula>
    </cfRule>
  </conditionalFormatting>
  <conditionalFormatting sqref="P8:V8">
    <cfRule type="expression" dxfId="194" priority="219">
      <formula>$M$4=""</formula>
    </cfRule>
  </conditionalFormatting>
  <conditionalFormatting sqref="P8:V8">
    <cfRule type="expression" dxfId="193" priority="218">
      <formula>$N$4=""</formula>
    </cfRule>
  </conditionalFormatting>
  <conditionalFormatting sqref="P8:V8">
    <cfRule type="expression" dxfId="192" priority="217">
      <formula>$O$4=""</formula>
    </cfRule>
  </conditionalFormatting>
  <conditionalFormatting sqref="W5:AB7">
    <cfRule type="expression" dxfId="191" priority="204">
      <formula>$D$4=""</formula>
    </cfRule>
  </conditionalFormatting>
  <conditionalFormatting sqref="W5:AB7">
    <cfRule type="expression" dxfId="190" priority="203">
      <formula>$E$4=""</formula>
    </cfRule>
  </conditionalFormatting>
  <conditionalFormatting sqref="W5:AB7">
    <cfRule type="expression" dxfId="189" priority="202">
      <formula>$F$4=""</formula>
    </cfRule>
  </conditionalFormatting>
  <conditionalFormatting sqref="W5:AB7">
    <cfRule type="expression" dxfId="188" priority="201">
      <formula>$G$4=""</formula>
    </cfRule>
  </conditionalFormatting>
  <conditionalFormatting sqref="W5:AB7">
    <cfRule type="expression" dxfId="187" priority="200">
      <formula>$H$4=""</formula>
    </cfRule>
  </conditionalFormatting>
  <conditionalFormatting sqref="W5:AB7">
    <cfRule type="expression" dxfId="186" priority="199">
      <formula>$I$4=""</formula>
    </cfRule>
  </conditionalFormatting>
  <conditionalFormatting sqref="W5:AB7">
    <cfRule type="expression" dxfId="185" priority="198">
      <formula>$J$4=""</formula>
    </cfRule>
  </conditionalFormatting>
  <conditionalFormatting sqref="W5:AB7">
    <cfRule type="expression" dxfId="184" priority="197">
      <formula>$K$4=""</formula>
    </cfRule>
  </conditionalFormatting>
  <conditionalFormatting sqref="W5:AB7">
    <cfRule type="expression" dxfId="183" priority="196">
      <formula>$L$4=""</formula>
    </cfRule>
  </conditionalFormatting>
  <conditionalFormatting sqref="W5:AB7">
    <cfRule type="expression" dxfId="182" priority="195">
      <formula>$M$4=""</formula>
    </cfRule>
  </conditionalFormatting>
  <conditionalFormatting sqref="W5:AB7">
    <cfRule type="expression" dxfId="181" priority="194">
      <formula>$N$4=""</formula>
    </cfRule>
  </conditionalFormatting>
  <conditionalFormatting sqref="W5:AB7">
    <cfRule type="expression" dxfId="180" priority="193">
      <formula>$O$4=""</formula>
    </cfRule>
  </conditionalFormatting>
  <conditionalFormatting sqref="W50:AB51">
    <cfRule type="expression" dxfId="179" priority="192">
      <formula>$D$4=""</formula>
    </cfRule>
  </conditionalFormatting>
  <conditionalFormatting sqref="W50:AB51">
    <cfRule type="expression" dxfId="178" priority="191">
      <formula>$E$4=""</formula>
    </cfRule>
  </conditionalFormatting>
  <conditionalFormatting sqref="W50:AB51">
    <cfRule type="expression" dxfId="177" priority="190">
      <formula>$F$4=""</formula>
    </cfRule>
  </conditionalFormatting>
  <conditionalFormatting sqref="W50:AB51">
    <cfRule type="expression" dxfId="176" priority="189">
      <formula>$G$4=""</formula>
    </cfRule>
  </conditionalFormatting>
  <conditionalFormatting sqref="W50:AB51">
    <cfRule type="expression" dxfId="175" priority="188">
      <formula>$H$4=""</formula>
    </cfRule>
  </conditionalFormatting>
  <conditionalFormatting sqref="W50:AB51">
    <cfRule type="expression" dxfId="174" priority="187">
      <formula>$I$4=""</formula>
    </cfRule>
  </conditionalFormatting>
  <conditionalFormatting sqref="W50:AB51">
    <cfRule type="expression" dxfId="173" priority="186">
      <formula>$J$4=""</formula>
    </cfRule>
  </conditionalFormatting>
  <conditionalFormatting sqref="W50:AB51">
    <cfRule type="expression" dxfId="172" priority="185">
      <formula>$K$4=""</formula>
    </cfRule>
  </conditionalFormatting>
  <conditionalFormatting sqref="W50:AB51">
    <cfRule type="expression" dxfId="171" priority="184">
      <formula>$L$4=""</formula>
    </cfRule>
  </conditionalFormatting>
  <conditionalFormatting sqref="W50:AB51">
    <cfRule type="expression" dxfId="170" priority="183">
      <formula>$M$4=""</formula>
    </cfRule>
  </conditionalFormatting>
  <conditionalFormatting sqref="W50:AB51">
    <cfRule type="expression" dxfId="169" priority="182">
      <formula>$N$4=""</formula>
    </cfRule>
  </conditionalFormatting>
  <conditionalFormatting sqref="W50:AB51">
    <cfRule type="expression" dxfId="168" priority="181">
      <formula>$O$4=""</formula>
    </cfRule>
  </conditionalFormatting>
  <conditionalFormatting sqref="W12:AB17 W47:AB47 W37:AB40 W20:AB25 W10:AB10 W33:AB35 W49:AB49 W27:AB31">
    <cfRule type="expression" dxfId="167" priority="180">
      <formula>$D$4=""</formula>
    </cfRule>
  </conditionalFormatting>
  <conditionalFormatting sqref="W47:AB47 W37:AB40 W10:AB10 W20:AB25 W12:AB17 W33:AB35 W49:AB49 W27:AB31">
    <cfRule type="expression" dxfId="166" priority="179">
      <formula>$E$4=""</formula>
    </cfRule>
  </conditionalFormatting>
  <conditionalFormatting sqref="W47:AB47 W37:AB40 W10:AB10 W20:AB25 W12:AB17 W33:AB35 W49:AB49 W27:AB31">
    <cfRule type="expression" dxfId="165" priority="178">
      <formula>$F$4=""</formula>
    </cfRule>
  </conditionalFormatting>
  <conditionalFormatting sqref="W47:AB47 W37:AB40 W10:AB10 W20:AB25 W12:AB17 W33:AB35 W49:AB49 W27:AB31">
    <cfRule type="expression" dxfId="164" priority="177">
      <formula>$G$4=""</formula>
    </cfRule>
  </conditionalFormatting>
  <conditionalFormatting sqref="W47:AB47 W37:AB40 W10:AB10 W20:AB25 W12:AB17 W33:AB35 W49:AB49 W27:AB31">
    <cfRule type="expression" dxfId="163" priority="176">
      <formula>$H$4=""</formula>
    </cfRule>
  </conditionalFormatting>
  <conditionalFormatting sqref="W47:AB47 W37:AB40 W10:AB10 W20:AB25 W12:AB17 W33:AB35 W49:AB49 W27:AB31">
    <cfRule type="expression" dxfId="162" priority="175">
      <formula>$I$4=""</formula>
    </cfRule>
  </conditionalFormatting>
  <conditionalFormatting sqref="W47:AB47 W37:AB40 W10:AB10 W20:AB25 W12:AB17 W33:AB35 W49:AB49 W27:AB31">
    <cfRule type="expression" dxfId="161" priority="174">
      <formula>$J$4=""</formula>
    </cfRule>
  </conditionalFormatting>
  <conditionalFormatting sqref="W47:AB47 W37:AB40 W10:AB10 W20:AB25 W12:AB17 W33:AB35 W49:AB49 W27:AB31">
    <cfRule type="expression" dxfId="160" priority="173">
      <formula>$K$4=""</formula>
    </cfRule>
  </conditionalFormatting>
  <conditionalFormatting sqref="W47:AB47 W37:AB40 W10:AB10 W20:AB25 W12:AB17 W33:AB35 W49:AB49 W27:AB31">
    <cfRule type="expression" dxfId="159" priority="172">
      <formula>$L$4=""</formula>
    </cfRule>
  </conditionalFormatting>
  <conditionalFormatting sqref="W47:AB47 W37:AB40 W10:AB10 W20:AB25 W12:AB17 W33:AB35 W49:AB49 W27:AB31">
    <cfRule type="expression" dxfId="158" priority="171">
      <formula>$M$4=""</formula>
    </cfRule>
  </conditionalFormatting>
  <conditionalFormatting sqref="W47:AB47 W37:AB40 W10:AB10 W20:AB25 W12:AB17 W33:AB35 W49:AB49 W27:AB31">
    <cfRule type="expression" dxfId="157" priority="170">
      <formula>$N$4=""</formula>
    </cfRule>
  </conditionalFormatting>
  <conditionalFormatting sqref="W47:AB47 W37:AB40 W10:AB10 W20:AB25 W12:AB17 W33:AB35 W49:AB49 W27:AB31">
    <cfRule type="expression" dxfId="156" priority="169">
      <formula>$O$4=""</formula>
    </cfRule>
  </conditionalFormatting>
  <conditionalFormatting sqref="W41:AB41">
    <cfRule type="expression" dxfId="155" priority="168">
      <formula>$D$4=""</formula>
    </cfRule>
  </conditionalFormatting>
  <conditionalFormatting sqref="W41:AB41">
    <cfRule type="expression" dxfId="154" priority="167">
      <formula>$E$4=""</formula>
    </cfRule>
  </conditionalFormatting>
  <conditionalFormatting sqref="W41:AB41">
    <cfRule type="expression" dxfId="153" priority="166">
      <formula>$F$4=""</formula>
    </cfRule>
  </conditionalFormatting>
  <conditionalFormatting sqref="W41:AB41">
    <cfRule type="expression" dxfId="152" priority="165">
      <formula>$G$4=""</formula>
    </cfRule>
  </conditionalFormatting>
  <conditionalFormatting sqref="W41:AB41">
    <cfRule type="expression" dxfId="151" priority="164">
      <formula>$H$4=""</formula>
    </cfRule>
  </conditionalFormatting>
  <conditionalFormatting sqref="W41:AB41">
    <cfRule type="expression" dxfId="150" priority="163">
      <formula>$I$4=""</formula>
    </cfRule>
  </conditionalFormatting>
  <conditionalFormatting sqref="W41:AB41">
    <cfRule type="expression" dxfId="149" priority="162">
      <formula>$J$4=""</formula>
    </cfRule>
  </conditionalFormatting>
  <conditionalFormatting sqref="W41:AB41">
    <cfRule type="expression" dxfId="148" priority="161">
      <formula>$K$4=""</formula>
    </cfRule>
  </conditionalFormatting>
  <conditionalFormatting sqref="W41:AB41">
    <cfRule type="expression" dxfId="147" priority="160">
      <formula>$L$4=""</formula>
    </cfRule>
  </conditionalFormatting>
  <conditionalFormatting sqref="W41:AB41">
    <cfRule type="expression" dxfId="146" priority="159">
      <formula>$M$4=""</formula>
    </cfRule>
  </conditionalFormatting>
  <conditionalFormatting sqref="W41:AB41">
    <cfRule type="expression" dxfId="145" priority="158">
      <formula>$N$4=""</formula>
    </cfRule>
  </conditionalFormatting>
  <conditionalFormatting sqref="W41:AB41">
    <cfRule type="expression" dxfId="144" priority="157">
      <formula>$O$4=""</formula>
    </cfRule>
  </conditionalFormatting>
  <conditionalFormatting sqref="W42:AB42">
    <cfRule type="expression" dxfId="143" priority="156">
      <formula>$D$4=""</formula>
    </cfRule>
  </conditionalFormatting>
  <conditionalFormatting sqref="W42:AB42">
    <cfRule type="expression" dxfId="142" priority="155">
      <formula>$E$4=""</formula>
    </cfRule>
  </conditionalFormatting>
  <conditionalFormatting sqref="W42:AB42">
    <cfRule type="expression" dxfId="141" priority="154">
      <formula>$F$4=""</formula>
    </cfRule>
  </conditionalFormatting>
  <conditionalFormatting sqref="W42:AB42">
    <cfRule type="expression" dxfId="140" priority="153">
      <formula>$G$4=""</formula>
    </cfRule>
  </conditionalFormatting>
  <conditionalFormatting sqref="W42:AB42">
    <cfRule type="expression" dxfId="139" priority="152">
      <formula>$H$4=""</formula>
    </cfRule>
  </conditionalFormatting>
  <conditionalFormatting sqref="W42:AB42">
    <cfRule type="expression" dxfId="138" priority="151">
      <formula>$I$4=""</formula>
    </cfRule>
  </conditionalFormatting>
  <conditionalFormatting sqref="W42:AB42">
    <cfRule type="expression" dxfId="137" priority="150">
      <formula>$J$4=""</formula>
    </cfRule>
  </conditionalFormatting>
  <conditionalFormatting sqref="W42:AB42">
    <cfRule type="expression" dxfId="136" priority="149">
      <formula>$K$4=""</formula>
    </cfRule>
  </conditionalFormatting>
  <conditionalFormatting sqref="W42:AB42">
    <cfRule type="expression" dxfId="135" priority="148">
      <formula>$L$4=""</formula>
    </cfRule>
  </conditionalFormatting>
  <conditionalFormatting sqref="W42:AB42">
    <cfRule type="expression" dxfId="134" priority="147">
      <formula>$M$4=""</formula>
    </cfRule>
  </conditionalFormatting>
  <conditionalFormatting sqref="W42:AB42">
    <cfRule type="expression" dxfId="133" priority="146">
      <formula>$N$4=""</formula>
    </cfRule>
  </conditionalFormatting>
  <conditionalFormatting sqref="W42:AB42">
    <cfRule type="expression" dxfId="132" priority="145">
      <formula>$O$4=""</formula>
    </cfRule>
  </conditionalFormatting>
  <conditionalFormatting sqref="W44:AB45">
    <cfRule type="expression" dxfId="131" priority="144">
      <formula>$D$4=""</formula>
    </cfRule>
  </conditionalFormatting>
  <conditionalFormatting sqref="W44:AB45">
    <cfRule type="expression" dxfId="130" priority="143">
      <formula>$E$4=""</formula>
    </cfRule>
  </conditionalFormatting>
  <conditionalFormatting sqref="W44:AB45">
    <cfRule type="expression" dxfId="129" priority="142">
      <formula>$F$4=""</formula>
    </cfRule>
  </conditionalFormatting>
  <conditionalFormatting sqref="W44:AB45">
    <cfRule type="expression" dxfId="128" priority="141">
      <formula>$G$4=""</formula>
    </cfRule>
  </conditionalFormatting>
  <conditionalFormatting sqref="W44:AB45">
    <cfRule type="expression" dxfId="127" priority="140">
      <formula>$H$4=""</formula>
    </cfRule>
  </conditionalFormatting>
  <conditionalFormatting sqref="W44:AB45">
    <cfRule type="expression" dxfId="126" priority="139">
      <formula>$I$4=""</formula>
    </cfRule>
  </conditionalFormatting>
  <conditionalFormatting sqref="W44:AB45">
    <cfRule type="expression" dxfId="125" priority="138">
      <formula>$J$4=""</formula>
    </cfRule>
  </conditionalFormatting>
  <conditionalFormatting sqref="W44:AB45">
    <cfRule type="expression" dxfId="124" priority="137">
      <formula>$K$4=""</formula>
    </cfRule>
  </conditionalFormatting>
  <conditionalFormatting sqref="W44:AB45">
    <cfRule type="expression" dxfId="123" priority="136">
      <formula>$L$4=""</formula>
    </cfRule>
  </conditionalFormatting>
  <conditionalFormatting sqref="W44:AB45">
    <cfRule type="expression" dxfId="122" priority="135">
      <formula>$M$4=""</formula>
    </cfRule>
  </conditionalFormatting>
  <conditionalFormatting sqref="W44:AB45">
    <cfRule type="expression" dxfId="121" priority="134">
      <formula>$N$4=""</formula>
    </cfRule>
  </conditionalFormatting>
  <conditionalFormatting sqref="W44:AB45">
    <cfRule type="expression" dxfId="120" priority="133">
      <formula>$O$4=""</formula>
    </cfRule>
  </conditionalFormatting>
  <conditionalFormatting sqref="W46:AB46">
    <cfRule type="expression" dxfId="119" priority="132">
      <formula>$D$4=""</formula>
    </cfRule>
  </conditionalFormatting>
  <conditionalFormatting sqref="W46:AB46">
    <cfRule type="expression" dxfId="118" priority="131">
      <formula>$E$4=""</formula>
    </cfRule>
  </conditionalFormatting>
  <conditionalFormatting sqref="W46:AB46">
    <cfRule type="expression" dxfId="117" priority="130">
      <formula>$F$4=""</formula>
    </cfRule>
  </conditionalFormatting>
  <conditionalFormatting sqref="W46:AB46">
    <cfRule type="expression" dxfId="116" priority="129">
      <formula>$G$4=""</formula>
    </cfRule>
  </conditionalFormatting>
  <conditionalFormatting sqref="W46:AB46">
    <cfRule type="expression" dxfId="115" priority="128">
      <formula>$H$4=""</formula>
    </cfRule>
  </conditionalFormatting>
  <conditionalFormatting sqref="W46:AB46">
    <cfRule type="expression" dxfId="114" priority="127">
      <formula>$I$4=""</formula>
    </cfRule>
  </conditionalFormatting>
  <conditionalFormatting sqref="W46:AB46">
    <cfRule type="expression" dxfId="113" priority="126">
      <formula>$J$4=""</formula>
    </cfRule>
  </conditionalFormatting>
  <conditionalFormatting sqref="W46:AB46">
    <cfRule type="expression" dxfId="112" priority="125">
      <formula>$K$4=""</formula>
    </cfRule>
  </conditionalFormatting>
  <conditionalFormatting sqref="W46:AB46">
    <cfRule type="expression" dxfId="111" priority="124">
      <formula>$L$4=""</formula>
    </cfRule>
  </conditionalFormatting>
  <conditionalFormatting sqref="W46:AB46">
    <cfRule type="expression" dxfId="110" priority="123">
      <formula>$M$4=""</formula>
    </cfRule>
  </conditionalFormatting>
  <conditionalFormatting sqref="W46:AB46">
    <cfRule type="expression" dxfId="109" priority="122">
      <formula>$N$4=""</formula>
    </cfRule>
  </conditionalFormatting>
  <conditionalFormatting sqref="W46:AB46">
    <cfRule type="expression" dxfId="108" priority="121">
      <formula>$O$4=""</formula>
    </cfRule>
  </conditionalFormatting>
  <conditionalFormatting sqref="W19:AB19">
    <cfRule type="expression" dxfId="107" priority="120">
      <formula>$D$4=""</formula>
    </cfRule>
  </conditionalFormatting>
  <conditionalFormatting sqref="W19:AB19">
    <cfRule type="expression" dxfId="106" priority="119">
      <formula>$E$4=""</formula>
    </cfRule>
  </conditionalFormatting>
  <conditionalFormatting sqref="W19:AB19">
    <cfRule type="expression" dxfId="105" priority="118">
      <formula>$F$4=""</formula>
    </cfRule>
  </conditionalFormatting>
  <conditionalFormatting sqref="W19:AB19">
    <cfRule type="expression" dxfId="104" priority="117">
      <formula>$G$4=""</formula>
    </cfRule>
  </conditionalFormatting>
  <conditionalFormatting sqref="W19:AB19">
    <cfRule type="expression" dxfId="103" priority="116">
      <formula>$H$4=""</formula>
    </cfRule>
  </conditionalFormatting>
  <conditionalFormatting sqref="W19:AB19">
    <cfRule type="expression" dxfId="102" priority="115">
      <formula>$I$4=""</formula>
    </cfRule>
  </conditionalFormatting>
  <conditionalFormatting sqref="W19:AB19">
    <cfRule type="expression" dxfId="101" priority="114">
      <formula>$J$4=""</formula>
    </cfRule>
  </conditionalFormatting>
  <conditionalFormatting sqref="W19:AB19">
    <cfRule type="expression" dxfId="100" priority="113">
      <formula>$K$4=""</formula>
    </cfRule>
  </conditionalFormatting>
  <conditionalFormatting sqref="W19:AB19">
    <cfRule type="expression" dxfId="99" priority="112">
      <formula>$L$4=""</formula>
    </cfRule>
  </conditionalFormatting>
  <conditionalFormatting sqref="W19:AB19">
    <cfRule type="expression" dxfId="98" priority="111">
      <formula>$M$4=""</formula>
    </cfRule>
  </conditionalFormatting>
  <conditionalFormatting sqref="W19:AB19">
    <cfRule type="expression" dxfId="97" priority="110">
      <formula>$N$4=""</formula>
    </cfRule>
  </conditionalFormatting>
  <conditionalFormatting sqref="W19:AB19">
    <cfRule type="expression" dxfId="96" priority="109">
      <formula>$O$4=""</formula>
    </cfRule>
  </conditionalFormatting>
  <conditionalFormatting sqref="W11:AB11">
    <cfRule type="expression" dxfId="95" priority="108">
      <formula>$D$4=""</formula>
    </cfRule>
  </conditionalFormatting>
  <conditionalFormatting sqref="W11:AB11">
    <cfRule type="expression" dxfId="94" priority="107">
      <formula>$E$4=""</formula>
    </cfRule>
  </conditionalFormatting>
  <conditionalFormatting sqref="W11:AB11">
    <cfRule type="expression" dxfId="93" priority="106">
      <formula>$F$4=""</formula>
    </cfRule>
  </conditionalFormatting>
  <conditionalFormatting sqref="W11:AB11">
    <cfRule type="expression" dxfId="92" priority="105">
      <formula>$G$4=""</formula>
    </cfRule>
  </conditionalFormatting>
  <conditionalFormatting sqref="W11:AB11">
    <cfRule type="expression" dxfId="91" priority="104">
      <formula>$H$4=""</formula>
    </cfRule>
  </conditionalFormatting>
  <conditionalFormatting sqref="W11:AB11">
    <cfRule type="expression" dxfId="90" priority="103">
      <formula>$I$4=""</formula>
    </cfRule>
  </conditionalFormatting>
  <conditionalFormatting sqref="W11:AB11">
    <cfRule type="expression" dxfId="89" priority="102">
      <formula>$J$4=""</formula>
    </cfRule>
  </conditionalFormatting>
  <conditionalFormatting sqref="W11:AB11">
    <cfRule type="expression" dxfId="88" priority="101">
      <formula>$K$4=""</formula>
    </cfRule>
  </conditionalFormatting>
  <conditionalFormatting sqref="W11:AB11">
    <cfRule type="expression" dxfId="87" priority="100">
      <formula>$L$4=""</formula>
    </cfRule>
  </conditionalFormatting>
  <conditionalFormatting sqref="W11:AB11">
    <cfRule type="expression" dxfId="86" priority="99">
      <formula>$M$4=""</formula>
    </cfRule>
  </conditionalFormatting>
  <conditionalFormatting sqref="W11:AB11">
    <cfRule type="expression" dxfId="85" priority="98">
      <formula>$N$4=""</formula>
    </cfRule>
  </conditionalFormatting>
  <conditionalFormatting sqref="W11:AB11">
    <cfRule type="expression" dxfId="84" priority="97">
      <formula>$O$4=""</formula>
    </cfRule>
  </conditionalFormatting>
  <conditionalFormatting sqref="W26:AB26">
    <cfRule type="expression" dxfId="83" priority="96">
      <formula>$D$4=""</formula>
    </cfRule>
  </conditionalFormatting>
  <conditionalFormatting sqref="W26:AB26">
    <cfRule type="expression" dxfId="82" priority="95">
      <formula>$E$4=""</formula>
    </cfRule>
  </conditionalFormatting>
  <conditionalFormatting sqref="W26:AB26">
    <cfRule type="expression" dxfId="81" priority="94">
      <formula>$F$4=""</formula>
    </cfRule>
  </conditionalFormatting>
  <conditionalFormatting sqref="W26:AB26">
    <cfRule type="expression" dxfId="80" priority="93">
      <formula>$G$4=""</formula>
    </cfRule>
  </conditionalFormatting>
  <conditionalFormatting sqref="W26:AB26">
    <cfRule type="expression" dxfId="79" priority="92">
      <formula>$H$4=""</formula>
    </cfRule>
  </conditionalFormatting>
  <conditionalFormatting sqref="W26:AB26">
    <cfRule type="expression" dxfId="78" priority="91">
      <formula>$I$4=""</formula>
    </cfRule>
  </conditionalFormatting>
  <conditionalFormatting sqref="W26:AB26">
    <cfRule type="expression" dxfId="77" priority="90">
      <formula>$J$4=""</formula>
    </cfRule>
  </conditionalFormatting>
  <conditionalFormatting sqref="W26:AB26">
    <cfRule type="expression" dxfId="76" priority="89">
      <formula>$K$4=""</formula>
    </cfRule>
  </conditionalFormatting>
  <conditionalFormatting sqref="W26:AB26">
    <cfRule type="expression" dxfId="75" priority="88">
      <formula>$L$4=""</formula>
    </cfRule>
  </conditionalFormatting>
  <conditionalFormatting sqref="W26:AB26">
    <cfRule type="expression" dxfId="74" priority="87">
      <formula>$M$4=""</formula>
    </cfRule>
  </conditionalFormatting>
  <conditionalFormatting sqref="W26:AB26">
    <cfRule type="expression" dxfId="73" priority="86">
      <formula>$N$4=""</formula>
    </cfRule>
  </conditionalFormatting>
  <conditionalFormatting sqref="W26:AB26">
    <cfRule type="expression" dxfId="72" priority="85">
      <formula>$O$4=""</formula>
    </cfRule>
  </conditionalFormatting>
  <conditionalFormatting sqref="W32:AB32">
    <cfRule type="expression" dxfId="71" priority="84">
      <formula>$D$4=""</formula>
    </cfRule>
  </conditionalFormatting>
  <conditionalFormatting sqref="W32:AB32">
    <cfRule type="expression" dxfId="70" priority="83">
      <formula>$E$4=""</formula>
    </cfRule>
  </conditionalFormatting>
  <conditionalFormatting sqref="W32:AB32">
    <cfRule type="expression" dxfId="69" priority="82">
      <formula>$F$4=""</formula>
    </cfRule>
  </conditionalFormatting>
  <conditionalFormatting sqref="W32:AB32">
    <cfRule type="expression" dxfId="68" priority="81">
      <formula>$G$4=""</formula>
    </cfRule>
  </conditionalFormatting>
  <conditionalFormatting sqref="W32:AB32">
    <cfRule type="expression" dxfId="67" priority="80">
      <formula>$H$4=""</formula>
    </cfRule>
  </conditionalFormatting>
  <conditionalFormatting sqref="W32:AB32">
    <cfRule type="expression" dxfId="66" priority="79">
      <formula>$I$4=""</formula>
    </cfRule>
  </conditionalFormatting>
  <conditionalFormatting sqref="W32:AB32">
    <cfRule type="expression" dxfId="65" priority="78">
      <formula>$J$4=""</formula>
    </cfRule>
  </conditionalFormatting>
  <conditionalFormatting sqref="W32:AB32">
    <cfRule type="expression" dxfId="64" priority="77">
      <formula>$K$4=""</formula>
    </cfRule>
  </conditionalFormatting>
  <conditionalFormatting sqref="W32:AB32">
    <cfRule type="expression" dxfId="63" priority="76">
      <formula>$L$4=""</formula>
    </cfRule>
  </conditionalFormatting>
  <conditionalFormatting sqref="W32:AB32">
    <cfRule type="expression" dxfId="62" priority="75">
      <formula>$M$4=""</formula>
    </cfRule>
  </conditionalFormatting>
  <conditionalFormatting sqref="W32:AB32">
    <cfRule type="expression" dxfId="61" priority="74">
      <formula>$N$4=""</formula>
    </cfRule>
  </conditionalFormatting>
  <conditionalFormatting sqref="W32:AB32">
    <cfRule type="expression" dxfId="60" priority="73">
      <formula>$O$4=""</formula>
    </cfRule>
  </conditionalFormatting>
  <conditionalFormatting sqref="W43:AB43">
    <cfRule type="expression" dxfId="59" priority="72">
      <formula>$D$4=""</formula>
    </cfRule>
  </conditionalFormatting>
  <conditionalFormatting sqref="W43:AB43">
    <cfRule type="expression" dxfId="58" priority="71">
      <formula>$E$4=""</formula>
    </cfRule>
  </conditionalFormatting>
  <conditionalFormatting sqref="W43:AB43">
    <cfRule type="expression" dxfId="57" priority="70">
      <formula>$F$4=""</formula>
    </cfRule>
  </conditionalFormatting>
  <conditionalFormatting sqref="W43:AB43">
    <cfRule type="expression" dxfId="56" priority="69">
      <formula>$G$4=""</formula>
    </cfRule>
  </conditionalFormatting>
  <conditionalFormatting sqref="W43:AB43">
    <cfRule type="expression" dxfId="55" priority="68">
      <formula>$H$4=""</formula>
    </cfRule>
  </conditionalFormatting>
  <conditionalFormatting sqref="W43:AB43">
    <cfRule type="expression" dxfId="54" priority="67">
      <formula>$I$4=""</formula>
    </cfRule>
  </conditionalFormatting>
  <conditionalFormatting sqref="W43:AB43">
    <cfRule type="expression" dxfId="53" priority="66">
      <formula>$J$4=""</formula>
    </cfRule>
  </conditionalFormatting>
  <conditionalFormatting sqref="W43:AB43">
    <cfRule type="expression" dxfId="52" priority="65">
      <formula>$K$4=""</formula>
    </cfRule>
  </conditionalFormatting>
  <conditionalFormatting sqref="W43:AB43">
    <cfRule type="expression" dxfId="51" priority="64">
      <formula>$L$4=""</formula>
    </cfRule>
  </conditionalFormatting>
  <conditionalFormatting sqref="W43:AB43">
    <cfRule type="expression" dxfId="50" priority="63">
      <formula>$M$4=""</formula>
    </cfRule>
  </conditionalFormatting>
  <conditionalFormatting sqref="W43:AB43">
    <cfRule type="expression" dxfId="49" priority="62">
      <formula>$N$4=""</formula>
    </cfRule>
  </conditionalFormatting>
  <conditionalFormatting sqref="W43:AB43">
    <cfRule type="expression" dxfId="48" priority="61">
      <formula>$O$4=""</formula>
    </cfRule>
  </conditionalFormatting>
  <conditionalFormatting sqref="W48:AB48">
    <cfRule type="expression" dxfId="47" priority="60">
      <formula>$D$4=""</formula>
    </cfRule>
  </conditionalFormatting>
  <conditionalFormatting sqref="W48:AB48">
    <cfRule type="expression" dxfId="46" priority="59">
      <formula>$E$4=""</formula>
    </cfRule>
  </conditionalFormatting>
  <conditionalFormatting sqref="W48:AB48">
    <cfRule type="expression" dxfId="45" priority="58">
      <formula>$F$4=""</formula>
    </cfRule>
  </conditionalFormatting>
  <conditionalFormatting sqref="W48:AB48">
    <cfRule type="expression" dxfId="44" priority="57">
      <formula>$G$4=""</formula>
    </cfRule>
  </conditionalFormatting>
  <conditionalFormatting sqref="W48:AB48">
    <cfRule type="expression" dxfId="43" priority="56">
      <formula>$H$4=""</formula>
    </cfRule>
  </conditionalFormatting>
  <conditionalFormatting sqref="W48:AB48">
    <cfRule type="expression" dxfId="42" priority="55">
      <formula>$I$4=""</formula>
    </cfRule>
  </conditionalFormatting>
  <conditionalFormatting sqref="W48:AB48">
    <cfRule type="expression" dxfId="41" priority="54">
      <formula>$J$4=""</formula>
    </cfRule>
  </conditionalFormatting>
  <conditionalFormatting sqref="W48:AB48">
    <cfRule type="expression" dxfId="40" priority="53">
      <formula>$K$4=""</formula>
    </cfRule>
  </conditionalFormatting>
  <conditionalFormatting sqref="W48:AB48">
    <cfRule type="expression" dxfId="39" priority="52">
      <formula>$L$4=""</formula>
    </cfRule>
  </conditionalFormatting>
  <conditionalFormatting sqref="W48:AB48">
    <cfRule type="expression" dxfId="38" priority="51">
      <formula>$M$4=""</formula>
    </cfRule>
  </conditionalFormatting>
  <conditionalFormatting sqref="W48:AB48">
    <cfRule type="expression" dxfId="37" priority="50">
      <formula>$N$4=""</formula>
    </cfRule>
  </conditionalFormatting>
  <conditionalFormatting sqref="W48:AB48">
    <cfRule type="expression" dxfId="36" priority="49">
      <formula>$O$4=""</formula>
    </cfRule>
  </conditionalFormatting>
  <conditionalFormatting sqref="W9:AB9">
    <cfRule type="expression" dxfId="35" priority="48">
      <formula>$D$4=""</formula>
    </cfRule>
  </conditionalFormatting>
  <conditionalFormatting sqref="W9:AB9">
    <cfRule type="expression" dxfId="34" priority="47">
      <formula>$E$4=""</formula>
    </cfRule>
  </conditionalFormatting>
  <conditionalFormatting sqref="W9:AB9">
    <cfRule type="expression" dxfId="33" priority="46">
      <formula>$F$4=""</formula>
    </cfRule>
  </conditionalFormatting>
  <conditionalFormatting sqref="W9:AB9">
    <cfRule type="expression" dxfId="32" priority="45">
      <formula>$G$4=""</formula>
    </cfRule>
  </conditionalFormatting>
  <conditionalFormatting sqref="W9:AB9">
    <cfRule type="expression" dxfId="31" priority="44">
      <formula>$H$4=""</formula>
    </cfRule>
  </conditionalFormatting>
  <conditionalFormatting sqref="W9:AB9">
    <cfRule type="expression" dxfId="30" priority="43">
      <formula>$I$4=""</formula>
    </cfRule>
  </conditionalFormatting>
  <conditionalFormatting sqref="W9:AB9">
    <cfRule type="expression" dxfId="29" priority="42">
      <formula>$J$4=""</formula>
    </cfRule>
  </conditionalFormatting>
  <conditionalFormatting sqref="W9:AB9">
    <cfRule type="expression" dxfId="28" priority="41">
      <formula>$K$4=""</formula>
    </cfRule>
  </conditionalFormatting>
  <conditionalFormatting sqref="W9:AB9">
    <cfRule type="expression" dxfId="27" priority="40">
      <formula>$L$4=""</formula>
    </cfRule>
  </conditionalFormatting>
  <conditionalFormatting sqref="W9:AB9">
    <cfRule type="expression" dxfId="26" priority="39">
      <formula>$M$4=""</formula>
    </cfRule>
  </conditionalFormatting>
  <conditionalFormatting sqref="W9:AB9">
    <cfRule type="expression" dxfId="25" priority="38">
      <formula>$N$4=""</formula>
    </cfRule>
  </conditionalFormatting>
  <conditionalFormatting sqref="W9:AB9">
    <cfRule type="expression" dxfId="24" priority="37">
      <formula>$O$4=""</formula>
    </cfRule>
  </conditionalFormatting>
  <conditionalFormatting sqref="W18:AB18">
    <cfRule type="expression" dxfId="23" priority="36">
      <formula>$D$4=""</formula>
    </cfRule>
  </conditionalFormatting>
  <conditionalFormatting sqref="W18:AB18">
    <cfRule type="expression" dxfId="22" priority="35">
      <formula>$E$4=""</formula>
    </cfRule>
  </conditionalFormatting>
  <conditionalFormatting sqref="W18:AB18">
    <cfRule type="expression" dxfId="21" priority="34">
      <formula>$F$4=""</formula>
    </cfRule>
  </conditionalFormatting>
  <conditionalFormatting sqref="W18:AB18">
    <cfRule type="expression" dxfId="20" priority="33">
      <formula>$G$4=""</formula>
    </cfRule>
  </conditionalFormatting>
  <conditionalFormatting sqref="W18:AB18">
    <cfRule type="expression" dxfId="19" priority="32">
      <formula>$H$4=""</formula>
    </cfRule>
  </conditionalFormatting>
  <conditionalFormatting sqref="W18:AB18">
    <cfRule type="expression" dxfId="18" priority="31">
      <formula>$I$4=""</formula>
    </cfRule>
  </conditionalFormatting>
  <conditionalFormatting sqref="W18:AB18">
    <cfRule type="expression" dxfId="17" priority="30">
      <formula>$J$4=""</formula>
    </cfRule>
  </conditionalFormatting>
  <conditionalFormatting sqref="W18:AB18">
    <cfRule type="expression" dxfId="16" priority="29">
      <formula>$K$4=""</formula>
    </cfRule>
  </conditionalFormatting>
  <conditionalFormatting sqref="W18:AB18">
    <cfRule type="expression" dxfId="15" priority="28">
      <formula>$L$4=""</formula>
    </cfRule>
  </conditionalFormatting>
  <conditionalFormatting sqref="W18:AB18">
    <cfRule type="expression" dxfId="14" priority="27">
      <formula>$M$4=""</formula>
    </cfRule>
  </conditionalFormatting>
  <conditionalFormatting sqref="W18:AB18">
    <cfRule type="expression" dxfId="13" priority="26">
      <formula>$N$4=""</formula>
    </cfRule>
  </conditionalFormatting>
  <conditionalFormatting sqref="W18:AB18">
    <cfRule type="expression" dxfId="12" priority="25">
      <formula>$O$4=""</formula>
    </cfRule>
  </conditionalFormatting>
  <conditionalFormatting sqref="W8:AB8">
    <cfRule type="expression" dxfId="11" priority="24">
      <formula>$D$4=""</formula>
    </cfRule>
  </conditionalFormatting>
  <conditionalFormatting sqref="W8:AB8">
    <cfRule type="expression" dxfId="10" priority="23">
      <formula>$E$4=""</formula>
    </cfRule>
  </conditionalFormatting>
  <conditionalFormatting sqref="W8:AB8">
    <cfRule type="expression" dxfId="9" priority="22">
      <formula>$F$4=""</formula>
    </cfRule>
  </conditionalFormatting>
  <conditionalFormatting sqref="W8:AB8">
    <cfRule type="expression" dxfId="8" priority="21">
      <formula>$G$4=""</formula>
    </cfRule>
  </conditionalFormatting>
  <conditionalFormatting sqref="W8:AB8">
    <cfRule type="expression" dxfId="7" priority="20">
      <formula>$H$4=""</formula>
    </cfRule>
  </conditionalFormatting>
  <conditionalFormatting sqref="W8:AB8">
    <cfRule type="expression" dxfId="6" priority="19">
      <formula>$I$4=""</formula>
    </cfRule>
  </conditionalFormatting>
  <conditionalFormatting sqref="W8:AB8">
    <cfRule type="expression" dxfId="5" priority="18">
      <formula>$J$4=""</formula>
    </cfRule>
  </conditionalFormatting>
  <conditionalFormatting sqref="W8:AB8">
    <cfRule type="expression" dxfId="4" priority="17">
      <formula>$K$4=""</formula>
    </cfRule>
  </conditionalFormatting>
  <conditionalFormatting sqref="W8:AB8">
    <cfRule type="expression" dxfId="3" priority="16">
      <formula>$L$4=""</formula>
    </cfRule>
  </conditionalFormatting>
  <conditionalFormatting sqref="W8:AB8">
    <cfRule type="expression" dxfId="2" priority="15">
      <formula>$M$4=""</formula>
    </cfRule>
  </conditionalFormatting>
  <conditionalFormatting sqref="W8:AB8">
    <cfRule type="expression" dxfId="1" priority="14">
      <formula>$N$4=""</formula>
    </cfRule>
  </conditionalFormatting>
  <conditionalFormatting sqref="W8:AB8">
    <cfRule type="expression" dxfId="0" priority="13">
      <formula>$O$4=""</formula>
    </cfRule>
  </conditionalFormatting>
  <pageMargins left="0.75" right="0.75" top="0.5" bottom="0.5" header="0" footer="0.25"/>
  <pageSetup scale="45" fitToWidth="2" fitToHeight="2" orientation="landscape" r:id="rId1"/>
  <headerFooter alignWithMargins="0">
    <oddFooter>&amp;C&amp;10Page &amp;P&amp;R&amp;10&amp;Z&amp;F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G17" sqref="G17"/>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77" t="s">
        <v>344</v>
      </c>
      <c r="B1" s="478" t="s">
        <v>345</v>
      </c>
      <c r="C1" s="479" t="s">
        <v>348</v>
      </c>
      <c r="D1" s="480" t="s">
        <v>346</v>
      </c>
    </row>
    <row r="2" spans="1:4" ht="75" customHeight="1" thickTop="1" x14ac:dyDescent="0.25">
      <c r="A2" s="481" t="s">
        <v>350</v>
      </c>
      <c r="B2" s="482">
        <v>42808</v>
      </c>
      <c r="C2" s="483" t="s">
        <v>347</v>
      </c>
      <c r="D2" s="484" t="s">
        <v>349</v>
      </c>
    </row>
    <row r="3" spans="1:4" x14ac:dyDescent="0.25">
      <c r="A3" s="481" t="s">
        <v>351</v>
      </c>
      <c r="B3" s="482">
        <v>42814</v>
      </c>
      <c r="C3" s="483" t="s">
        <v>347</v>
      </c>
      <c r="D3" s="484" t="s">
        <v>352</v>
      </c>
    </row>
    <row r="4" spans="1:4" ht="24" x14ac:dyDescent="0.25">
      <c r="A4" s="481" t="s">
        <v>351</v>
      </c>
      <c r="B4" s="482">
        <v>42815</v>
      </c>
      <c r="C4" s="483" t="s">
        <v>347</v>
      </c>
      <c r="D4" s="484" t="s">
        <v>353</v>
      </c>
    </row>
    <row r="5" spans="1:4" ht="24" x14ac:dyDescent="0.25">
      <c r="A5" s="481" t="s">
        <v>351</v>
      </c>
      <c r="B5" s="482">
        <v>42825</v>
      </c>
      <c r="C5" s="483" t="s">
        <v>347</v>
      </c>
      <c r="D5" s="484" t="s">
        <v>355</v>
      </c>
    </row>
    <row r="6" spans="1:4" ht="36" x14ac:dyDescent="0.25">
      <c r="A6" s="481" t="s">
        <v>366</v>
      </c>
      <c r="B6" s="482">
        <v>42913</v>
      </c>
      <c r="C6" s="483" t="s">
        <v>347</v>
      </c>
      <c r="D6" s="484" t="s">
        <v>367</v>
      </c>
    </row>
    <row r="7" spans="1:4" ht="24" x14ac:dyDescent="0.25">
      <c r="A7" s="481" t="s">
        <v>370</v>
      </c>
      <c r="B7" s="482">
        <v>42976</v>
      </c>
      <c r="C7" s="483" t="s">
        <v>347</v>
      </c>
      <c r="D7" s="484" t="s">
        <v>373</v>
      </c>
    </row>
    <row r="8" spans="1:4" x14ac:dyDescent="0.25">
      <c r="A8" s="481"/>
      <c r="B8" s="482"/>
      <c r="C8" s="483"/>
      <c r="D8" s="484"/>
    </row>
    <row r="9" spans="1:4" x14ac:dyDescent="0.25">
      <c r="A9" s="481"/>
      <c r="B9" s="482"/>
      <c r="C9" s="483"/>
      <c r="D9" s="484"/>
    </row>
    <row r="10" spans="1:4" x14ac:dyDescent="0.25">
      <c r="A10" s="481"/>
      <c r="B10" s="482"/>
      <c r="C10" s="483"/>
      <c r="D10" s="484"/>
    </row>
    <row r="11" spans="1:4" x14ac:dyDescent="0.25">
      <c r="A11" s="485"/>
      <c r="B11" s="486"/>
      <c r="C11" s="487"/>
      <c r="D11" s="488"/>
    </row>
    <row r="12" spans="1:4" x14ac:dyDescent="0.25">
      <c r="A12" s="485"/>
      <c r="B12" s="486"/>
      <c r="C12" s="487"/>
      <c r="D12" s="4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63"/>
  <sheetViews>
    <sheetView workbookViewId="0">
      <selection activeCell="D70" sqref="D70"/>
    </sheetView>
  </sheetViews>
  <sheetFormatPr defaultRowHeight="15.75" x14ac:dyDescent="0.25"/>
  <cols>
    <col min="2" max="2" width="17.125" customWidth="1"/>
    <col min="3" max="3" width="9.75" bestFit="1" customWidth="1"/>
    <col min="4" max="4" width="9.125" bestFit="1" customWidth="1"/>
    <col min="5" max="5" width="10.25" customWidth="1"/>
    <col min="6" max="6" width="9" bestFit="1" customWidth="1"/>
    <col min="7" max="104" width="9.125" bestFit="1" customWidth="1"/>
  </cols>
  <sheetData>
    <row r="1" spans="1:125" x14ac:dyDescent="0.25">
      <c r="C1" s="476" t="s">
        <v>249</v>
      </c>
      <c r="D1" s="476" t="s">
        <v>250</v>
      </c>
      <c r="E1" s="476" t="s">
        <v>278</v>
      </c>
      <c r="F1" s="476" t="s">
        <v>279</v>
      </c>
    </row>
    <row r="2" spans="1:125" x14ac:dyDescent="0.25">
      <c r="A2" t="s">
        <v>72</v>
      </c>
      <c r="C2">
        <f ca="1">+'Fed Depr-Recomm'!D2</f>
        <v>5</v>
      </c>
      <c r="D2">
        <f ca="1">+C2</f>
        <v>5</v>
      </c>
      <c r="E2">
        <f t="shared" ref="E2:F2" ca="1" si="0">+D2</f>
        <v>5</v>
      </c>
      <c r="F2">
        <f t="shared" ca="1" si="0"/>
        <v>5</v>
      </c>
    </row>
    <row r="3" spans="1:125" x14ac:dyDescent="0.25">
      <c r="A3" t="s">
        <v>241</v>
      </c>
      <c r="C3">
        <f>+FirstYear</f>
        <v>2018</v>
      </c>
      <c r="D3">
        <f>FirstYearAlt1</f>
        <v>0</v>
      </c>
      <c r="E3">
        <f>FirstYearAlt2</f>
        <v>0</v>
      </c>
      <c r="F3">
        <f>FirstYearAlt3</f>
        <v>0</v>
      </c>
    </row>
    <row r="4" spans="1:125" x14ac:dyDescent="0.25">
      <c r="A4" t="s">
        <v>240</v>
      </c>
      <c r="C4">
        <f>+Inservice</f>
        <v>2021</v>
      </c>
      <c r="D4">
        <f>InServiceAlt1</f>
        <v>0</v>
      </c>
      <c r="E4">
        <f>InServiceAlt2</f>
        <v>0</v>
      </c>
      <c r="F4">
        <f>InServiceAlt3</f>
        <v>0</v>
      </c>
    </row>
    <row r="5" spans="1:125" x14ac:dyDescent="0.25">
      <c r="A5" t="s">
        <v>242</v>
      </c>
      <c r="C5" s="392" t="str">
        <f>+Inputs!M22</f>
        <v>No</v>
      </c>
      <c r="D5" s="392" t="str">
        <f>+C5</f>
        <v>No</v>
      </c>
      <c r="E5" s="392" t="str">
        <f>+D5</f>
        <v>No</v>
      </c>
      <c r="F5" s="392" t="str">
        <f>+E5</f>
        <v>No</v>
      </c>
      <c r="AL5" s="56"/>
      <c r="AM5" s="56"/>
      <c r="AN5" s="56"/>
      <c r="AO5" s="56"/>
      <c r="AP5" s="56"/>
      <c r="AQ5" s="56"/>
      <c r="AR5" s="56"/>
      <c r="AS5" s="56"/>
      <c r="AT5" s="56"/>
      <c r="AU5" s="56"/>
      <c r="AV5" s="56"/>
      <c r="AW5" s="56"/>
      <c r="AX5" s="56"/>
      <c r="AY5" s="56"/>
      <c r="AZ5" s="56"/>
      <c r="BA5" s="56"/>
      <c r="BB5" s="56"/>
    </row>
    <row r="6" spans="1:125" x14ac:dyDescent="0.25">
      <c r="AL6" s="56"/>
      <c r="AM6" s="56"/>
      <c r="AN6" s="56"/>
      <c r="AO6" s="56"/>
      <c r="AP6" s="56"/>
      <c r="AQ6" s="56"/>
      <c r="AR6" s="56"/>
      <c r="AS6" s="56"/>
      <c r="AT6" s="56"/>
      <c r="AU6" s="56"/>
      <c r="AV6" s="56"/>
      <c r="AW6" s="56"/>
      <c r="AX6" s="56"/>
      <c r="AY6" s="56"/>
      <c r="AZ6" s="56"/>
      <c r="BA6" s="56"/>
      <c r="BB6" s="56"/>
    </row>
    <row r="7" spans="1:125" x14ac:dyDescent="0.25">
      <c r="C7">
        <v>1</v>
      </c>
      <c r="D7">
        <f>+C7+1</f>
        <v>2</v>
      </c>
      <c r="E7">
        <f t="shared" ref="E7:AK7" si="1">+D7+1</f>
        <v>3</v>
      </c>
      <c r="F7">
        <f t="shared" si="1"/>
        <v>4</v>
      </c>
      <c r="G7">
        <f t="shared" si="1"/>
        <v>5</v>
      </c>
      <c r="H7">
        <f t="shared" si="1"/>
        <v>6</v>
      </c>
      <c r="I7">
        <f t="shared" si="1"/>
        <v>7</v>
      </c>
      <c r="J7">
        <f t="shared" si="1"/>
        <v>8</v>
      </c>
      <c r="K7">
        <f t="shared" si="1"/>
        <v>9</v>
      </c>
      <c r="L7">
        <f t="shared" si="1"/>
        <v>10</v>
      </c>
      <c r="M7">
        <f t="shared" si="1"/>
        <v>11</v>
      </c>
      <c r="N7">
        <f t="shared" si="1"/>
        <v>12</v>
      </c>
      <c r="O7">
        <f t="shared" si="1"/>
        <v>13</v>
      </c>
      <c r="P7">
        <f t="shared" si="1"/>
        <v>14</v>
      </c>
      <c r="Q7">
        <f t="shared" si="1"/>
        <v>15</v>
      </c>
      <c r="R7">
        <f t="shared" si="1"/>
        <v>16</v>
      </c>
      <c r="S7">
        <f t="shared" si="1"/>
        <v>17</v>
      </c>
      <c r="T7">
        <f t="shared" si="1"/>
        <v>18</v>
      </c>
      <c r="U7">
        <f t="shared" si="1"/>
        <v>19</v>
      </c>
      <c r="V7">
        <f t="shared" si="1"/>
        <v>20</v>
      </c>
      <c r="W7">
        <f t="shared" si="1"/>
        <v>21</v>
      </c>
      <c r="X7">
        <f t="shared" si="1"/>
        <v>22</v>
      </c>
      <c r="Y7">
        <f t="shared" si="1"/>
        <v>23</v>
      </c>
      <c r="Z7">
        <f t="shared" si="1"/>
        <v>24</v>
      </c>
      <c r="AA7">
        <f t="shared" si="1"/>
        <v>25</v>
      </c>
      <c r="AB7">
        <f t="shared" si="1"/>
        <v>26</v>
      </c>
      <c r="AC7">
        <f t="shared" si="1"/>
        <v>27</v>
      </c>
      <c r="AD7">
        <f t="shared" si="1"/>
        <v>28</v>
      </c>
      <c r="AE7">
        <f t="shared" si="1"/>
        <v>29</v>
      </c>
      <c r="AF7">
        <f t="shared" si="1"/>
        <v>30</v>
      </c>
      <c r="AG7">
        <f t="shared" si="1"/>
        <v>31</v>
      </c>
      <c r="AH7">
        <f t="shared" si="1"/>
        <v>32</v>
      </c>
      <c r="AI7">
        <f t="shared" si="1"/>
        <v>33</v>
      </c>
      <c r="AJ7">
        <f t="shared" si="1"/>
        <v>34</v>
      </c>
      <c r="AK7">
        <f t="shared" si="1"/>
        <v>35</v>
      </c>
      <c r="AL7">
        <f t="shared" ref="AL7" si="2">+AK7+1</f>
        <v>36</v>
      </c>
      <c r="AM7">
        <f t="shared" ref="AM7" si="3">+AL7+1</f>
        <v>37</v>
      </c>
      <c r="AN7">
        <f t="shared" ref="AN7" si="4">+AM7+1</f>
        <v>38</v>
      </c>
      <c r="AO7">
        <f t="shared" ref="AO7" si="5">+AN7+1</f>
        <v>39</v>
      </c>
      <c r="AP7">
        <f t="shared" ref="AP7" si="6">+AO7+1</f>
        <v>40</v>
      </c>
      <c r="AQ7">
        <f t="shared" ref="AQ7" si="7">+AP7+1</f>
        <v>41</v>
      </c>
      <c r="AR7">
        <f t="shared" ref="AR7" si="8">+AQ7+1</f>
        <v>42</v>
      </c>
      <c r="AS7">
        <f t="shared" ref="AS7" si="9">+AR7+1</f>
        <v>43</v>
      </c>
      <c r="AT7">
        <f t="shared" ref="AT7" si="10">+AS7+1</f>
        <v>44</v>
      </c>
      <c r="AU7">
        <f t="shared" ref="AU7" si="11">+AT7+1</f>
        <v>45</v>
      </c>
      <c r="AV7">
        <f t="shared" ref="AV7" si="12">+AU7+1</f>
        <v>46</v>
      </c>
      <c r="AW7">
        <f t="shared" ref="AW7" si="13">+AV7+1</f>
        <v>47</v>
      </c>
      <c r="AX7">
        <f t="shared" ref="AX7" si="14">+AW7+1</f>
        <v>48</v>
      </c>
      <c r="AY7">
        <f t="shared" ref="AY7" si="15">+AX7+1</f>
        <v>49</v>
      </c>
      <c r="AZ7">
        <f t="shared" ref="AZ7" si="16">+AY7+1</f>
        <v>50</v>
      </c>
      <c r="BA7">
        <f t="shared" ref="BA7" si="17">+AZ7+1</f>
        <v>51</v>
      </c>
      <c r="BB7">
        <f t="shared" ref="BB7" si="18">+BA7+1</f>
        <v>52</v>
      </c>
      <c r="BC7">
        <f t="shared" ref="BC7" si="19">+BB7+1</f>
        <v>53</v>
      </c>
      <c r="BD7">
        <f t="shared" ref="BD7" si="20">+BC7+1</f>
        <v>54</v>
      </c>
      <c r="BE7">
        <f t="shared" ref="BE7" si="21">+BD7+1</f>
        <v>55</v>
      </c>
      <c r="BF7">
        <f t="shared" ref="BF7" si="22">+BE7+1</f>
        <v>56</v>
      </c>
      <c r="BG7">
        <f t="shared" ref="BG7" si="23">+BF7+1</f>
        <v>57</v>
      </c>
      <c r="BH7">
        <f t="shared" ref="BH7" si="24">+BG7+1</f>
        <v>58</v>
      </c>
      <c r="BI7">
        <f t="shared" ref="BI7" si="25">+BH7+1</f>
        <v>59</v>
      </c>
      <c r="BJ7">
        <f t="shared" ref="BJ7" si="26">+BI7+1</f>
        <v>60</v>
      </c>
      <c r="BK7">
        <f t="shared" ref="BK7" si="27">+BJ7+1</f>
        <v>61</v>
      </c>
      <c r="BL7">
        <f t="shared" ref="BL7" si="28">+BK7+1</f>
        <v>62</v>
      </c>
      <c r="BM7">
        <f t="shared" ref="BM7" si="29">+BL7+1</f>
        <v>63</v>
      </c>
      <c r="BN7">
        <f t="shared" ref="BN7" si="30">+BM7+1</f>
        <v>64</v>
      </c>
      <c r="BO7">
        <f t="shared" ref="BO7" si="31">+BN7+1</f>
        <v>65</v>
      </c>
      <c r="BP7">
        <f t="shared" ref="BP7" si="32">+BO7+1</f>
        <v>66</v>
      </c>
      <c r="BQ7">
        <f t="shared" ref="BQ7" si="33">+BP7+1</f>
        <v>67</v>
      </c>
      <c r="BR7">
        <f t="shared" ref="BR7" si="34">+BQ7+1</f>
        <v>68</v>
      </c>
      <c r="BS7">
        <f t="shared" ref="BS7" si="35">+BR7+1</f>
        <v>69</v>
      </c>
      <c r="BT7">
        <f t="shared" ref="BT7" si="36">+BS7+1</f>
        <v>70</v>
      </c>
      <c r="BU7">
        <f t="shared" ref="BU7" si="37">+BT7+1</f>
        <v>71</v>
      </c>
      <c r="BV7">
        <f t="shared" ref="BV7" si="38">+BU7+1</f>
        <v>72</v>
      </c>
      <c r="BW7">
        <f t="shared" ref="BW7" si="39">+BV7+1</f>
        <v>73</v>
      </c>
      <c r="BX7">
        <f t="shared" ref="BX7" si="40">+BW7+1</f>
        <v>74</v>
      </c>
      <c r="BY7">
        <f t="shared" ref="BY7" si="41">+BX7+1</f>
        <v>75</v>
      </c>
      <c r="BZ7">
        <f t="shared" ref="BZ7" si="42">+BY7+1</f>
        <v>76</v>
      </c>
      <c r="CA7">
        <f t="shared" ref="CA7" si="43">+BZ7+1</f>
        <v>77</v>
      </c>
      <c r="CB7">
        <f t="shared" ref="CB7" si="44">+CA7+1</f>
        <v>78</v>
      </c>
      <c r="CC7">
        <f t="shared" ref="CC7" si="45">+CB7+1</f>
        <v>79</v>
      </c>
      <c r="CD7">
        <f t="shared" ref="CD7" si="46">+CC7+1</f>
        <v>80</v>
      </c>
      <c r="CE7">
        <f t="shared" ref="CE7" si="47">+CD7+1</f>
        <v>81</v>
      </c>
      <c r="CF7">
        <f t="shared" ref="CF7" si="48">+CE7+1</f>
        <v>82</v>
      </c>
      <c r="CG7">
        <f t="shared" ref="CG7" si="49">+CF7+1</f>
        <v>83</v>
      </c>
      <c r="CH7">
        <f t="shared" ref="CH7" si="50">+CG7+1</f>
        <v>84</v>
      </c>
      <c r="CI7">
        <f t="shared" ref="CI7" si="51">+CH7+1</f>
        <v>85</v>
      </c>
      <c r="CJ7">
        <f t="shared" ref="CJ7" si="52">+CI7+1</f>
        <v>86</v>
      </c>
      <c r="CK7">
        <f t="shared" ref="CK7" si="53">+CJ7+1</f>
        <v>87</v>
      </c>
      <c r="CL7">
        <f t="shared" ref="CL7" si="54">+CK7+1</f>
        <v>88</v>
      </c>
      <c r="CM7">
        <f t="shared" ref="CM7" si="55">+CL7+1</f>
        <v>89</v>
      </c>
      <c r="CN7">
        <f t="shared" ref="CN7" si="56">+CM7+1</f>
        <v>90</v>
      </c>
      <c r="CO7">
        <f t="shared" ref="CO7" si="57">+CN7+1</f>
        <v>91</v>
      </c>
      <c r="CP7">
        <f t="shared" ref="CP7" si="58">+CO7+1</f>
        <v>92</v>
      </c>
      <c r="CQ7">
        <f t="shared" ref="CQ7" si="59">+CP7+1</f>
        <v>93</v>
      </c>
      <c r="CR7">
        <f t="shared" ref="CR7" si="60">+CQ7+1</f>
        <v>94</v>
      </c>
      <c r="CS7">
        <f t="shared" ref="CS7" si="61">+CR7+1</f>
        <v>95</v>
      </c>
      <c r="CT7">
        <f t="shared" ref="CT7" si="62">+CS7+1</f>
        <v>96</v>
      </c>
      <c r="CU7">
        <f t="shared" ref="CU7" si="63">+CT7+1</f>
        <v>97</v>
      </c>
      <c r="CV7">
        <f t="shared" ref="CV7" si="64">+CU7+1</f>
        <v>98</v>
      </c>
      <c r="CW7">
        <f t="shared" ref="CW7" si="65">+CV7+1</f>
        <v>99</v>
      </c>
      <c r="CX7">
        <f t="shared" ref="CX7" si="66">+CW7+1</f>
        <v>100</v>
      </c>
      <c r="CY7">
        <f t="shared" ref="CY7" si="67">+CX7+1</f>
        <v>101</v>
      </c>
      <c r="CZ7">
        <f t="shared" ref="CZ7" si="68">+CY7+1</f>
        <v>102</v>
      </c>
    </row>
    <row r="8" spans="1:125" x14ac:dyDescent="0.25">
      <c r="B8" t="s">
        <v>127</v>
      </c>
      <c r="C8" s="497">
        <f t="shared" ref="C8:AH8" ca="1" si="69">+($C$16*C$19+$C$22*C$25+$C$28*C$31+$C$34*C$37+$C$40*C$43+$C$46*C$49+$C$52*C$55+$C$58*C$61)*-1</f>
        <v>-22678.460559249153</v>
      </c>
      <c r="D8" s="497">
        <f t="shared" ca="1" si="69"/>
        <v>-36285.536894798643</v>
      </c>
      <c r="E8" s="497">
        <f t="shared" ca="1" si="69"/>
        <v>-21771.322136879186</v>
      </c>
      <c r="F8" s="497">
        <f t="shared" ca="1" si="69"/>
        <v>-13062.79328212751</v>
      </c>
      <c r="G8" s="497">
        <f t="shared" ca="1" si="69"/>
        <v>-13062.79328212751</v>
      </c>
      <c r="H8" s="497">
        <f t="shared" ca="1" si="69"/>
        <v>-6531.3966410637549</v>
      </c>
      <c r="I8" s="497">
        <f t="shared" ca="1" si="69"/>
        <v>0</v>
      </c>
      <c r="J8" s="497">
        <f t="shared" ca="1" si="69"/>
        <v>0</v>
      </c>
      <c r="K8" s="497">
        <f t="shared" ca="1" si="69"/>
        <v>0</v>
      </c>
      <c r="L8" s="497">
        <f t="shared" ca="1" si="69"/>
        <v>0</v>
      </c>
      <c r="M8" s="497">
        <f t="shared" ca="1" si="69"/>
        <v>0</v>
      </c>
      <c r="N8" s="497">
        <f t="shared" ca="1" si="69"/>
        <v>0</v>
      </c>
      <c r="O8" s="497">
        <f t="shared" ca="1" si="69"/>
        <v>0</v>
      </c>
      <c r="P8" s="497">
        <f t="shared" ca="1" si="69"/>
        <v>0</v>
      </c>
      <c r="Q8" s="497">
        <f t="shared" ca="1" si="69"/>
        <v>0</v>
      </c>
      <c r="R8" s="497">
        <f t="shared" ca="1" si="69"/>
        <v>0</v>
      </c>
      <c r="S8" s="497">
        <f t="shared" ca="1" si="69"/>
        <v>0</v>
      </c>
      <c r="T8" s="497">
        <f t="shared" ca="1" si="69"/>
        <v>0</v>
      </c>
      <c r="U8" s="497">
        <f t="shared" ca="1" si="69"/>
        <v>0</v>
      </c>
      <c r="V8" s="497">
        <f t="shared" ca="1" si="69"/>
        <v>0</v>
      </c>
      <c r="W8" s="497">
        <f t="shared" ca="1" si="69"/>
        <v>0</v>
      </c>
      <c r="X8" s="497">
        <f t="shared" ca="1" si="69"/>
        <v>0</v>
      </c>
      <c r="Y8" s="497">
        <f t="shared" ca="1" si="69"/>
        <v>0</v>
      </c>
      <c r="Z8" s="497">
        <f t="shared" ca="1" si="69"/>
        <v>0</v>
      </c>
      <c r="AA8" s="497">
        <f t="shared" ca="1" si="69"/>
        <v>0</v>
      </c>
      <c r="AB8" s="497">
        <f t="shared" ca="1" si="69"/>
        <v>0</v>
      </c>
      <c r="AC8" s="497">
        <f t="shared" ca="1" si="69"/>
        <v>0</v>
      </c>
      <c r="AD8" s="497">
        <f t="shared" ca="1" si="69"/>
        <v>0</v>
      </c>
      <c r="AE8" s="497">
        <f t="shared" ca="1" si="69"/>
        <v>0</v>
      </c>
      <c r="AF8" s="497">
        <f t="shared" ca="1" si="69"/>
        <v>0</v>
      </c>
      <c r="AG8" s="497">
        <f t="shared" ca="1" si="69"/>
        <v>0</v>
      </c>
      <c r="AH8" s="497">
        <f t="shared" ca="1" si="69"/>
        <v>0</v>
      </c>
      <c r="AI8" s="497">
        <f t="shared" ref="AI8:BN8" ca="1" si="70">+($C$16*AI$19+$C$22*AI$25+$C$28*AI$31+$C$34*AI$37+$C$40*AI$43+$C$46*AI$49+$C$52*AI$55+$C$58*AI$61)*-1</f>
        <v>0</v>
      </c>
      <c r="AJ8" s="497">
        <f t="shared" ca="1" si="70"/>
        <v>0</v>
      </c>
      <c r="AK8" s="497">
        <f t="shared" ca="1" si="70"/>
        <v>0</v>
      </c>
      <c r="AL8" s="497">
        <f t="shared" ca="1" si="70"/>
        <v>0</v>
      </c>
      <c r="AM8" s="497">
        <f t="shared" ca="1" si="70"/>
        <v>0</v>
      </c>
      <c r="AN8" s="497">
        <f t="shared" ca="1" si="70"/>
        <v>0</v>
      </c>
      <c r="AO8" s="497">
        <f t="shared" ca="1" si="70"/>
        <v>0</v>
      </c>
      <c r="AP8" s="497">
        <f t="shared" ca="1" si="70"/>
        <v>0</v>
      </c>
      <c r="AQ8" s="497">
        <f t="shared" ca="1" si="70"/>
        <v>0</v>
      </c>
      <c r="AR8" s="497">
        <f t="shared" ca="1" si="70"/>
        <v>0</v>
      </c>
      <c r="AS8" s="497">
        <f t="shared" ca="1" si="70"/>
        <v>0</v>
      </c>
      <c r="AT8" s="497">
        <f t="shared" ca="1" si="70"/>
        <v>0</v>
      </c>
      <c r="AU8" s="497">
        <f t="shared" ca="1" si="70"/>
        <v>0</v>
      </c>
      <c r="AV8" s="497">
        <f t="shared" ca="1" si="70"/>
        <v>0</v>
      </c>
      <c r="AW8" s="497">
        <f t="shared" ca="1" si="70"/>
        <v>0</v>
      </c>
      <c r="AX8" s="497">
        <f t="shared" ca="1" si="70"/>
        <v>0</v>
      </c>
      <c r="AY8" s="497">
        <f t="shared" ca="1" si="70"/>
        <v>0</v>
      </c>
      <c r="AZ8" s="497">
        <f t="shared" ca="1" si="70"/>
        <v>0</v>
      </c>
      <c r="BA8" s="497">
        <f t="shared" ca="1" si="70"/>
        <v>0</v>
      </c>
      <c r="BB8" s="497">
        <f t="shared" ca="1" si="70"/>
        <v>0</v>
      </c>
      <c r="BC8" s="497">
        <f t="shared" ca="1" si="70"/>
        <v>0</v>
      </c>
      <c r="BD8" s="497">
        <f t="shared" ca="1" si="70"/>
        <v>0</v>
      </c>
      <c r="BE8" s="497">
        <f t="shared" ca="1" si="70"/>
        <v>0</v>
      </c>
      <c r="BF8" s="497">
        <f t="shared" ca="1" si="70"/>
        <v>0</v>
      </c>
      <c r="BG8" s="497">
        <f t="shared" ca="1" si="70"/>
        <v>0</v>
      </c>
      <c r="BH8" s="497">
        <f t="shared" ca="1" si="70"/>
        <v>0</v>
      </c>
      <c r="BI8" s="497">
        <f t="shared" ca="1" si="70"/>
        <v>0</v>
      </c>
      <c r="BJ8" s="497">
        <f t="shared" ca="1" si="70"/>
        <v>0</v>
      </c>
      <c r="BK8" s="497">
        <f t="shared" ca="1" si="70"/>
        <v>0</v>
      </c>
      <c r="BL8" s="497">
        <f t="shared" ca="1" si="70"/>
        <v>0</v>
      </c>
      <c r="BM8" s="497">
        <f t="shared" ca="1" si="70"/>
        <v>0</v>
      </c>
      <c r="BN8" s="497">
        <f t="shared" ca="1" si="70"/>
        <v>0</v>
      </c>
      <c r="BO8" s="497">
        <f t="shared" ref="BO8:CT8" ca="1" si="71">+($C$16*BO$19+$C$22*BO$25+$C$28*BO$31+$C$34*BO$37+$C$40*BO$43+$C$46*BO$49+$C$52*BO$55+$C$58*BO$61)*-1</f>
        <v>0</v>
      </c>
      <c r="BP8" s="497">
        <f t="shared" ca="1" si="71"/>
        <v>0</v>
      </c>
      <c r="BQ8" s="497">
        <f t="shared" ca="1" si="71"/>
        <v>0</v>
      </c>
      <c r="BR8" s="497">
        <f t="shared" ca="1" si="71"/>
        <v>0</v>
      </c>
      <c r="BS8" s="497">
        <f t="shared" ca="1" si="71"/>
        <v>0</v>
      </c>
      <c r="BT8" s="497">
        <f t="shared" ca="1" si="71"/>
        <v>0</v>
      </c>
      <c r="BU8" s="497">
        <f t="shared" ca="1" si="71"/>
        <v>0</v>
      </c>
      <c r="BV8" s="497">
        <f t="shared" ca="1" si="71"/>
        <v>0</v>
      </c>
      <c r="BW8" s="497">
        <f t="shared" ca="1" si="71"/>
        <v>0</v>
      </c>
      <c r="BX8" s="497">
        <f t="shared" ca="1" si="71"/>
        <v>0</v>
      </c>
      <c r="BY8" s="497">
        <f t="shared" ca="1" si="71"/>
        <v>0</v>
      </c>
      <c r="BZ8" s="497">
        <f t="shared" ca="1" si="71"/>
        <v>0</v>
      </c>
      <c r="CA8" s="497">
        <f t="shared" ca="1" si="71"/>
        <v>0</v>
      </c>
      <c r="CB8" s="497">
        <f t="shared" ca="1" si="71"/>
        <v>0</v>
      </c>
      <c r="CC8" s="497">
        <f t="shared" ca="1" si="71"/>
        <v>0</v>
      </c>
      <c r="CD8" s="497">
        <f t="shared" ca="1" si="71"/>
        <v>0</v>
      </c>
      <c r="CE8" s="497">
        <f t="shared" ca="1" si="71"/>
        <v>0</v>
      </c>
      <c r="CF8" s="497">
        <f t="shared" ca="1" si="71"/>
        <v>0</v>
      </c>
      <c r="CG8" s="497">
        <f t="shared" ca="1" si="71"/>
        <v>0</v>
      </c>
      <c r="CH8" s="497">
        <f t="shared" ca="1" si="71"/>
        <v>0</v>
      </c>
      <c r="CI8" s="497">
        <f t="shared" ca="1" si="71"/>
        <v>0</v>
      </c>
      <c r="CJ8" s="497">
        <f t="shared" ca="1" si="71"/>
        <v>0</v>
      </c>
      <c r="CK8" s="497">
        <f t="shared" ca="1" si="71"/>
        <v>0</v>
      </c>
      <c r="CL8" s="497">
        <f t="shared" ca="1" si="71"/>
        <v>0</v>
      </c>
      <c r="CM8" s="497">
        <f t="shared" ca="1" si="71"/>
        <v>0</v>
      </c>
      <c r="CN8" s="497">
        <f t="shared" ca="1" si="71"/>
        <v>0</v>
      </c>
      <c r="CO8" s="497">
        <f t="shared" ca="1" si="71"/>
        <v>0</v>
      </c>
      <c r="CP8" s="497">
        <f t="shared" ca="1" si="71"/>
        <v>0</v>
      </c>
      <c r="CQ8" s="497">
        <f t="shared" ca="1" si="71"/>
        <v>0</v>
      </c>
      <c r="CR8" s="497">
        <f t="shared" ca="1" si="71"/>
        <v>0</v>
      </c>
      <c r="CS8" s="497">
        <f t="shared" ca="1" si="71"/>
        <v>0</v>
      </c>
      <c r="CT8" s="497">
        <f t="shared" ca="1" si="71"/>
        <v>0</v>
      </c>
      <c r="CU8" s="497">
        <f t="shared" ref="CU8:CZ8" ca="1" si="72">+($C$16*CU$19+$C$22*CU$25+$C$28*CU$31+$C$34*CU$37+$C$40*CU$43+$C$46*CU$49+$C$52*CU$55+$C$58*CU$61)*-1</f>
        <v>0</v>
      </c>
      <c r="CV8" s="497">
        <f t="shared" ca="1" si="72"/>
        <v>0</v>
      </c>
      <c r="CW8" s="497">
        <f t="shared" ca="1" si="72"/>
        <v>0</v>
      </c>
      <c r="CX8" s="497">
        <f t="shared" ca="1" si="72"/>
        <v>0</v>
      </c>
      <c r="CY8" s="497">
        <f t="shared" ca="1" si="72"/>
        <v>0</v>
      </c>
      <c r="CZ8" s="497">
        <f t="shared" ca="1" si="72"/>
        <v>0</v>
      </c>
      <c r="DA8" s="394"/>
      <c r="DB8" s="394"/>
      <c r="DC8" s="394"/>
      <c r="DD8" s="394"/>
      <c r="DE8" s="394"/>
      <c r="DF8" s="394"/>
      <c r="DG8" s="394"/>
      <c r="DH8" s="394"/>
      <c r="DI8" s="394"/>
      <c r="DJ8" s="394"/>
      <c r="DK8" s="394"/>
      <c r="DL8" s="394"/>
      <c r="DM8" s="394"/>
      <c r="DN8" s="394"/>
      <c r="DO8" s="394"/>
      <c r="DP8" s="394"/>
      <c r="DQ8" s="394"/>
      <c r="DR8" s="394"/>
      <c r="DS8" s="394"/>
      <c r="DT8" s="394"/>
      <c r="DU8" s="394"/>
    </row>
    <row r="9" spans="1:125" x14ac:dyDescent="0.25">
      <c r="B9" t="s">
        <v>250</v>
      </c>
      <c r="C9" s="497">
        <f t="shared" ref="C9:AH9" ca="1" si="73">+($D$16*C$19+$D$22*C$25+$D$28*C$31+$D$34*C$37+$D$40*C$43+$D$46*C$49+$D$52*C$55+$D$58*C$61)*-1</f>
        <v>0</v>
      </c>
      <c r="D9" s="497">
        <f t="shared" ca="1" si="73"/>
        <v>0</v>
      </c>
      <c r="E9" s="497">
        <f t="shared" ca="1" si="73"/>
        <v>0</v>
      </c>
      <c r="F9" s="497">
        <f t="shared" ca="1" si="73"/>
        <v>0</v>
      </c>
      <c r="G9" s="497">
        <f t="shared" ca="1" si="73"/>
        <v>0</v>
      </c>
      <c r="H9" s="497">
        <f t="shared" ca="1" si="73"/>
        <v>0</v>
      </c>
      <c r="I9" s="497">
        <f t="shared" ca="1" si="73"/>
        <v>0</v>
      </c>
      <c r="J9" s="497">
        <f t="shared" ca="1" si="73"/>
        <v>0</v>
      </c>
      <c r="K9" s="497">
        <f t="shared" ca="1" si="73"/>
        <v>0</v>
      </c>
      <c r="L9" s="497">
        <f t="shared" ca="1" si="73"/>
        <v>0</v>
      </c>
      <c r="M9" s="497">
        <f t="shared" ca="1" si="73"/>
        <v>0</v>
      </c>
      <c r="N9" s="497">
        <f t="shared" ca="1" si="73"/>
        <v>0</v>
      </c>
      <c r="O9" s="497">
        <f t="shared" ca="1" si="73"/>
        <v>0</v>
      </c>
      <c r="P9" s="497">
        <f t="shared" ca="1" si="73"/>
        <v>0</v>
      </c>
      <c r="Q9" s="497">
        <f t="shared" ca="1" si="73"/>
        <v>0</v>
      </c>
      <c r="R9" s="497">
        <f t="shared" ca="1" si="73"/>
        <v>0</v>
      </c>
      <c r="S9" s="497">
        <f t="shared" ca="1" si="73"/>
        <v>0</v>
      </c>
      <c r="T9" s="497">
        <f t="shared" ca="1" si="73"/>
        <v>0</v>
      </c>
      <c r="U9" s="497">
        <f t="shared" ca="1" si="73"/>
        <v>0</v>
      </c>
      <c r="V9" s="497">
        <f t="shared" ca="1" si="73"/>
        <v>0</v>
      </c>
      <c r="W9" s="497">
        <f t="shared" ca="1" si="73"/>
        <v>0</v>
      </c>
      <c r="X9" s="497">
        <f t="shared" ca="1" si="73"/>
        <v>0</v>
      </c>
      <c r="Y9" s="497">
        <f t="shared" ca="1" si="73"/>
        <v>0</v>
      </c>
      <c r="Z9" s="497">
        <f t="shared" ca="1" si="73"/>
        <v>0</v>
      </c>
      <c r="AA9" s="497">
        <f t="shared" ca="1" si="73"/>
        <v>0</v>
      </c>
      <c r="AB9" s="497">
        <f t="shared" ca="1" si="73"/>
        <v>0</v>
      </c>
      <c r="AC9" s="497">
        <f t="shared" ca="1" si="73"/>
        <v>0</v>
      </c>
      <c r="AD9" s="497">
        <f t="shared" ca="1" si="73"/>
        <v>0</v>
      </c>
      <c r="AE9" s="497">
        <f t="shared" ca="1" si="73"/>
        <v>0</v>
      </c>
      <c r="AF9" s="497">
        <f t="shared" ca="1" si="73"/>
        <v>0</v>
      </c>
      <c r="AG9" s="497">
        <f t="shared" ca="1" si="73"/>
        <v>0</v>
      </c>
      <c r="AH9" s="497">
        <f t="shared" ca="1" si="73"/>
        <v>0</v>
      </c>
      <c r="AI9" s="497">
        <f t="shared" ref="AI9:BN9" ca="1" si="74">+($D$16*AI$19+$D$22*AI$25+$D$28*AI$31+$D$34*AI$37+$D$40*AI$43+$D$46*AI$49+$D$52*AI$55+$D$58*AI$61)*-1</f>
        <v>0</v>
      </c>
      <c r="AJ9" s="497">
        <f t="shared" ca="1" si="74"/>
        <v>0</v>
      </c>
      <c r="AK9" s="497">
        <f t="shared" ca="1" si="74"/>
        <v>0</v>
      </c>
      <c r="AL9" s="497">
        <f t="shared" ca="1" si="74"/>
        <v>0</v>
      </c>
      <c r="AM9" s="497">
        <f t="shared" ca="1" si="74"/>
        <v>0</v>
      </c>
      <c r="AN9" s="497">
        <f t="shared" ca="1" si="74"/>
        <v>0</v>
      </c>
      <c r="AO9" s="497">
        <f t="shared" ca="1" si="74"/>
        <v>0</v>
      </c>
      <c r="AP9" s="497">
        <f t="shared" ca="1" si="74"/>
        <v>0</v>
      </c>
      <c r="AQ9" s="497">
        <f t="shared" ca="1" si="74"/>
        <v>0</v>
      </c>
      <c r="AR9" s="497">
        <f t="shared" ca="1" si="74"/>
        <v>0</v>
      </c>
      <c r="AS9" s="497">
        <f t="shared" ca="1" si="74"/>
        <v>0</v>
      </c>
      <c r="AT9" s="497">
        <f t="shared" ca="1" si="74"/>
        <v>0</v>
      </c>
      <c r="AU9" s="497">
        <f t="shared" ca="1" si="74"/>
        <v>0</v>
      </c>
      <c r="AV9" s="497">
        <f t="shared" ca="1" si="74"/>
        <v>0</v>
      </c>
      <c r="AW9" s="497">
        <f t="shared" ca="1" si="74"/>
        <v>0</v>
      </c>
      <c r="AX9" s="497">
        <f t="shared" ca="1" si="74"/>
        <v>0</v>
      </c>
      <c r="AY9" s="497">
        <f t="shared" ca="1" si="74"/>
        <v>0</v>
      </c>
      <c r="AZ9" s="497">
        <f t="shared" ca="1" si="74"/>
        <v>0</v>
      </c>
      <c r="BA9" s="497">
        <f t="shared" ca="1" si="74"/>
        <v>0</v>
      </c>
      <c r="BB9" s="497">
        <f t="shared" ca="1" si="74"/>
        <v>0</v>
      </c>
      <c r="BC9" s="497">
        <f t="shared" ca="1" si="74"/>
        <v>0</v>
      </c>
      <c r="BD9" s="497">
        <f t="shared" ca="1" si="74"/>
        <v>0</v>
      </c>
      <c r="BE9" s="497">
        <f t="shared" ca="1" si="74"/>
        <v>0</v>
      </c>
      <c r="BF9" s="497">
        <f t="shared" ca="1" si="74"/>
        <v>0</v>
      </c>
      <c r="BG9" s="497">
        <f t="shared" ca="1" si="74"/>
        <v>0</v>
      </c>
      <c r="BH9" s="497">
        <f t="shared" ca="1" si="74"/>
        <v>0</v>
      </c>
      <c r="BI9" s="497">
        <f t="shared" ca="1" si="74"/>
        <v>0</v>
      </c>
      <c r="BJ9" s="497">
        <f t="shared" ca="1" si="74"/>
        <v>0</v>
      </c>
      <c r="BK9" s="497">
        <f t="shared" ca="1" si="74"/>
        <v>0</v>
      </c>
      <c r="BL9" s="497">
        <f t="shared" ca="1" si="74"/>
        <v>0</v>
      </c>
      <c r="BM9" s="497">
        <f t="shared" ca="1" si="74"/>
        <v>0</v>
      </c>
      <c r="BN9" s="497">
        <f t="shared" ca="1" si="74"/>
        <v>0</v>
      </c>
      <c r="BO9" s="497">
        <f t="shared" ref="BO9:CT9" ca="1" si="75">+($D$16*BO$19+$D$22*BO$25+$D$28*BO$31+$D$34*BO$37+$D$40*BO$43+$D$46*BO$49+$D$52*BO$55+$D$58*BO$61)*-1</f>
        <v>0</v>
      </c>
      <c r="BP9" s="497">
        <f t="shared" ca="1" si="75"/>
        <v>0</v>
      </c>
      <c r="BQ9" s="497">
        <f t="shared" ca="1" si="75"/>
        <v>0</v>
      </c>
      <c r="BR9" s="497">
        <f t="shared" ca="1" si="75"/>
        <v>0</v>
      </c>
      <c r="BS9" s="497">
        <f t="shared" ca="1" si="75"/>
        <v>0</v>
      </c>
      <c r="BT9" s="497">
        <f t="shared" ca="1" si="75"/>
        <v>0</v>
      </c>
      <c r="BU9" s="497">
        <f t="shared" ca="1" si="75"/>
        <v>0</v>
      </c>
      <c r="BV9" s="497">
        <f t="shared" ca="1" si="75"/>
        <v>0</v>
      </c>
      <c r="BW9" s="497">
        <f t="shared" ca="1" si="75"/>
        <v>0</v>
      </c>
      <c r="BX9" s="497">
        <f t="shared" ca="1" si="75"/>
        <v>0</v>
      </c>
      <c r="BY9" s="497">
        <f t="shared" ca="1" si="75"/>
        <v>0</v>
      </c>
      <c r="BZ9" s="497">
        <f t="shared" ca="1" si="75"/>
        <v>0</v>
      </c>
      <c r="CA9" s="497">
        <f t="shared" ca="1" si="75"/>
        <v>0</v>
      </c>
      <c r="CB9" s="497">
        <f t="shared" ca="1" si="75"/>
        <v>0</v>
      </c>
      <c r="CC9" s="497">
        <f t="shared" ca="1" si="75"/>
        <v>0</v>
      </c>
      <c r="CD9" s="497">
        <f t="shared" ca="1" si="75"/>
        <v>0</v>
      </c>
      <c r="CE9" s="497">
        <f t="shared" ca="1" si="75"/>
        <v>0</v>
      </c>
      <c r="CF9" s="497">
        <f t="shared" ca="1" si="75"/>
        <v>0</v>
      </c>
      <c r="CG9" s="497">
        <f t="shared" ca="1" si="75"/>
        <v>0</v>
      </c>
      <c r="CH9" s="497">
        <f t="shared" ca="1" si="75"/>
        <v>0</v>
      </c>
      <c r="CI9" s="497">
        <f t="shared" ca="1" si="75"/>
        <v>0</v>
      </c>
      <c r="CJ9" s="497">
        <f t="shared" ca="1" si="75"/>
        <v>0</v>
      </c>
      <c r="CK9" s="497">
        <f t="shared" ca="1" si="75"/>
        <v>0</v>
      </c>
      <c r="CL9" s="497">
        <f t="shared" ca="1" si="75"/>
        <v>0</v>
      </c>
      <c r="CM9" s="497">
        <f t="shared" ca="1" si="75"/>
        <v>0</v>
      </c>
      <c r="CN9" s="497">
        <f t="shared" ca="1" si="75"/>
        <v>0</v>
      </c>
      <c r="CO9" s="497">
        <f t="shared" ca="1" si="75"/>
        <v>0</v>
      </c>
      <c r="CP9" s="497">
        <f t="shared" ca="1" si="75"/>
        <v>0</v>
      </c>
      <c r="CQ9" s="497">
        <f t="shared" ca="1" si="75"/>
        <v>0</v>
      </c>
      <c r="CR9" s="497">
        <f t="shared" ca="1" si="75"/>
        <v>0</v>
      </c>
      <c r="CS9" s="497">
        <f t="shared" ca="1" si="75"/>
        <v>0</v>
      </c>
      <c r="CT9" s="497">
        <f t="shared" ca="1" si="75"/>
        <v>0</v>
      </c>
      <c r="CU9" s="497">
        <f t="shared" ref="CU9:CZ9" ca="1" si="76">+($D$16*CU$19+$D$22*CU$25+$D$28*CU$31+$D$34*CU$37+$D$40*CU$43+$D$46*CU$49+$D$52*CU$55+$D$58*CU$61)*-1</f>
        <v>0</v>
      </c>
      <c r="CV9" s="497">
        <f t="shared" ca="1" si="76"/>
        <v>0</v>
      </c>
      <c r="CW9" s="497">
        <f t="shared" ca="1" si="76"/>
        <v>0</v>
      </c>
      <c r="CX9" s="497">
        <f t="shared" ca="1" si="76"/>
        <v>0</v>
      </c>
      <c r="CY9" s="497">
        <f t="shared" ca="1" si="76"/>
        <v>0</v>
      </c>
      <c r="CZ9" s="497">
        <f t="shared" ca="1" si="76"/>
        <v>0</v>
      </c>
      <c r="DA9" s="394"/>
      <c r="DB9" s="394"/>
      <c r="DC9" s="394"/>
      <c r="DD9" s="394"/>
      <c r="DE9" s="394"/>
      <c r="DF9" s="394"/>
      <c r="DG9" s="394"/>
      <c r="DH9" s="394"/>
      <c r="DI9" s="394"/>
      <c r="DJ9" s="394"/>
      <c r="DK9" s="394"/>
      <c r="DL9" s="394"/>
      <c r="DM9" s="394"/>
      <c r="DN9" s="394"/>
      <c r="DO9" s="394"/>
      <c r="DP9" s="394"/>
      <c r="DQ9" s="394"/>
      <c r="DR9" s="394"/>
      <c r="DS9" s="394"/>
      <c r="DT9" s="394"/>
      <c r="DU9" s="394"/>
    </row>
    <row r="10" spans="1:125" x14ac:dyDescent="0.25">
      <c r="B10" t="s">
        <v>278</v>
      </c>
      <c r="C10" s="497">
        <f t="shared" ref="C10:AH10" ca="1" si="77">($E$16*C$19+$E$22*C$25+$E$28*C$31+$E$34*C$37+$E$40*C$43+$E$46*C$49+$E$52*C$55+$E$58*C$61)*-1</f>
        <v>0</v>
      </c>
      <c r="D10" s="497">
        <f t="shared" ca="1" si="77"/>
        <v>0</v>
      </c>
      <c r="E10" s="497">
        <f t="shared" ca="1" si="77"/>
        <v>0</v>
      </c>
      <c r="F10" s="497">
        <f t="shared" ca="1" si="77"/>
        <v>0</v>
      </c>
      <c r="G10" s="497">
        <f t="shared" ca="1" si="77"/>
        <v>0</v>
      </c>
      <c r="H10" s="497">
        <f t="shared" ca="1" si="77"/>
        <v>0</v>
      </c>
      <c r="I10" s="497">
        <f t="shared" ca="1" si="77"/>
        <v>0</v>
      </c>
      <c r="J10" s="497">
        <f t="shared" ca="1" si="77"/>
        <v>0</v>
      </c>
      <c r="K10" s="497">
        <f t="shared" ca="1" si="77"/>
        <v>0</v>
      </c>
      <c r="L10" s="497">
        <f t="shared" ca="1" si="77"/>
        <v>0</v>
      </c>
      <c r="M10" s="497">
        <f t="shared" ca="1" si="77"/>
        <v>0</v>
      </c>
      <c r="N10" s="497">
        <f t="shared" ca="1" si="77"/>
        <v>0</v>
      </c>
      <c r="O10" s="497">
        <f t="shared" ca="1" si="77"/>
        <v>0</v>
      </c>
      <c r="P10" s="497">
        <f t="shared" ca="1" si="77"/>
        <v>0</v>
      </c>
      <c r="Q10" s="497">
        <f t="shared" ca="1" si="77"/>
        <v>0</v>
      </c>
      <c r="R10" s="497">
        <f t="shared" ca="1" si="77"/>
        <v>0</v>
      </c>
      <c r="S10" s="497">
        <f t="shared" ca="1" si="77"/>
        <v>0</v>
      </c>
      <c r="T10" s="497">
        <f t="shared" ca="1" si="77"/>
        <v>0</v>
      </c>
      <c r="U10" s="497">
        <f t="shared" ca="1" si="77"/>
        <v>0</v>
      </c>
      <c r="V10" s="497">
        <f t="shared" ca="1" si="77"/>
        <v>0</v>
      </c>
      <c r="W10" s="497">
        <f t="shared" ca="1" si="77"/>
        <v>0</v>
      </c>
      <c r="X10" s="497">
        <f t="shared" ca="1" si="77"/>
        <v>0</v>
      </c>
      <c r="Y10" s="497">
        <f t="shared" ca="1" si="77"/>
        <v>0</v>
      </c>
      <c r="Z10" s="497">
        <f t="shared" ca="1" si="77"/>
        <v>0</v>
      </c>
      <c r="AA10" s="497">
        <f t="shared" ca="1" si="77"/>
        <v>0</v>
      </c>
      <c r="AB10" s="497">
        <f t="shared" ca="1" si="77"/>
        <v>0</v>
      </c>
      <c r="AC10" s="497">
        <f t="shared" ca="1" si="77"/>
        <v>0</v>
      </c>
      <c r="AD10" s="497">
        <f t="shared" ca="1" si="77"/>
        <v>0</v>
      </c>
      <c r="AE10" s="497">
        <f t="shared" ca="1" si="77"/>
        <v>0</v>
      </c>
      <c r="AF10" s="497">
        <f t="shared" ca="1" si="77"/>
        <v>0</v>
      </c>
      <c r="AG10" s="497">
        <f t="shared" ca="1" si="77"/>
        <v>0</v>
      </c>
      <c r="AH10" s="497">
        <f t="shared" ca="1" si="77"/>
        <v>0</v>
      </c>
      <c r="AI10" s="497">
        <f t="shared" ref="AI10:BN10" ca="1" si="78">($E$16*AI$19+$E$22*AI$25+$E$28*AI$31+$E$34*AI$37+$E$40*AI$43+$E$46*AI$49+$E$52*AI$55+$E$58*AI$61)*-1</f>
        <v>0</v>
      </c>
      <c r="AJ10" s="497">
        <f t="shared" ca="1" si="78"/>
        <v>0</v>
      </c>
      <c r="AK10" s="497">
        <f t="shared" ca="1" si="78"/>
        <v>0</v>
      </c>
      <c r="AL10" s="497">
        <f t="shared" ca="1" si="78"/>
        <v>0</v>
      </c>
      <c r="AM10" s="497">
        <f t="shared" ca="1" si="78"/>
        <v>0</v>
      </c>
      <c r="AN10" s="497">
        <f t="shared" ca="1" si="78"/>
        <v>0</v>
      </c>
      <c r="AO10" s="497">
        <f t="shared" ca="1" si="78"/>
        <v>0</v>
      </c>
      <c r="AP10" s="497">
        <f t="shared" ca="1" si="78"/>
        <v>0</v>
      </c>
      <c r="AQ10" s="497">
        <f t="shared" ca="1" si="78"/>
        <v>0</v>
      </c>
      <c r="AR10" s="497">
        <f t="shared" ca="1" si="78"/>
        <v>0</v>
      </c>
      <c r="AS10" s="497">
        <f t="shared" ca="1" si="78"/>
        <v>0</v>
      </c>
      <c r="AT10" s="497">
        <f t="shared" ca="1" si="78"/>
        <v>0</v>
      </c>
      <c r="AU10" s="497">
        <f t="shared" ca="1" si="78"/>
        <v>0</v>
      </c>
      <c r="AV10" s="497">
        <f t="shared" ca="1" si="78"/>
        <v>0</v>
      </c>
      <c r="AW10" s="497">
        <f t="shared" ca="1" si="78"/>
        <v>0</v>
      </c>
      <c r="AX10" s="497">
        <f t="shared" ca="1" si="78"/>
        <v>0</v>
      </c>
      <c r="AY10" s="497">
        <f t="shared" ca="1" si="78"/>
        <v>0</v>
      </c>
      <c r="AZ10" s="497">
        <f t="shared" ca="1" si="78"/>
        <v>0</v>
      </c>
      <c r="BA10" s="497">
        <f t="shared" ca="1" si="78"/>
        <v>0</v>
      </c>
      <c r="BB10" s="497">
        <f t="shared" ca="1" si="78"/>
        <v>0</v>
      </c>
      <c r="BC10" s="497">
        <f t="shared" ca="1" si="78"/>
        <v>0</v>
      </c>
      <c r="BD10" s="497">
        <f t="shared" ca="1" si="78"/>
        <v>0</v>
      </c>
      <c r="BE10" s="497">
        <f t="shared" ca="1" si="78"/>
        <v>0</v>
      </c>
      <c r="BF10" s="497">
        <f t="shared" ca="1" si="78"/>
        <v>0</v>
      </c>
      <c r="BG10" s="497">
        <f t="shared" ca="1" si="78"/>
        <v>0</v>
      </c>
      <c r="BH10" s="497">
        <f t="shared" ca="1" si="78"/>
        <v>0</v>
      </c>
      <c r="BI10" s="497">
        <f t="shared" ca="1" si="78"/>
        <v>0</v>
      </c>
      <c r="BJ10" s="497">
        <f t="shared" ca="1" si="78"/>
        <v>0</v>
      </c>
      <c r="BK10" s="497">
        <f t="shared" ca="1" si="78"/>
        <v>0</v>
      </c>
      <c r="BL10" s="497">
        <f t="shared" ca="1" si="78"/>
        <v>0</v>
      </c>
      <c r="BM10" s="497">
        <f t="shared" ca="1" si="78"/>
        <v>0</v>
      </c>
      <c r="BN10" s="497">
        <f t="shared" ca="1" si="78"/>
        <v>0</v>
      </c>
      <c r="BO10" s="497">
        <f t="shared" ref="BO10:CT10" ca="1" si="79">($E$16*BO$19+$E$22*BO$25+$E$28*BO$31+$E$34*BO$37+$E$40*BO$43+$E$46*BO$49+$E$52*BO$55+$E$58*BO$61)*-1</f>
        <v>0</v>
      </c>
      <c r="BP10" s="497">
        <f t="shared" ca="1" si="79"/>
        <v>0</v>
      </c>
      <c r="BQ10" s="497">
        <f t="shared" ca="1" si="79"/>
        <v>0</v>
      </c>
      <c r="BR10" s="497">
        <f t="shared" ca="1" si="79"/>
        <v>0</v>
      </c>
      <c r="BS10" s="497">
        <f t="shared" ca="1" si="79"/>
        <v>0</v>
      </c>
      <c r="BT10" s="497">
        <f t="shared" ca="1" si="79"/>
        <v>0</v>
      </c>
      <c r="BU10" s="497">
        <f t="shared" ca="1" si="79"/>
        <v>0</v>
      </c>
      <c r="BV10" s="497">
        <f t="shared" ca="1" si="79"/>
        <v>0</v>
      </c>
      <c r="BW10" s="497">
        <f t="shared" ca="1" si="79"/>
        <v>0</v>
      </c>
      <c r="BX10" s="497">
        <f t="shared" ca="1" si="79"/>
        <v>0</v>
      </c>
      <c r="BY10" s="497">
        <f t="shared" ca="1" si="79"/>
        <v>0</v>
      </c>
      <c r="BZ10" s="497">
        <f t="shared" ca="1" si="79"/>
        <v>0</v>
      </c>
      <c r="CA10" s="497">
        <f t="shared" ca="1" si="79"/>
        <v>0</v>
      </c>
      <c r="CB10" s="497">
        <f t="shared" ca="1" si="79"/>
        <v>0</v>
      </c>
      <c r="CC10" s="497">
        <f t="shared" ca="1" si="79"/>
        <v>0</v>
      </c>
      <c r="CD10" s="497">
        <f t="shared" ca="1" si="79"/>
        <v>0</v>
      </c>
      <c r="CE10" s="497">
        <f t="shared" ca="1" si="79"/>
        <v>0</v>
      </c>
      <c r="CF10" s="497">
        <f t="shared" ca="1" si="79"/>
        <v>0</v>
      </c>
      <c r="CG10" s="497">
        <f t="shared" ca="1" si="79"/>
        <v>0</v>
      </c>
      <c r="CH10" s="497">
        <f t="shared" ca="1" si="79"/>
        <v>0</v>
      </c>
      <c r="CI10" s="497">
        <f t="shared" ca="1" si="79"/>
        <v>0</v>
      </c>
      <c r="CJ10" s="497">
        <f t="shared" ca="1" si="79"/>
        <v>0</v>
      </c>
      <c r="CK10" s="497">
        <f t="shared" ca="1" si="79"/>
        <v>0</v>
      </c>
      <c r="CL10" s="497">
        <f t="shared" ca="1" si="79"/>
        <v>0</v>
      </c>
      <c r="CM10" s="497">
        <f t="shared" ca="1" si="79"/>
        <v>0</v>
      </c>
      <c r="CN10" s="497">
        <f t="shared" ca="1" si="79"/>
        <v>0</v>
      </c>
      <c r="CO10" s="497">
        <f t="shared" ca="1" si="79"/>
        <v>0</v>
      </c>
      <c r="CP10" s="497">
        <f t="shared" ca="1" si="79"/>
        <v>0</v>
      </c>
      <c r="CQ10" s="497">
        <f t="shared" ca="1" si="79"/>
        <v>0</v>
      </c>
      <c r="CR10" s="497">
        <f t="shared" ca="1" si="79"/>
        <v>0</v>
      </c>
      <c r="CS10" s="497">
        <f t="shared" ca="1" si="79"/>
        <v>0</v>
      </c>
      <c r="CT10" s="497">
        <f t="shared" ca="1" si="79"/>
        <v>0</v>
      </c>
      <c r="CU10" s="497">
        <f t="shared" ref="CU10:CZ10" ca="1" si="80">($E$16*CU$19+$E$22*CU$25+$E$28*CU$31+$E$34*CU$37+$E$40*CU$43+$E$46*CU$49+$E$52*CU$55+$E$58*CU$61)*-1</f>
        <v>0</v>
      </c>
      <c r="CV10" s="497">
        <f t="shared" ca="1" si="80"/>
        <v>0</v>
      </c>
      <c r="CW10" s="497">
        <f t="shared" ca="1" si="80"/>
        <v>0</v>
      </c>
      <c r="CX10" s="497">
        <f t="shared" ca="1" si="80"/>
        <v>0</v>
      </c>
      <c r="CY10" s="497">
        <f t="shared" ca="1" si="80"/>
        <v>0</v>
      </c>
      <c r="CZ10" s="497">
        <f t="shared" ca="1" si="80"/>
        <v>0</v>
      </c>
      <c r="DA10" s="394"/>
      <c r="DB10" s="394"/>
      <c r="DC10" s="394"/>
      <c r="DD10" s="394"/>
      <c r="DE10" s="394"/>
      <c r="DF10" s="394"/>
      <c r="DG10" s="394"/>
      <c r="DH10" s="394"/>
      <c r="DI10" s="394"/>
      <c r="DJ10" s="394"/>
      <c r="DK10" s="394"/>
      <c r="DL10" s="394"/>
      <c r="DM10" s="394"/>
      <c r="DN10" s="394"/>
      <c r="DO10" s="394"/>
      <c r="DP10" s="394"/>
      <c r="DQ10" s="394"/>
      <c r="DR10" s="394"/>
      <c r="DS10" s="394"/>
      <c r="DT10" s="394"/>
      <c r="DU10" s="394"/>
    </row>
    <row r="11" spans="1:125" x14ac:dyDescent="0.25">
      <c r="B11" t="s">
        <v>279</v>
      </c>
      <c r="C11" s="497">
        <f t="shared" ref="C11:AH11" ca="1" si="81">($F$16*C$19+$F$22*C$25+$F$28*C$31+$F$34*C$37+$F$40*C$43+$F$46*C$49+$F$52*C$55+$F$58*C$61)*-1</f>
        <v>0</v>
      </c>
      <c r="D11" s="497">
        <f t="shared" ca="1" si="81"/>
        <v>0</v>
      </c>
      <c r="E11" s="497">
        <f t="shared" ca="1" si="81"/>
        <v>0</v>
      </c>
      <c r="F11" s="497">
        <f t="shared" ca="1" si="81"/>
        <v>0</v>
      </c>
      <c r="G11" s="497">
        <f t="shared" ca="1" si="81"/>
        <v>0</v>
      </c>
      <c r="H11" s="497">
        <f t="shared" ca="1" si="81"/>
        <v>0</v>
      </c>
      <c r="I11" s="497">
        <f t="shared" ca="1" si="81"/>
        <v>0</v>
      </c>
      <c r="J11" s="497">
        <f t="shared" ca="1" si="81"/>
        <v>0</v>
      </c>
      <c r="K11" s="497">
        <f t="shared" ca="1" si="81"/>
        <v>0</v>
      </c>
      <c r="L11" s="497">
        <f t="shared" ca="1" si="81"/>
        <v>0</v>
      </c>
      <c r="M11" s="497">
        <f t="shared" ca="1" si="81"/>
        <v>0</v>
      </c>
      <c r="N11" s="497">
        <f t="shared" ca="1" si="81"/>
        <v>0</v>
      </c>
      <c r="O11" s="497">
        <f t="shared" ca="1" si="81"/>
        <v>0</v>
      </c>
      <c r="P11" s="497">
        <f t="shared" ca="1" si="81"/>
        <v>0</v>
      </c>
      <c r="Q11" s="497">
        <f t="shared" ca="1" si="81"/>
        <v>0</v>
      </c>
      <c r="R11" s="497">
        <f t="shared" ca="1" si="81"/>
        <v>0</v>
      </c>
      <c r="S11" s="497">
        <f t="shared" ca="1" si="81"/>
        <v>0</v>
      </c>
      <c r="T11" s="497">
        <f t="shared" ca="1" si="81"/>
        <v>0</v>
      </c>
      <c r="U11" s="497">
        <f t="shared" ca="1" si="81"/>
        <v>0</v>
      </c>
      <c r="V11" s="497">
        <f t="shared" ca="1" si="81"/>
        <v>0</v>
      </c>
      <c r="W11" s="497">
        <f t="shared" ca="1" si="81"/>
        <v>0</v>
      </c>
      <c r="X11" s="497">
        <f t="shared" ca="1" si="81"/>
        <v>0</v>
      </c>
      <c r="Y11" s="497">
        <f t="shared" ca="1" si="81"/>
        <v>0</v>
      </c>
      <c r="Z11" s="497">
        <f t="shared" ca="1" si="81"/>
        <v>0</v>
      </c>
      <c r="AA11" s="497">
        <f t="shared" ca="1" si="81"/>
        <v>0</v>
      </c>
      <c r="AB11" s="497">
        <f t="shared" ca="1" si="81"/>
        <v>0</v>
      </c>
      <c r="AC11" s="497">
        <f t="shared" ca="1" si="81"/>
        <v>0</v>
      </c>
      <c r="AD11" s="497">
        <f t="shared" ca="1" si="81"/>
        <v>0</v>
      </c>
      <c r="AE11" s="497">
        <f t="shared" ca="1" si="81"/>
        <v>0</v>
      </c>
      <c r="AF11" s="497">
        <f t="shared" ca="1" si="81"/>
        <v>0</v>
      </c>
      <c r="AG11" s="497">
        <f t="shared" ca="1" si="81"/>
        <v>0</v>
      </c>
      <c r="AH11" s="497">
        <f t="shared" ca="1" si="81"/>
        <v>0</v>
      </c>
      <c r="AI11" s="497">
        <f t="shared" ref="AI11:BN11" ca="1" si="82">($F$16*AI$19+$F$22*AI$25+$F$28*AI$31+$F$34*AI$37+$F$40*AI$43+$F$46*AI$49+$F$52*AI$55+$F$58*AI$61)*-1</f>
        <v>0</v>
      </c>
      <c r="AJ11" s="497">
        <f t="shared" ca="1" si="82"/>
        <v>0</v>
      </c>
      <c r="AK11" s="497">
        <f t="shared" ca="1" si="82"/>
        <v>0</v>
      </c>
      <c r="AL11" s="497">
        <f t="shared" ca="1" si="82"/>
        <v>0</v>
      </c>
      <c r="AM11" s="497">
        <f t="shared" ca="1" si="82"/>
        <v>0</v>
      </c>
      <c r="AN11" s="497">
        <f t="shared" ca="1" si="82"/>
        <v>0</v>
      </c>
      <c r="AO11" s="497">
        <f t="shared" ca="1" si="82"/>
        <v>0</v>
      </c>
      <c r="AP11" s="497">
        <f t="shared" ca="1" si="82"/>
        <v>0</v>
      </c>
      <c r="AQ11" s="497">
        <f t="shared" ca="1" si="82"/>
        <v>0</v>
      </c>
      <c r="AR11" s="497">
        <f t="shared" ca="1" si="82"/>
        <v>0</v>
      </c>
      <c r="AS11" s="497">
        <f t="shared" ca="1" si="82"/>
        <v>0</v>
      </c>
      <c r="AT11" s="497">
        <f t="shared" ca="1" si="82"/>
        <v>0</v>
      </c>
      <c r="AU11" s="497">
        <f t="shared" ca="1" si="82"/>
        <v>0</v>
      </c>
      <c r="AV11" s="497">
        <f t="shared" ca="1" si="82"/>
        <v>0</v>
      </c>
      <c r="AW11" s="497">
        <f t="shared" ca="1" si="82"/>
        <v>0</v>
      </c>
      <c r="AX11" s="497">
        <f t="shared" ca="1" si="82"/>
        <v>0</v>
      </c>
      <c r="AY11" s="497">
        <f t="shared" ca="1" si="82"/>
        <v>0</v>
      </c>
      <c r="AZ11" s="497">
        <f t="shared" ca="1" si="82"/>
        <v>0</v>
      </c>
      <c r="BA11" s="497">
        <f t="shared" ca="1" si="82"/>
        <v>0</v>
      </c>
      <c r="BB11" s="497">
        <f t="shared" ca="1" si="82"/>
        <v>0</v>
      </c>
      <c r="BC11" s="497">
        <f t="shared" ca="1" si="82"/>
        <v>0</v>
      </c>
      <c r="BD11" s="497">
        <f t="shared" ca="1" si="82"/>
        <v>0</v>
      </c>
      <c r="BE11" s="497">
        <f t="shared" ca="1" si="82"/>
        <v>0</v>
      </c>
      <c r="BF11" s="497">
        <f t="shared" ca="1" si="82"/>
        <v>0</v>
      </c>
      <c r="BG11" s="497">
        <f t="shared" ca="1" si="82"/>
        <v>0</v>
      </c>
      <c r="BH11" s="497">
        <f t="shared" ca="1" si="82"/>
        <v>0</v>
      </c>
      <c r="BI11" s="497">
        <f t="shared" ca="1" si="82"/>
        <v>0</v>
      </c>
      <c r="BJ11" s="497">
        <f t="shared" ca="1" si="82"/>
        <v>0</v>
      </c>
      <c r="BK11" s="497">
        <f t="shared" ca="1" si="82"/>
        <v>0</v>
      </c>
      <c r="BL11" s="497">
        <f t="shared" ca="1" si="82"/>
        <v>0</v>
      </c>
      <c r="BM11" s="497">
        <f t="shared" ca="1" si="82"/>
        <v>0</v>
      </c>
      <c r="BN11" s="497">
        <f t="shared" ca="1" si="82"/>
        <v>0</v>
      </c>
      <c r="BO11" s="497">
        <f t="shared" ref="BO11:CT11" ca="1" si="83">($F$16*BO$19+$F$22*BO$25+$F$28*BO$31+$F$34*BO$37+$F$40*BO$43+$F$46*BO$49+$F$52*BO$55+$F$58*BO$61)*-1</f>
        <v>0</v>
      </c>
      <c r="BP11" s="497">
        <f t="shared" ca="1" si="83"/>
        <v>0</v>
      </c>
      <c r="BQ11" s="497">
        <f t="shared" ca="1" si="83"/>
        <v>0</v>
      </c>
      <c r="BR11" s="497">
        <f t="shared" ca="1" si="83"/>
        <v>0</v>
      </c>
      <c r="BS11" s="497">
        <f t="shared" ca="1" si="83"/>
        <v>0</v>
      </c>
      <c r="BT11" s="497">
        <f t="shared" ca="1" si="83"/>
        <v>0</v>
      </c>
      <c r="BU11" s="497">
        <f t="shared" ca="1" si="83"/>
        <v>0</v>
      </c>
      <c r="BV11" s="497">
        <f t="shared" ca="1" si="83"/>
        <v>0</v>
      </c>
      <c r="BW11" s="497">
        <f t="shared" ca="1" si="83"/>
        <v>0</v>
      </c>
      <c r="BX11" s="497">
        <f t="shared" ca="1" si="83"/>
        <v>0</v>
      </c>
      <c r="BY11" s="497">
        <f t="shared" ca="1" si="83"/>
        <v>0</v>
      </c>
      <c r="BZ11" s="497">
        <f t="shared" ca="1" si="83"/>
        <v>0</v>
      </c>
      <c r="CA11" s="497">
        <f t="shared" ca="1" si="83"/>
        <v>0</v>
      </c>
      <c r="CB11" s="497">
        <f t="shared" ca="1" si="83"/>
        <v>0</v>
      </c>
      <c r="CC11" s="497">
        <f t="shared" ca="1" si="83"/>
        <v>0</v>
      </c>
      <c r="CD11" s="497">
        <f t="shared" ca="1" si="83"/>
        <v>0</v>
      </c>
      <c r="CE11" s="497">
        <f t="shared" ca="1" si="83"/>
        <v>0</v>
      </c>
      <c r="CF11" s="497">
        <f t="shared" ca="1" si="83"/>
        <v>0</v>
      </c>
      <c r="CG11" s="497">
        <f t="shared" ca="1" si="83"/>
        <v>0</v>
      </c>
      <c r="CH11" s="497">
        <f t="shared" ca="1" si="83"/>
        <v>0</v>
      </c>
      <c r="CI11" s="497">
        <f t="shared" ca="1" si="83"/>
        <v>0</v>
      </c>
      <c r="CJ11" s="497">
        <f t="shared" ca="1" si="83"/>
        <v>0</v>
      </c>
      <c r="CK11" s="497">
        <f t="shared" ca="1" si="83"/>
        <v>0</v>
      </c>
      <c r="CL11" s="497">
        <f t="shared" ca="1" si="83"/>
        <v>0</v>
      </c>
      <c r="CM11" s="497">
        <f t="shared" ca="1" si="83"/>
        <v>0</v>
      </c>
      <c r="CN11" s="497">
        <f t="shared" ca="1" si="83"/>
        <v>0</v>
      </c>
      <c r="CO11" s="497">
        <f t="shared" ca="1" si="83"/>
        <v>0</v>
      </c>
      <c r="CP11" s="497">
        <f t="shared" ca="1" si="83"/>
        <v>0</v>
      </c>
      <c r="CQ11" s="497">
        <f t="shared" ca="1" si="83"/>
        <v>0</v>
      </c>
      <c r="CR11" s="497">
        <f t="shared" ca="1" si="83"/>
        <v>0</v>
      </c>
      <c r="CS11" s="497">
        <f t="shared" ca="1" si="83"/>
        <v>0</v>
      </c>
      <c r="CT11" s="497">
        <f t="shared" ca="1" si="83"/>
        <v>0</v>
      </c>
      <c r="CU11" s="497">
        <f t="shared" ref="CU11:CZ11" ca="1" si="84">($F$16*CU$19+$F$22*CU$25+$F$28*CU$31+$F$34*CU$37+$F$40*CU$43+$F$46*CU$49+$F$52*CU$55+$F$58*CU$61)*-1</f>
        <v>0</v>
      </c>
      <c r="CV11" s="497">
        <f t="shared" ca="1" si="84"/>
        <v>0</v>
      </c>
      <c r="CW11" s="497">
        <f t="shared" ca="1" si="84"/>
        <v>0</v>
      </c>
      <c r="CX11" s="497">
        <f t="shared" ca="1" si="84"/>
        <v>0</v>
      </c>
      <c r="CY11" s="497">
        <f t="shared" ca="1" si="84"/>
        <v>0</v>
      </c>
      <c r="CZ11" s="497">
        <f t="shared" ca="1" si="84"/>
        <v>0</v>
      </c>
      <c r="DA11" s="394"/>
      <c r="DB11" s="394"/>
      <c r="DC11" s="394"/>
      <c r="DD11" s="394"/>
      <c r="DE11" s="394"/>
      <c r="DF11" s="394"/>
      <c r="DG11" s="394"/>
      <c r="DH11" s="394"/>
      <c r="DI11" s="394"/>
      <c r="DJ11" s="394"/>
      <c r="DK11" s="394"/>
      <c r="DL11" s="394"/>
      <c r="DM11" s="394"/>
      <c r="DN11" s="394"/>
      <c r="DO11" s="394"/>
      <c r="DP11" s="394"/>
      <c r="DQ11" s="394"/>
      <c r="DR11" s="394"/>
      <c r="DS11" s="394"/>
      <c r="DT11" s="394"/>
      <c r="DU11" s="394"/>
    </row>
    <row r="12" spans="1:125" x14ac:dyDescent="0.25">
      <c r="C12" s="394"/>
      <c r="D12" s="394"/>
      <c r="E12" s="394"/>
      <c r="F12" s="394"/>
      <c r="G12" s="394"/>
      <c r="H12" s="394"/>
      <c r="I12" s="394"/>
      <c r="J12" s="394"/>
      <c r="K12" s="394"/>
      <c r="L12" s="394"/>
      <c r="M12" s="394"/>
      <c r="N12" s="394"/>
      <c r="O12" s="394"/>
      <c r="P12" s="394"/>
      <c r="Q12" s="394"/>
      <c r="R12" s="394"/>
      <c r="S12" s="394"/>
      <c r="T12" s="394"/>
      <c r="U12" s="394"/>
    </row>
    <row r="15" spans="1:125" x14ac:dyDescent="0.25">
      <c r="C15" t="s">
        <v>249</v>
      </c>
      <c r="D15" t="s">
        <v>250</v>
      </c>
      <c r="E15" t="s">
        <v>278</v>
      </c>
      <c r="F15" t="s">
        <v>279</v>
      </c>
    </row>
    <row r="16" spans="1:125" x14ac:dyDescent="0.25">
      <c r="B16">
        <v>2016</v>
      </c>
      <c r="C16" s="498">
        <f>+IF(C$4=$B$16,Summary!E14-RetireValue,0)</f>
        <v>0</v>
      </c>
      <c r="D16" s="498">
        <f>+IF(D$4=$B$16,Summary!F14-RetireValueAlt1,0)</f>
        <v>0</v>
      </c>
      <c r="E16" s="498">
        <f>+IF(E$4=$B$16,Summary!G14-RetireValueAlt2,0)</f>
        <v>0</v>
      </c>
      <c r="F16" s="498">
        <f>+IF(F$4=$B$16,Summary!H14-RetireValueAlt3,0)</f>
        <v>0</v>
      </c>
    </row>
    <row r="17" spans="1:125" ht="16.5" customHeight="1" x14ac:dyDescent="0.25"/>
    <row r="18" spans="1:125" x14ac:dyDescent="0.25">
      <c r="B18" s="125" t="s">
        <v>31</v>
      </c>
      <c r="C18" s="390">
        <f>+B16</f>
        <v>2016</v>
      </c>
      <c r="D18" s="391">
        <f>+C18+1</f>
        <v>2017</v>
      </c>
      <c r="E18" s="391">
        <f t="shared" ref="E18:U18" si="85">+D18+1</f>
        <v>2018</v>
      </c>
      <c r="F18" s="391">
        <f t="shared" si="85"/>
        <v>2019</v>
      </c>
      <c r="G18" s="391">
        <f t="shared" si="85"/>
        <v>2020</v>
      </c>
      <c r="H18" s="391">
        <f t="shared" si="85"/>
        <v>2021</v>
      </c>
      <c r="I18" s="391">
        <f t="shared" si="85"/>
        <v>2022</v>
      </c>
      <c r="J18" s="391">
        <f t="shared" si="85"/>
        <v>2023</v>
      </c>
      <c r="K18" s="391">
        <f t="shared" si="85"/>
        <v>2024</v>
      </c>
      <c r="L18" s="391">
        <f t="shared" si="85"/>
        <v>2025</v>
      </c>
      <c r="M18" s="391">
        <f t="shared" si="85"/>
        <v>2026</v>
      </c>
      <c r="N18" s="391">
        <f t="shared" si="85"/>
        <v>2027</v>
      </c>
      <c r="O18" s="391">
        <f t="shared" si="85"/>
        <v>2028</v>
      </c>
      <c r="P18" s="391">
        <f t="shared" si="85"/>
        <v>2029</v>
      </c>
      <c r="Q18" s="391">
        <f t="shared" si="85"/>
        <v>2030</v>
      </c>
      <c r="R18" s="391">
        <f t="shared" si="85"/>
        <v>2031</v>
      </c>
      <c r="S18" s="391">
        <f>+R18+1</f>
        <v>2032</v>
      </c>
      <c r="T18" s="391">
        <f t="shared" si="85"/>
        <v>2033</v>
      </c>
      <c r="U18" s="391">
        <f t="shared" si="85"/>
        <v>2034</v>
      </c>
      <c r="V18" s="391">
        <f t="shared" ref="V18:AK18" si="86">+U18+1</f>
        <v>2035</v>
      </c>
      <c r="W18" s="391">
        <f t="shared" si="86"/>
        <v>2036</v>
      </c>
      <c r="X18" s="391">
        <f t="shared" si="86"/>
        <v>2037</v>
      </c>
      <c r="Y18" s="391">
        <f t="shared" si="86"/>
        <v>2038</v>
      </c>
      <c r="Z18" s="391">
        <f t="shared" si="86"/>
        <v>2039</v>
      </c>
      <c r="AA18" s="391">
        <f t="shared" si="86"/>
        <v>2040</v>
      </c>
      <c r="AB18" s="391">
        <f t="shared" si="86"/>
        <v>2041</v>
      </c>
      <c r="AC18" s="391">
        <f t="shared" si="86"/>
        <v>2042</v>
      </c>
      <c r="AD18" s="391">
        <f t="shared" si="86"/>
        <v>2043</v>
      </c>
      <c r="AE18" s="391">
        <f t="shared" si="86"/>
        <v>2044</v>
      </c>
      <c r="AF18" s="391">
        <f t="shared" si="86"/>
        <v>2045</v>
      </c>
      <c r="AG18" s="391">
        <f t="shared" si="86"/>
        <v>2046</v>
      </c>
      <c r="AH18" s="391">
        <f t="shared" si="86"/>
        <v>2047</v>
      </c>
      <c r="AI18" s="391">
        <f t="shared" si="86"/>
        <v>2048</v>
      </c>
      <c r="AJ18" s="391">
        <f t="shared" si="86"/>
        <v>2049</v>
      </c>
      <c r="AK18" s="391">
        <f t="shared" si="86"/>
        <v>2050</v>
      </c>
      <c r="AL18" s="391">
        <f t="shared" ref="AL18" si="87">+AK18+1</f>
        <v>2051</v>
      </c>
      <c r="AM18" s="391">
        <f t="shared" ref="AM18" si="88">+AL18+1</f>
        <v>2052</v>
      </c>
      <c r="AN18" s="391">
        <f t="shared" ref="AN18" si="89">+AM18+1</f>
        <v>2053</v>
      </c>
      <c r="AO18" s="391">
        <f t="shared" ref="AO18" si="90">+AN18+1</f>
        <v>2054</v>
      </c>
      <c r="AP18" s="391">
        <f t="shared" ref="AP18" si="91">+AO18+1</f>
        <v>2055</v>
      </c>
      <c r="AQ18" s="391">
        <f t="shared" ref="AQ18" si="92">+AP18+1</f>
        <v>2056</v>
      </c>
      <c r="AR18" s="391">
        <f t="shared" ref="AR18" si="93">+AQ18+1</f>
        <v>2057</v>
      </c>
      <c r="AS18" s="391">
        <f t="shared" ref="AS18" si="94">+AR18+1</f>
        <v>2058</v>
      </c>
      <c r="AT18" s="391">
        <f t="shared" ref="AT18" si="95">+AS18+1</f>
        <v>2059</v>
      </c>
      <c r="AU18" s="391">
        <f t="shared" ref="AU18" si="96">+AT18+1</f>
        <v>2060</v>
      </c>
      <c r="AV18" s="391">
        <f t="shared" ref="AV18" si="97">+AU18+1</f>
        <v>2061</v>
      </c>
      <c r="AW18" s="391">
        <f t="shared" ref="AW18" si="98">+AV18+1</f>
        <v>2062</v>
      </c>
      <c r="AX18" s="391">
        <f t="shared" ref="AX18" si="99">+AW18+1</f>
        <v>2063</v>
      </c>
      <c r="AY18" s="391">
        <f t="shared" ref="AY18" si="100">+AX18+1</f>
        <v>2064</v>
      </c>
      <c r="AZ18" s="391">
        <f t="shared" ref="AZ18" si="101">+AY18+1</f>
        <v>2065</v>
      </c>
      <c r="BA18" s="391">
        <f t="shared" ref="BA18" si="102">+AZ18+1</f>
        <v>2066</v>
      </c>
      <c r="BB18" s="391">
        <f t="shared" ref="BB18" si="103">+BA18+1</f>
        <v>2067</v>
      </c>
      <c r="BC18" s="391">
        <f t="shared" ref="BC18" si="104">+BB18+1</f>
        <v>2068</v>
      </c>
      <c r="BD18" s="391">
        <f t="shared" ref="BD18" si="105">+BC18+1</f>
        <v>2069</v>
      </c>
      <c r="BE18" s="391">
        <f t="shared" ref="BE18" si="106">+BD18+1</f>
        <v>2070</v>
      </c>
      <c r="BF18" s="391">
        <f t="shared" ref="BF18" si="107">+BE18+1</f>
        <v>2071</v>
      </c>
      <c r="BG18" s="391">
        <f t="shared" ref="BG18" si="108">+BF18+1</f>
        <v>2072</v>
      </c>
      <c r="BH18" s="391">
        <f t="shared" ref="BH18" si="109">+BG18+1</f>
        <v>2073</v>
      </c>
      <c r="BI18" s="391">
        <f t="shared" ref="BI18" si="110">+BH18+1</f>
        <v>2074</v>
      </c>
      <c r="BJ18" s="391">
        <f t="shared" ref="BJ18" si="111">+BI18+1</f>
        <v>2075</v>
      </c>
      <c r="BK18" s="391">
        <f t="shared" ref="BK18" si="112">+BJ18+1</f>
        <v>2076</v>
      </c>
      <c r="BL18" s="391">
        <f t="shared" ref="BL18" si="113">+BK18+1</f>
        <v>2077</v>
      </c>
      <c r="BM18" s="391">
        <f t="shared" ref="BM18" si="114">+BL18+1</f>
        <v>2078</v>
      </c>
      <c r="BN18" s="391">
        <f t="shared" ref="BN18" si="115">+BM18+1</f>
        <v>2079</v>
      </c>
      <c r="BO18" s="391">
        <f t="shared" ref="BO18" si="116">+BN18+1</f>
        <v>2080</v>
      </c>
      <c r="BP18" s="391">
        <f t="shared" ref="BP18" si="117">+BO18+1</f>
        <v>2081</v>
      </c>
      <c r="BQ18" s="391">
        <f t="shared" ref="BQ18" si="118">+BP18+1</f>
        <v>2082</v>
      </c>
      <c r="BR18" s="391">
        <f t="shared" ref="BR18" si="119">+BQ18+1</f>
        <v>2083</v>
      </c>
      <c r="BS18" s="391">
        <f t="shared" ref="BS18" si="120">+BR18+1</f>
        <v>2084</v>
      </c>
      <c r="BT18" s="391">
        <f t="shared" ref="BT18" si="121">+BS18+1</f>
        <v>2085</v>
      </c>
      <c r="BU18" s="391">
        <f t="shared" ref="BU18" si="122">+BT18+1</f>
        <v>2086</v>
      </c>
      <c r="BV18" s="391">
        <f t="shared" ref="BV18" si="123">+BU18+1</f>
        <v>2087</v>
      </c>
      <c r="BW18" s="391">
        <f t="shared" ref="BW18" si="124">+BV18+1</f>
        <v>2088</v>
      </c>
      <c r="BX18" s="391">
        <f t="shared" ref="BX18" si="125">+BW18+1</f>
        <v>2089</v>
      </c>
      <c r="BY18" s="391">
        <f t="shared" ref="BY18" si="126">+BX18+1</f>
        <v>2090</v>
      </c>
      <c r="BZ18" s="391">
        <f t="shared" ref="BZ18" si="127">+BY18+1</f>
        <v>2091</v>
      </c>
      <c r="CA18" s="391">
        <f t="shared" ref="CA18" si="128">+BZ18+1</f>
        <v>2092</v>
      </c>
      <c r="CB18" s="391">
        <f t="shared" ref="CB18" si="129">+CA18+1</f>
        <v>2093</v>
      </c>
      <c r="CC18" s="391">
        <f t="shared" ref="CC18" si="130">+CB18+1</f>
        <v>2094</v>
      </c>
      <c r="CD18" s="391">
        <f t="shared" ref="CD18" si="131">+CC18+1</f>
        <v>2095</v>
      </c>
      <c r="CE18" s="391">
        <f t="shared" ref="CE18" si="132">+CD18+1</f>
        <v>2096</v>
      </c>
      <c r="CF18" s="391">
        <f t="shared" ref="CF18" si="133">+CE18+1</f>
        <v>2097</v>
      </c>
      <c r="CG18" s="391">
        <f t="shared" ref="CG18" si="134">+CF18+1</f>
        <v>2098</v>
      </c>
      <c r="CH18" s="391">
        <f t="shared" ref="CH18" si="135">+CG18+1</f>
        <v>2099</v>
      </c>
      <c r="CI18" s="391">
        <f t="shared" ref="CI18" si="136">+CH18+1</f>
        <v>2100</v>
      </c>
      <c r="CJ18" s="391">
        <f t="shared" ref="CJ18" si="137">+CI18+1</f>
        <v>2101</v>
      </c>
      <c r="CK18" s="391">
        <f t="shared" ref="CK18" si="138">+CJ18+1</f>
        <v>2102</v>
      </c>
      <c r="CL18" s="391">
        <f t="shared" ref="CL18" si="139">+CK18+1</f>
        <v>2103</v>
      </c>
      <c r="CM18" s="391">
        <f t="shared" ref="CM18" si="140">+CL18+1</f>
        <v>2104</v>
      </c>
      <c r="CN18" s="391">
        <f t="shared" ref="CN18" si="141">+CM18+1</f>
        <v>2105</v>
      </c>
      <c r="CO18" s="391">
        <f t="shared" ref="CO18" si="142">+CN18+1</f>
        <v>2106</v>
      </c>
      <c r="CP18" s="391">
        <f t="shared" ref="CP18" si="143">+CO18+1</f>
        <v>2107</v>
      </c>
      <c r="CQ18" s="391">
        <f t="shared" ref="CQ18" si="144">+CP18+1</f>
        <v>2108</v>
      </c>
      <c r="CR18" s="391">
        <f t="shared" ref="CR18" si="145">+CQ18+1</f>
        <v>2109</v>
      </c>
      <c r="CS18" s="391">
        <f t="shared" ref="CS18" si="146">+CR18+1</f>
        <v>2110</v>
      </c>
      <c r="CT18" s="391">
        <f t="shared" ref="CT18" si="147">+CS18+1</f>
        <v>2111</v>
      </c>
      <c r="CU18" s="391">
        <f t="shared" ref="CU18" si="148">+CT18+1</f>
        <v>2112</v>
      </c>
      <c r="CV18" s="391">
        <f t="shared" ref="CV18" si="149">+CU18+1</f>
        <v>2113</v>
      </c>
      <c r="CW18" s="391">
        <f t="shared" ref="CW18" si="150">+CV18+1</f>
        <v>2114</v>
      </c>
      <c r="CX18" s="391">
        <f t="shared" ref="CX18" si="151">+CW18+1</f>
        <v>2115</v>
      </c>
      <c r="CY18" s="391">
        <f t="shared" ref="CY18" si="152">+CX18+1</f>
        <v>2116</v>
      </c>
      <c r="CZ18" s="391">
        <f t="shared" ref="CZ18" si="153">+CY18+1</f>
        <v>2117</v>
      </c>
      <c r="DA18" s="391"/>
      <c r="DB18" s="391"/>
      <c r="DC18" s="391"/>
      <c r="DD18" s="391"/>
      <c r="DE18" s="391"/>
      <c r="DF18" s="391"/>
      <c r="DG18" s="391"/>
      <c r="DH18" s="391"/>
      <c r="DI18" s="391"/>
      <c r="DJ18" s="391"/>
      <c r="DK18" s="391"/>
      <c r="DL18" s="391"/>
      <c r="DM18" s="391"/>
      <c r="DN18" s="391"/>
      <c r="DO18" s="391"/>
      <c r="DP18" s="391"/>
      <c r="DQ18" s="391"/>
      <c r="DR18" s="391"/>
      <c r="DS18" s="391"/>
      <c r="DT18" s="391"/>
      <c r="DU18" s="391"/>
    </row>
    <row r="19" spans="1:125" x14ac:dyDescent="0.25">
      <c r="A19">
        <v>2016</v>
      </c>
      <c r="B19">
        <f ca="1">+C2</f>
        <v>5</v>
      </c>
      <c r="C19">
        <f ca="1">IF($C$5="Yes",VLOOKUP($B$19,'LookUp Ranges'!$A$59:$CY$65,C$63),VLOOKUP($B$19,'LookUp Ranges Bonus'!$A$11:$CY$16,'Bonus Calc'!C$63))</f>
        <v>0.6</v>
      </c>
      <c r="D19">
        <f ca="1">IF($C$5="Yes",VLOOKUP($B$19,'LookUp Ranges'!$A$59:$CY$65,D$63),VLOOKUP($B$19,'LookUp Ranges Bonus'!$A$11:$CY$16,'Bonus Calc'!D$63))</f>
        <v>0.16</v>
      </c>
      <c r="E19">
        <f ca="1">IF($C$5="Yes",VLOOKUP($B$19,'LookUp Ranges'!$A$59:$CY$65,E$63),VLOOKUP($B$19,'LookUp Ranges Bonus'!$A$11:$CY$16,'Bonus Calc'!E$63))</f>
        <v>9.6000000000000002E-2</v>
      </c>
      <c r="F19">
        <f ca="1">IF($C$5="Yes",VLOOKUP($B$19,'LookUp Ranges'!$A$59:$CY$65,F$63),VLOOKUP($B$19,'LookUp Ranges Bonus'!$A$11:$CY$16,'Bonus Calc'!F$63))</f>
        <v>5.7599999999999998E-2</v>
      </c>
      <c r="G19">
        <f ca="1">IF($C$5="Yes",VLOOKUP($B$19,'LookUp Ranges'!$A$59:$CY$65,G$63),VLOOKUP($B$19,'LookUp Ranges Bonus'!$A$11:$CY$16,'Bonus Calc'!G$63))</f>
        <v>5.7599999999999998E-2</v>
      </c>
      <c r="H19">
        <f ca="1">IF($C$5="Yes",VLOOKUP($B$19,'LookUp Ranges'!$A$59:$CY$65,H$63),VLOOKUP($B$19,'LookUp Ranges Bonus'!$A$11:$CY$16,'Bonus Calc'!H$63))</f>
        <v>2.8799999999999999E-2</v>
      </c>
      <c r="I19">
        <f ca="1">IF($C$5="Yes",VLOOKUP($B$19,'LookUp Ranges'!$A$59:$CY$65,I$63),VLOOKUP($B$19,'LookUp Ranges Bonus'!$A$11:$CY$16,'Bonus Calc'!I$63))</f>
        <v>0</v>
      </c>
      <c r="J19">
        <f ca="1">IF($C$5="Yes",VLOOKUP($B$19,'LookUp Ranges'!$A$59:$CY$65,J$63),VLOOKUP($B$19,'LookUp Ranges Bonus'!$A$11:$CY$16,'Bonus Calc'!J$63))</f>
        <v>0</v>
      </c>
      <c r="K19">
        <f ca="1">IF($C$5="Yes",VLOOKUP($B$19,'LookUp Ranges'!$A$59:$CY$65,K$63),VLOOKUP($B$19,'LookUp Ranges Bonus'!$A$11:$CY$16,'Bonus Calc'!K$63))</f>
        <v>0</v>
      </c>
      <c r="L19">
        <f ca="1">IF($C$5="Yes",VLOOKUP($B$19,'LookUp Ranges'!$A$59:$CY$65,L$63),VLOOKUP($B$19,'LookUp Ranges Bonus'!$A$11:$CY$16,'Bonus Calc'!L$63))</f>
        <v>0</v>
      </c>
      <c r="M19">
        <f ca="1">IF($C$5="Yes",VLOOKUP($B$19,'LookUp Ranges'!$A$59:$CY$65,M$63),VLOOKUP($B$19,'LookUp Ranges Bonus'!$A$11:$CY$16,'Bonus Calc'!M$63))</f>
        <v>0</v>
      </c>
      <c r="N19">
        <f ca="1">IF($C$5="Yes",VLOOKUP($B$19,'LookUp Ranges'!$A$59:$CY$65,N$63),VLOOKUP($B$19,'LookUp Ranges Bonus'!$A$11:$CY$16,'Bonus Calc'!N$63))</f>
        <v>0</v>
      </c>
      <c r="O19">
        <f ca="1">IF($C$5="Yes",VLOOKUP($B$19,'LookUp Ranges'!$A$59:$CY$65,O$63),VLOOKUP($B$19,'LookUp Ranges Bonus'!$A$11:$CY$16,'Bonus Calc'!O$63))</f>
        <v>0</v>
      </c>
      <c r="P19">
        <f ca="1">IF($C$5="Yes",VLOOKUP($B$19,'LookUp Ranges'!$A$59:$CY$65,P$63),VLOOKUP($B$19,'LookUp Ranges Bonus'!$A$11:$CY$16,'Bonus Calc'!P$63))</f>
        <v>0</v>
      </c>
      <c r="Q19">
        <f ca="1">IF($C$5="Yes",VLOOKUP($B$19,'LookUp Ranges'!$A$59:$CY$65,Q$63),VLOOKUP($B$19,'LookUp Ranges Bonus'!$A$11:$CY$16,'Bonus Calc'!Q$63))</f>
        <v>0</v>
      </c>
      <c r="R19">
        <f ca="1">IF($C$5="Yes",VLOOKUP($B$19,'LookUp Ranges'!$A$59:$CY$65,R$63),VLOOKUP($B$19,'LookUp Ranges Bonus'!$A$11:$CY$16,'Bonus Calc'!R$63))</f>
        <v>0</v>
      </c>
      <c r="S19">
        <f ca="1">IF($C$5="Yes",VLOOKUP($B$19,'LookUp Ranges'!$A$59:$CY$65,S$63),VLOOKUP($B$19,'LookUp Ranges Bonus'!$A$11:$CY$16,'Bonus Calc'!S$63))</f>
        <v>0</v>
      </c>
      <c r="T19">
        <f ca="1">IF($C$5="Yes",VLOOKUP($B$19,'LookUp Ranges'!$A$59:$CY$65,T$63),VLOOKUP($B$19,'LookUp Ranges Bonus'!$A$11:$CY$16,'Bonus Calc'!T$63))</f>
        <v>0</v>
      </c>
      <c r="U19">
        <f ca="1">IF($C$5="Yes",VLOOKUP($B$19,'LookUp Ranges'!$A$59:$CY$65,U$63),VLOOKUP($B$19,'LookUp Ranges Bonus'!$A$11:$CY$16,'Bonus Calc'!U$63))</f>
        <v>0</v>
      </c>
      <c r="V19">
        <f ca="1">IF($C$5="Yes",VLOOKUP($B$19,'LookUp Ranges'!$A$59:$CY$65,V$63),VLOOKUP($B$19,'LookUp Ranges Bonus'!$A$11:$CY$16,'Bonus Calc'!V$63))</f>
        <v>0</v>
      </c>
      <c r="W19">
        <f ca="1">IF($C$5="Yes",VLOOKUP($B$19,'LookUp Ranges'!$A$59:$CY$65,W$63),VLOOKUP($B$19,'LookUp Ranges Bonus'!$A$11:$CY$16,'Bonus Calc'!W$63))</f>
        <v>0</v>
      </c>
      <c r="X19">
        <f ca="1">IF($C$5="Yes",VLOOKUP($B$19,'LookUp Ranges'!$A$59:$CY$65,X$63),VLOOKUP($B$19,'LookUp Ranges Bonus'!$A$11:$CY$16,'Bonus Calc'!X$63))</f>
        <v>0</v>
      </c>
      <c r="Y19">
        <f ca="1">IF($C$5="Yes",VLOOKUP($B$19,'LookUp Ranges'!$A$59:$CY$65,Y$63),VLOOKUP($B$19,'LookUp Ranges Bonus'!$A$11:$CY$16,'Bonus Calc'!Y$63))</f>
        <v>0</v>
      </c>
      <c r="Z19">
        <f ca="1">IF($C$5="Yes",VLOOKUP($B$19,'LookUp Ranges'!$A$59:$CY$65,Z$63),VLOOKUP($B$19,'LookUp Ranges Bonus'!$A$11:$CY$16,'Bonus Calc'!Z$63))</f>
        <v>0</v>
      </c>
      <c r="AA19">
        <f ca="1">IF($C$5="Yes",VLOOKUP($B$19,'LookUp Ranges'!$A$59:$CY$65,AA$63),VLOOKUP($B$19,'LookUp Ranges Bonus'!$A$11:$CY$16,'Bonus Calc'!AA$63))</f>
        <v>0</v>
      </c>
      <c r="AB19">
        <f ca="1">IF($C$5="Yes",VLOOKUP($B$19,'LookUp Ranges'!$A$59:$CY$65,AB$63),VLOOKUP($B$19,'LookUp Ranges Bonus'!$A$11:$CY$16,'Bonus Calc'!AB$63))</f>
        <v>0</v>
      </c>
      <c r="AC19">
        <f ca="1">IF($C$5="Yes",VLOOKUP($B$19,'LookUp Ranges'!$A$59:$CY$65,AC$63),VLOOKUP($B$19,'LookUp Ranges Bonus'!$A$11:$CY$16,'Bonus Calc'!AC$63))</f>
        <v>0</v>
      </c>
      <c r="AD19">
        <f ca="1">IF($C$5="Yes",VLOOKUP($B$19,'LookUp Ranges'!$A$59:$CY$65,AD$63),VLOOKUP($B$19,'LookUp Ranges Bonus'!$A$11:$CY$16,'Bonus Calc'!AD$63))</f>
        <v>0</v>
      </c>
      <c r="AE19">
        <f ca="1">IF($C$5="Yes",VLOOKUP($B$19,'LookUp Ranges'!$A$59:$CY$65,AE$63),VLOOKUP($B$19,'LookUp Ranges Bonus'!$A$11:$CY$16,'Bonus Calc'!AE$63))</f>
        <v>0</v>
      </c>
      <c r="AF19">
        <f ca="1">IF($C$5="Yes",VLOOKUP($B$19,'LookUp Ranges'!$A$59:$CY$65,AF$63),VLOOKUP($B$19,'LookUp Ranges Bonus'!$A$11:$CY$16,'Bonus Calc'!AF$63))</f>
        <v>0</v>
      </c>
      <c r="AG19">
        <f ca="1">IF($C$5="Yes",VLOOKUP($B$19,'LookUp Ranges'!$A$59:$CY$65,AG$63),VLOOKUP($B$19,'LookUp Ranges Bonus'!$A$11:$CY$16,'Bonus Calc'!AG$63))</f>
        <v>0</v>
      </c>
      <c r="AH19">
        <f ca="1">IF($C$5="Yes",VLOOKUP($B$19,'LookUp Ranges'!$A$59:$CY$65,AH$63),VLOOKUP($B$19,'LookUp Ranges Bonus'!$A$11:$CY$16,'Bonus Calc'!AH$63))</f>
        <v>0</v>
      </c>
      <c r="AI19">
        <f ca="1">IF($C$5="Yes",VLOOKUP($B$19,'LookUp Ranges'!$A$59:$CY$65,AI$63),VLOOKUP($B$19,'LookUp Ranges Bonus'!$A$11:$CY$16,'Bonus Calc'!AI$63))</f>
        <v>0</v>
      </c>
      <c r="AJ19">
        <f ca="1">IF($C$5="Yes",VLOOKUP($B$19,'LookUp Ranges'!$A$59:$CY$65,AJ$63),VLOOKUP($B$19,'LookUp Ranges Bonus'!$A$11:$CY$16,'Bonus Calc'!AJ$63))</f>
        <v>0</v>
      </c>
      <c r="AK19">
        <f ca="1">IF($C$5="Yes",VLOOKUP($B$19,'LookUp Ranges'!$A$59:$CY$65,AK$63),VLOOKUP($B$19,'LookUp Ranges Bonus'!$A$11:$CY$16,'Bonus Calc'!AK$63))</f>
        <v>0</v>
      </c>
      <c r="AL19">
        <f ca="1">IF($C$5="Yes",VLOOKUP($B$19,'LookUp Ranges'!$A$59:$CY$65,AL$63),VLOOKUP($B$19,'LookUp Ranges Bonus'!$A$11:$CY$16,'Bonus Calc'!AL$63))</f>
        <v>0</v>
      </c>
      <c r="AM19">
        <f ca="1">IF($C$5="Yes",VLOOKUP($B$19,'LookUp Ranges'!$A$59:$CY$65,AM$63),VLOOKUP($B$19,'LookUp Ranges Bonus'!$A$11:$CY$16,'Bonus Calc'!AM$63))</f>
        <v>0</v>
      </c>
      <c r="AN19">
        <f ca="1">IF($C$5="Yes",VLOOKUP($B$19,'LookUp Ranges'!$A$59:$CY$65,AN$63),VLOOKUP($B$19,'LookUp Ranges Bonus'!$A$11:$CY$16,'Bonus Calc'!AN$63))</f>
        <v>0</v>
      </c>
      <c r="AO19">
        <f ca="1">IF($C$5="Yes",VLOOKUP($B$19,'LookUp Ranges'!$A$59:$CY$65,AO$63),VLOOKUP($B$19,'LookUp Ranges Bonus'!$A$11:$CY$16,'Bonus Calc'!AO$63))</f>
        <v>0</v>
      </c>
      <c r="AP19">
        <f ca="1">IF($C$5="Yes",VLOOKUP($B$19,'LookUp Ranges'!$A$59:$CY$65,AP$63),VLOOKUP($B$19,'LookUp Ranges Bonus'!$A$11:$CY$16,'Bonus Calc'!AP$63))</f>
        <v>0</v>
      </c>
      <c r="AQ19">
        <f ca="1">IF($C$5="Yes",VLOOKUP($B$19,'LookUp Ranges'!$A$59:$CY$65,AQ$63),VLOOKUP($B$19,'LookUp Ranges Bonus'!$A$11:$CY$16,'Bonus Calc'!AQ$63))</f>
        <v>0</v>
      </c>
      <c r="AR19">
        <f ca="1">IF($C$5="Yes",VLOOKUP($B$19,'LookUp Ranges'!$A$59:$CY$65,AR$63),VLOOKUP($B$19,'LookUp Ranges Bonus'!$A$11:$CY$16,'Bonus Calc'!AR$63))</f>
        <v>0</v>
      </c>
      <c r="AS19">
        <f ca="1">IF($C$5="Yes",VLOOKUP($B$19,'LookUp Ranges'!$A$59:$CY$65,AS$63),VLOOKUP($B$19,'LookUp Ranges Bonus'!$A$11:$CY$16,'Bonus Calc'!AS$63))</f>
        <v>0</v>
      </c>
      <c r="AT19">
        <f ca="1">IF($C$5="Yes",VLOOKUP($B$19,'LookUp Ranges'!$A$59:$CY$65,AT$63),VLOOKUP($B$19,'LookUp Ranges Bonus'!$A$11:$CY$16,'Bonus Calc'!AT$63))</f>
        <v>0</v>
      </c>
      <c r="AU19">
        <f ca="1">IF($C$5="Yes",VLOOKUP($B$19,'LookUp Ranges'!$A$59:$CY$65,AU$63),VLOOKUP($B$19,'LookUp Ranges Bonus'!$A$11:$CY$16,'Bonus Calc'!AU$63))</f>
        <v>0</v>
      </c>
      <c r="AV19">
        <f ca="1">IF($C$5="Yes",VLOOKUP($B$19,'LookUp Ranges'!$A$59:$CY$65,AV$63),VLOOKUP($B$19,'LookUp Ranges Bonus'!$A$11:$CY$16,'Bonus Calc'!AV$63))</f>
        <v>0</v>
      </c>
      <c r="AW19">
        <f ca="1">IF($C$5="Yes",VLOOKUP($B$19,'LookUp Ranges'!$A$59:$CY$65,AW$63),VLOOKUP($B$19,'LookUp Ranges Bonus'!$A$11:$CY$16,'Bonus Calc'!AW$63))</f>
        <v>0</v>
      </c>
      <c r="AX19">
        <f ca="1">IF($C$5="Yes",VLOOKUP($B$19,'LookUp Ranges'!$A$59:$CY$65,AX$63),VLOOKUP($B$19,'LookUp Ranges Bonus'!$A$11:$CY$16,'Bonus Calc'!AX$63))</f>
        <v>0</v>
      </c>
      <c r="AY19">
        <f ca="1">IF($C$5="Yes",VLOOKUP($B$19,'LookUp Ranges'!$A$59:$CY$65,AY$63),VLOOKUP($B$19,'LookUp Ranges Bonus'!$A$11:$CY$16,'Bonus Calc'!AY$63))</f>
        <v>0</v>
      </c>
      <c r="AZ19">
        <f ca="1">IF($C$5="Yes",VLOOKUP($B$19,'LookUp Ranges'!$A$59:$CY$65,AZ$63),VLOOKUP($B$19,'LookUp Ranges Bonus'!$A$11:$CY$16,'Bonus Calc'!AZ$63))</f>
        <v>0</v>
      </c>
      <c r="BA19">
        <f ca="1">IF($C$5="Yes",VLOOKUP($B$19,'LookUp Ranges'!$A$59:$CY$65,BA$63),VLOOKUP($B$19,'LookUp Ranges Bonus'!$A$11:$CY$16,'Bonus Calc'!BA$63))</f>
        <v>0</v>
      </c>
      <c r="BB19">
        <f ca="1">IF($C$5="Yes",VLOOKUP($B$19,'LookUp Ranges'!$A$59:$CY$65,BB$63),VLOOKUP($B$19,'LookUp Ranges Bonus'!$A$11:$CY$16,'Bonus Calc'!BB$63))</f>
        <v>0</v>
      </c>
      <c r="BC19">
        <f ca="1">IF($C$5="Yes",VLOOKUP($B$19,'LookUp Ranges'!$A$59:$CY$65,BC$63),VLOOKUP($B$19,'LookUp Ranges Bonus'!$A$11:$CY$16,'Bonus Calc'!BC$63))</f>
        <v>0</v>
      </c>
      <c r="BD19">
        <f ca="1">IF($C$5="Yes",VLOOKUP($B$19,'LookUp Ranges'!$A$59:$CY$65,BD$63),VLOOKUP($B$19,'LookUp Ranges Bonus'!$A$11:$CY$16,'Bonus Calc'!BD$63))</f>
        <v>0</v>
      </c>
      <c r="BE19">
        <f ca="1">IF($C$5="Yes",VLOOKUP($B$19,'LookUp Ranges'!$A$59:$CY$65,BE$63),VLOOKUP($B$19,'LookUp Ranges Bonus'!$A$11:$CY$16,'Bonus Calc'!BE$63))</f>
        <v>0</v>
      </c>
      <c r="BF19">
        <f ca="1">IF($C$5="Yes",VLOOKUP($B$19,'LookUp Ranges'!$A$59:$CY$65,BF$63),VLOOKUP($B$19,'LookUp Ranges Bonus'!$A$11:$CY$16,'Bonus Calc'!BF$63))</f>
        <v>0</v>
      </c>
      <c r="BG19">
        <f ca="1">IF($C$5="Yes",VLOOKUP($B$19,'LookUp Ranges'!$A$59:$CY$65,BG$63),VLOOKUP($B$19,'LookUp Ranges Bonus'!$A$11:$CY$16,'Bonus Calc'!BG$63))</f>
        <v>0</v>
      </c>
      <c r="BH19">
        <f ca="1">IF($C$5="Yes",VLOOKUP($B$19,'LookUp Ranges'!$A$59:$CY$65,BH$63),VLOOKUP($B$19,'LookUp Ranges Bonus'!$A$11:$CY$16,'Bonus Calc'!BH$63))</f>
        <v>0</v>
      </c>
      <c r="BI19">
        <f ca="1">IF($C$5="Yes",VLOOKUP($B$19,'LookUp Ranges'!$A$59:$CY$65,BI$63),VLOOKUP($B$19,'LookUp Ranges Bonus'!$A$11:$CY$16,'Bonus Calc'!BI$63))</f>
        <v>0</v>
      </c>
      <c r="BJ19">
        <f ca="1">IF($C$5="Yes",VLOOKUP($B$19,'LookUp Ranges'!$A$59:$CY$65,BJ$63),VLOOKUP($B$19,'LookUp Ranges Bonus'!$A$11:$CY$16,'Bonus Calc'!BJ$63))</f>
        <v>0</v>
      </c>
      <c r="BK19">
        <f ca="1">IF($C$5="Yes",VLOOKUP($B$19,'LookUp Ranges'!$A$59:$CY$65,BK$63),VLOOKUP($B$19,'LookUp Ranges Bonus'!$A$11:$CY$16,'Bonus Calc'!BK$63))</f>
        <v>0</v>
      </c>
      <c r="BL19">
        <f ca="1">IF($C$5="Yes",VLOOKUP($B$19,'LookUp Ranges'!$A$59:$CY$65,BL$63),VLOOKUP($B$19,'LookUp Ranges Bonus'!$A$11:$CY$16,'Bonus Calc'!BL$63))</f>
        <v>0</v>
      </c>
      <c r="BM19">
        <f ca="1">IF($C$5="Yes",VLOOKUP($B$19,'LookUp Ranges'!$A$59:$CY$65,BM$63),VLOOKUP($B$19,'LookUp Ranges Bonus'!$A$11:$CY$16,'Bonus Calc'!BM$63))</f>
        <v>0</v>
      </c>
      <c r="BN19">
        <f ca="1">IF($C$5="Yes",VLOOKUP($B$19,'LookUp Ranges'!$A$59:$CY$65,BN$63),VLOOKUP($B$19,'LookUp Ranges Bonus'!$A$11:$CY$16,'Bonus Calc'!BN$63))</f>
        <v>0</v>
      </c>
      <c r="BO19">
        <f ca="1">IF($C$5="Yes",VLOOKUP($B$19,'LookUp Ranges'!$A$59:$CY$65,BO$63),VLOOKUP($B$19,'LookUp Ranges Bonus'!$A$11:$CY$16,'Bonus Calc'!BO$63))</f>
        <v>0</v>
      </c>
      <c r="BP19">
        <f ca="1">IF($C$5="Yes",VLOOKUP($B$19,'LookUp Ranges'!$A$59:$CY$65,BP$63),VLOOKUP($B$19,'LookUp Ranges Bonus'!$A$11:$CY$16,'Bonus Calc'!BP$63))</f>
        <v>0</v>
      </c>
      <c r="BQ19">
        <f ca="1">IF($C$5="Yes",VLOOKUP($B$19,'LookUp Ranges'!$A$59:$CY$65,BQ$63),VLOOKUP($B$19,'LookUp Ranges Bonus'!$A$11:$CY$16,'Bonus Calc'!BQ$63))</f>
        <v>0</v>
      </c>
      <c r="BR19">
        <f ca="1">IF($C$5="Yes",VLOOKUP($B$19,'LookUp Ranges'!$A$59:$CY$65,BR$63),VLOOKUP($B$19,'LookUp Ranges Bonus'!$A$11:$CY$16,'Bonus Calc'!BR$63))</f>
        <v>0</v>
      </c>
      <c r="BS19">
        <f ca="1">IF($C$5="Yes",VLOOKUP($B$19,'LookUp Ranges'!$A$59:$CY$65,BS$63),VLOOKUP($B$19,'LookUp Ranges Bonus'!$A$11:$CY$16,'Bonus Calc'!BS$63))</f>
        <v>0</v>
      </c>
      <c r="BT19">
        <f ca="1">IF($C$5="Yes",VLOOKUP($B$19,'LookUp Ranges'!$A$59:$CY$65,BT$63),VLOOKUP($B$19,'LookUp Ranges Bonus'!$A$11:$CY$16,'Bonus Calc'!BT$63))</f>
        <v>0</v>
      </c>
      <c r="BU19">
        <f ca="1">IF($C$5="Yes",VLOOKUP($B$19,'LookUp Ranges'!$A$59:$CY$65,BU$63),VLOOKUP($B$19,'LookUp Ranges Bonus'!$A$11:$CY$16,'Bonus Calc'!BU$63))</f>
        <v>0</v>
      </c>
      <c r="BV19">
        <f ca="1">IF($C$5="Yes",VLOOKUP($B$19,'LookUp Ranges'!$A$59:$CY$65,BV$63),VLOOKUP($B$19,'LookUp Ranges Bonus'!$A$11:$CY$16,'Bonus Calc'!BV$63))</f>
        <v>0</v>
      </c>
      <c r="BW19">
        <f ca="1">IF($C$5="Yes",VLOOKUP($B$19,'LookUp Ranges'!$A$59:$CY$65,BW$63),VLOOKUP($B$19,'LookUp Ranges Bonus'!$A$11:$CY$16,'Bonus Calc'!BW$63))</f>
        <v>0</v>
      </c>
      <c r="BX19">
        <f ca="1">IF($C$5="Yes",VLOOKUP($B$19,'LookUp Ranges'!$A$59:$CY$65,BX$63),VLOOKUP($B$19,'LookUp Ranges Bonus'!$A$11:$CY$16,'Bonus Calc'!BX$63))</f>
        <v>0</v>
      </c>
      <c r="BY19">
        <f ca="1">IF($C$5="Yes",VLOOKUP($B$19,'LookUp Ranges'!$A$59:$CY$65,BY$63),VLOOKUP($B$19,'LookUp Ranges Bonus'!$A$11:$CY$16,'Bonus Calc'!BY$63))</f>
        <v>0</v>
      </c>
      <c r="BZ19">
        <f ca="1">IF($C$5="Yes",VLOOKUP($B$19,'LookUp Ranges'!$A$59:$CY$65,BZ$63),VLOOKUP($B$19,'LookUp Ranges Bonus'!$A$11:$CY$16,'Bonus Calc'!BZ$63))</f>
        <v>0</v>
      </c>
      <c r="CA19">
        <f ca="1">IF($C$5="Yes",VLOOKUP($B$19,'LookUp Ranges'!$A$59:$CY$65,CA$63),VLOOKUP($B$19,'LookUp Ranges Bonus'!$A$11:$CY$16,'Bonus Calc'!CA$63))</f>
        <v>0</v>
      </c>
      <c r="CB19">
        <f ca="1">IF($C$5="Yes",VLOOKUP($B$19,'LookUp Ranges'!$A$59:$CY$65,CB$63),VLOOKUP($B$19,'LookUp Ranges Bonus'!$A$11:$CY$16,'Bonus Calc'!CB$63))</f>
        <v>0</v>
      </c>
      <c r="CC19">
        <f ca="1">IF($C$5="Yes",VLOOKUP($B$19,'LookUp Ranges'!$A$59:$CY$65,CC$63),VLOOKUP($B$19,'LookUp Ranges Bonus'!$A$11:$CY$16,'Bonus Calc'!CC$63))</f>
        <v>0</v>
      </c>
      <c r="CD19">
        <f ca="1">IF($C$5="Yes",VLOOKUP($B$19,'LookUp Ranges'!$A$59:$CY$65,CD$63),VLOOKUP($B$19,'LookUp Ranges Bonus'!$A$11:$CY$16,'Bonus Calc'!CD$63))</f>
        <v>0</v>
      </c>
      <c r="CE19">
        <f ca="1">IF($C$5="Yes",VLOOKUP($B$19,'LookUp Ranges'!$A$59:$CY$65,CE$63),VLOOKUP($B$19,'LookUp Ranges Bonus'!$A$11:$CY$16,'Bonus Calc'!CE$63))</f>
        <v>0</v>
      </c>
      <c r="CF19">
        <f ca="1">IF($C$5="Yes",VLOOKUP($B$19,'LookUp Ranges'!$A$59:$CY$65,CF$63),VLOOKUP($B$19,'LookUp Ranges Bonus'!$A$11:$CY$16,'Bonus Calc'!CF$63))</f>
        <v>0</v>
      </c>
      <c r="CG19">
        <f ca="1">IF($C$5="Yes",VLOOKUP($B$19,'LookUp Ranges'!$A$59:$CY$65,CG$63),VLOOKUP($B$19,'LookUp Ranges Bonus'!$A$11:$CY$16,'Bonus Calc'!CG$63))</f>
        <v>0</v>
      </c>
      <c r="CH19">
        <f ca="1">IF($C$5="Yes",VLOOKUP($B$19,'LookUp Ranges'!$A$59:$CY$65,CH$63),VLOOKUP($B$19,'LookUp Ranges Bonus'!$A$11:$CY$16,'Bonus Calc'!CH$63))</f>
        <v>0</v>
      </c>
      <c r="CI19">
        <f ca="1">IF($C$5="Yes",VLOOKUP($B$19,'LookUp Ranges'!$A$59:$CY$65,CI$63),VLOOKUP($B$19,'LookUp Ranges Bonus'!$A$11:$CY$16,'Bonus Calc'!CI$63))</f>
        <v>0</v>
      </c>
      <c r="CJ19">
        <f ca="1">IF($C$5="Yes",VLOOKUP($B$19,'LookUp Ranges'!$A$59:$CY$65,CJ$63),VLOOKUP($B$19,'LookUp Ranges Bonus'!$A$11:$CY$16,'Bonus Calc'!CJ$63))</f>
        <v>0</v>
      </c>
      <c r="CK19">
        <f ca="1">IF($C$5="Yes",VLOOKUP($B$19,'LookUp Ranges'!$A$59:$CY$65,CK$63),VLOOKUP($B$19,'LookUp Ranges Bonus'!$A$11:$CY$16,'Bonus Calc'!CK$63))</f>
        <v>0</v>
      </c>
      <c r="CL19">
        <f ca="1">IF($C$5="Yes",VLOOKUP($B$19,'LookUp Ranges'!$A$59:$CY$65,CL$63),VLOOKUP($B$19,'LookUp Ranges Bonus'!$A$11:$CY$16,'Bonus Calc'!CL$63))</f>
        <v>0</v>
      </c>
      <c r="CM19">
        <f ca="1">IF($C$5="Yes",VLOOKUP($B$19,'LookUp Ranges'!$A$59:$CY$65,CM$63),VLOOKUP($B$19,'LookUp Ranges Bonus'!$A$11:$CY$16,'Bonus Calc'!CM$63))</f>
        <v>0</v>
      </c>
      <c r="CN19">
        <f ca="1">IF($C$5="Yes",VLOOKUP($B$19,'LookUp Ranges'!$A$59:$CY$65,CN$63),VLOOKUP($B$19,'LookUp Ranges Bonus'!$A$11:$CY$16,'Bonus Calc'!CN$63))</f>
        <v>0</v>
      </c>
      <c r="CO19">
        <f ca="1">IF($C$5="Yes",VLOOKUP($B$19,'LookUp Ranges'!$A$59:$CY$65,CO$63),VLOOKUP($B$19,'LookUp Ranges Bonus'!$A$11:$CY$16,'Bonus Calc'!CO$63))</f>
        <v>0</v>
      </c>
      <c r="CP19">
        <f ca="1">IF($C$5="Yes",VLOOKUP($B$19,'LookUp Ranges'!$A$59:$CY$65,CP$63),VLOOKUP($B$19,'LookUp Ranges Bonus'!$A$11:$CY$16,'Bonus Calc'!CP$63))</f>
        <v>0</v>
      </c>
      <c r="CQ19">
        <f ca="1">IF($C$5="Yes",VLOOKUP($B$19,'LookUp Ranges'!$A$59:$CY$65,CQ$63),VLOOKUP($B$19,'LookUp Ranges Bonus'!$A$11:$CY$16,'Bonus Calc'!CQ$63))</f>
        <v>0</v>
      </c>
      <c r="CR19">
        <f ca="1">IF($C$5="Yes",VLOOKUP($B$19,'LookUp Ranges'!$A$59:$CY$65,CR$63),VLOOKUP($B$19,'LookUp Ranges Bonus'!$A$11:$CY$16,'Bonus Calc'!CR$63))</f>
        <v>0</v>
      </c>
      <c r="CS19">
        <f ca="1">IF($C$5="Yes",VLOOKUP($B$19,'LookUp Ranges'!$A$59:$CY$65,CS$63),VLOOKUP($B$19,'LookUp Ranges Bonus'!$A$11:$CY$16,'Bonus Calc'!CS$63))</f>
        <v>0</v>
      </c>
      <c r="CT19">
        <f ca="1">IF($C$5="Yes",VLOOKUP($B$19,'LookUp Ranges'!$A$59:$CY$65,CT$63),VLOOKUP($B$19,'LookUp Ranges Bonus'!$A$11:$CY$16,'Bonus Calc'!CT$63))</f>
        <v>0</v>
      </c>
      <c r="CU19">
        <f ca="1">IF($C$5="Yes",VLOOKUP($B$19,'LookUp Ranges'!$A$59:$CY$65,CU$63),VLOOKUP($B$19,'LookUp Ranges Bonus'!$A$11:$CY$16,'Bonus Calc'!CU$63))</f>
        <v>0</v>
      </c>
      <c r="CV19">
        <f ca="1">IF($C$5="Yes",VLOOKUP($B$19,'LookUp Ranges'!$A$59:$CY$65,CV$63),VLOOKUP($B$19,'LookUp Ranges Bonus'!$A$11:$CY$16,'Bonus Calc'!CV$63))</f>
        <v>0</v>
      </c>
      <c r="CW19">
        <f ca="1">IF($C$5="Yes",VLOOKUP($B$19,'LookUp Ranges'!$A$59:$CY$65,CW$63),VLOOKUP($B$19,'LookUp Ranges Bonus'!$A$11:$CY$16,'Bonus Calc'!CW$63))</f>
        <v>0</v>
      </c>
      <c r="CX19">
        <f ca="1">IF($C$5="Yes",VLOOKUP($B$19,'LookUp Ranges'!$A$59:$CY$65,CX$63),VLOOKUP($B$19,'LookUp Ranges Bonus'!$A$11:$CY$16,'Bonus Calc'!CX$63))</f>
        <v>0</v>
      </c>
      <c r="CY19">
        <f ca="1">IF($C$5="Yes",VLOOKUP($B$19,'LookUp Ranges'!$A$59:$CY$65,CY$63),VLOOKUP($B$19,'LookUp Ranges Bonus'!$A$11:$CY$16,'Bonus Calc'!CY$63))</f>
        <v>0</v>
      </c>
      <c r="CZ19">
        <f ca="1">IF($C$5="Yes",VLOOKUP($B$19,'LookUp Ranges'!$A$59:$CY$65,CZ$63),VLOOKUP($B$19,'LookUp Ranges Bonus'!$A$11:$CY$16,'Bonus Calc'!CZ$63))</f>
        <v>0</v>
      </c>
    </row>
    <row r="22" spans="1:125" x14ac:dyDescent="0.25">
      <c r="B22">
        <v>2017</v>
      </c>
      <c r="C22" s="498">
        <f>+IF(C$4=$B$22,Summary!E14-RetireValue,0)</f>
        <v>0</v>
      </c>
      <c r="D22" s="498">
        <f>IF($D$4=$B$22,+SUMIF(Inputs!#REF!,"&lt;2018",Inputs!#REF!)-RetireValueAlt1,0)</f>
        <v>0</v>
      </c>
      <c r="E22" s="498">
        <f>IF($E$4=$B$22,+SUMIF(Inputs!#REF!,"&lt;2018",Inputs!#REF!)-RetireValueAlt2,0)</f>
        <v>0</v>
      </c>
      <c r="F22" s="498">
        <f>IF($F$4=$B$22,+SUMIF(Inputs!#REF!,"&lt;2018",Inputs!#REF!)-RetireValueAlt3,0)</f>
        <v>0</v>
      </c>
    </row>
    <row r="24" spans="1:125" x14ac:dyDescent="0.25">
      <c r="B24" s="125" t="s">
        <v>31</v>
      </c>
      <c r="C24" s="390">
        <f>+B22</f>
        <v>2017</v>
      </c>
      <c r="D24" s="391">
        <f>+C24+1</f>
        <v>2018</v>
      </c>
      <c r="E24" s="391">
        <f t="shared" ref="E24" si="154">+D24+1</f>
        <v>2019</v>
      </c>
      <c r="F24" s="391">
        <f t="shared" ref="F24" si="155">+E24+1</f>
        <v>2020</v>
      </c>
      <c r="G24" s="391">
        <f t="shared" ref="G24" si="156">+F24+1</f>
        <v>2021</v>
      </c>
      <c r="H24" s="391">
        <f t="shared" ref="H24" si="157">+G24+1</f>
        <v>2022</v>
      </c>
      <c r="I24" s="391">
        <f t="shared" ref="I24" si="158">+H24+1</f>
        <v>2023</v>
      </c>
      <c r="J24" s="391">
        <f t="shared" ref="J24" si="159">+I24+1</f>
        <v>2024</v>
      </c>
      <c r="K24" s="391">
        <f t="shared" ref="K24" si="160">+J24+1</f>
        <v>2025</v>
      </c>
      <c r="L24" s="391">
        <f t="shared" ref="L24" si="161">+K24+1</f>
        <v>2026</v>
      </c>
      <c r="M24" s="391">
        <f t="shared" ref="M24" si="162">+L24+1</f>
        <v>2027</v>
      </c>
      <c r="N24" s="391">
        <f t="shared" ref="N24" si="163">+M24+1</f>
        <v>2028</v>
      </c>
      <c r="O24" s="391">
        <f t="shared" ref="O24" si="164">+N24+1</f>
        <v>2029</v>
      </c>
      <c r="P24" s="391">
        <f t="shared" ref="P24" si="165">+O24+1</f>
        <v>2030</v>
      </c>
      <c r="Q24" s="391">
        <f t="shared" ref="Q24" si="166">+P24+1</f>
        <v>2031</v>
      </c>
      <c r="R24" s="391">
        <f t="shared" ref="R24" si="167">+Q24+1</f>
        <v>2032</v>
      </c>
      <c r="S24" s="391">
        <f>+R24+1</f>
        <v>2033</v>
      </c>
      <c r="T24" s="391">
        <f t="shared" ref="T24" si="168">+S24+1</f>
        <v>2034</v>
      </c>
      <c r="U24" s="391">
        <f t="shared" ref="U24" si="169">+T24+1</f>
        <v>2035</v>
      </c>
      <c r="V24" s="391">
        <f t="shared" ref="V24" si="170">+U24+1</f>
        <v>2036</v>
      </c>
      <c r="W24" s="391">
        <f t="shared" ref="W24" si="171">+V24+1</f>
        <v>2037</v>
      </c>
      <c r="X24" s="391">
        <f t="shared" ref="X24" si="172">+W24+1</f>
        <v>2038</v>
      </c>
      <c r="Y24" s="391">
        <f t="shared" ref="Y24" si="173">+X24+1</f>
        <v>2039</v>
      </c>
      <c r="Z24" s="391">
        <f t="shared" ref="Z24" si="174">+Y24+1</f>
        <v>2040</v>
      </c>
      <c r="AA24" s="391">
        <f t="shared" ref="AA24" si="175">+Z24+1</f>
        <v>2041</v>
      </c>
      <c r="AB24" s="391">
        <f t="shared" ref="AB24" si="176">+AA24+1</f>
        <v>2042</v>
      </c>
      <c r="AC24" s="391">
        <f t="shared" ref="AC24" si="177">+AB24+1</f>
        <v>2043</v>
      </c>
      <c r="AD24" s="391">
        <f t="shared" ref="AD24" si="178">+AC24+1</f>
        <v>2044</v>
      </c>
      <c r="AE24" s="391">
        <f t="shared" ref="AE24" si="179">+AD24+1</f>
        <v>2045</v>
      </c>
      <c r="AF24" s="391">
        <f t="shared" ref="AF24" si="180">+AE24+1</f>
        <v>2046</v>
      </c>
      <c r="AG24" s="391">
        <f t="shared" ref="AG24" si="181">+AF24+1</f>
        <v>2047</v>
      </c>
      <c r="AH24" s="391">
        <f t="shared" ref="AH24" si="182">+AG24+1</f>
        <v>2048</v>
      </c>
      <c r="AI24" s="391">
        <f t="shared" ref="AI24" si="183">+AH24+1</f>
        <v>2049</v>
      </c>
      <c r="AJ24" s="391">
        <f t="shared" ref="AJ24" si="184">+AI24+1</f>
        <v>2050</v>
      </c>
      <c r="AK24" s="391">
        <f t="shared" ref="AK24" si="185">+AJ24+1</f>
        <v>2051</v>
      </c>
      <c r="AL24" s="391">
        <f t="shared" ref="AL24" si="186">+AK24+1</f>
        <v>2052</v>
      </c>
      <c r="AM24" s="391">
        <f t="shared" ref="AM24" si="187">+AL24+1</f>
        <v>2053</v>
      </c>
      <c r="AN24" s="391">
        <f t="shared" ref="AN24" si="188">+AM24+1</f>
        <v>2054</v>
      </c>
      <c r="AO24" s="391">
        <f t="shared" ref="AO24" si="189">+AN24+1</f>
        <v>2055</v>
      </c>
      <c r="AP24" s="391">
        <f t="shared" ref="AP24" si="190">+AO24+1</f>
        <v>2056</v>
      </c>
      <c r="AQ24" s="391">
        <f t="shared" ref="AQ24" si="191">+AP24+1</f>
        <v>2057</v>
      </c>
      <c r="AR24" s="391">
        <f t="shared" ref="AR24" si="192">+AQ24+1</f>
        <v>2058</v>
      </c>
      <c r="AS24" s="391">
        <f t="shared" ref="AS24" si="193">+AR24+1</f>
        <v>2059</v>
      </c>
      <c r="AT24" s="391">
        <f t="shared" ref="AT24" si="194">+AS24+1</f>
        <v>2060</v>
      </c>
      <c r="AU24" s="391">
        <f t="shared" ref="AU24" si="195">+AT24+1</f>
        <v>2061</v>
      </c>
      <c r="AV24" s="391">
        <f t="shared" ref="AV24" si="196">+AU24+1</f>
        <v>2062</v>
      </c>
      <c r="AW24" s="391">
        <f t="shared" ref="AW24" si="197">+AV24+1</f>
        <v>2063</v>
      </c>
      <c r="AX24" s="391">
        <f t="shared" ref="AX24" si="198">+AW24+1</f>
        <v>2064</v>
      </c>
      <c r="AY24" s="391">
        <f t="shared" ref="AY24" si="199">+AX24+1</f>
        <v>2065</v>
      </c>
      <c r="AZ24" s="391">
        <f t="shared" ref="AZ24" si="200">+AY24+1</f>
        <v>2066</v>
      </c>
      <c r="BA24" s="391">
        <f t="shared" ref="BA24" si="201">+AZ24+1</f>
        <v>2067</v>
      </c>
      <c r="BB24" s="391">
        <f t="shared" ref="BB24" si="202">+BA24+1</f>
        <v>2068</v>
      </c>
      <c r="BC24" s="391">
        <f t="shared" ref="BC24" si="203">+BB24+1</f>
        <v>2069</v>
      </c>
      <c r="BD24" s="391">
        <f t="shared" ref="BD24" si="204">+BC24+1</f>
        <v>2070</v>
      </c>
      <c r="BE24" s="391">
        <f t="shared" ref="BE24" si="205">+BD24+1</f>
        <v>2071</v>
      </c>
      <c r="BF24" s="391">
        <f t="shared" ref="BF24" si="206">+BE24+1</f>
        <v>2072</v>
      </c>
      <c r="BG24" s="391">
        <f t="shared" ref="BG24" si="207">+BF24+1</f>
        <v>2073</v>
      </c>
      <c r="BH24" s="391">
        <f t="shared" ref="BH24" si="208">+BG24+1</f>
        <v>2074</v>
      </c>
      <c r="BI24" s="391">
        <f t="shared" ref="BI24" si="209">+BH24+1</f>
        <v>2075</v>
      </c>
      <c r="BJ24" s="391">
        <f t="shared" ref="BJ24" si="210">+BI24+1</f>
        <v>2076</v>
      </c>
      <c r="BK24" s="391">
        <f t="shared" ref="BK24" si="211">+BJ24+1</f>
        <v>2077</v>
      </c>
      <c r="BL24" s="391">
        <f t="shared" ref="BL24" si="212">+BK24+1</f>
        <v>2078</v>
      </c>
      <c r="BM24" s="391">
        <f t="shared" ref="BM24" si="213">+BL24+1</f>
        <v>2079</v>
      </c>
      <c r="BN24" s="391">
        <f t="shared" ref="BN24" si="214">+BM24+1</f>
        <v>2080</v>
      </c>
      <c r="BO24" s="391">
        <f t="shared" ref="BO24" si="215">+BN24+1</f>
        <v>2081</v>
      </c>
      <c r="BP24" s="391">
        <f t="shared" ref="BP24" si="216">+BO24+1</f>
        <v>2082</v>
      </c>
      <c r="BQ24" s="391">
        <f t="shared" ref="BQ24" si="217">+BP24+1</f>
        <v>2083</v>
      </c>
      <c r="BR24" s="391">
        <f t="shared" ref="BR24" si="218">+BQ24+1</f>
        <v>2084</v>
      </c>
      <c r="BS24" s="391">
        <f t="shared" ref="BS24" si="219">+BR24+1</f>
        <v>2085</v>
      </c>
      <c r="BT24" s="391">
        <f t="shared" ref="BT24" si="220">+BS24+1</f>
        <v>2086</v>
      </c>
      <c r="BU24" s="391">
        <f t="shared" ref="BU24" si="221">+BT24+1</f>
        <v>2087</v>
      </c>
      <c r="BV24" s="391">
        <f t="shared" ref="BV24" si="222">+BU24+1</f>
        <v>2088</v>
      </c>
      <c r="BW24" s="391">
        <f t="shared" ref="BW24" si="223">+BV24+1</f>
        <v>2089</v>
      </c>
      <c r="BX24" s="391">
        <f t="shared" ref="BX24" si="224">+BW24+1</f>
        <v>2090</v>
      </c>
      <c r="BY24" s="391">
        <f t="shared" ref="BY24" si="225">+BX24+1</f>
        <v>2091</v>
      </c>
      <c r="BZ24" s="391">
        <f t="shared" ref="BZ24" si="226">+BY24+1</f>
        <v>2092</v>
      </c>
      <c r="CA24" s="391">
        <f t="shared" ref="CA24" si="227">+BZ24+1</f>
        <v>2093</v>
      </c>
      <c r="CB24" s="391">
        <f t="shared" ref="CB24" si="228">+CA24+1</f>
        <v>2094</v>
      </c>
      <c r="CC24" s="391">
        <f t="shared" ref="CC24" si="229">+CB24+1</f>
        <v>2095</v>
      </c>
      <c r="CD24" s="391">
        <f t="shared" ref="CD24" si="230">+CC24+1</f>
        <v>2096</v>
      </c>
      <c r="CE24" s="391">
        <f t="shared" ref="CE24" si="231">+CD24+1</f>
        <v>2097</v>
      </c>
      <c r="CF24" s="391">
        <f t="shared" ref="CF24" si="232">+CE24+1</f>
        <v>2098</v>
      </c>
      <c r="CG24" s="391">
        <f t="shared" ref="CG24" si="233">+CF24+1</f>
        <v>2099</v>
      </c>
      <c r="CH24" s="391">
        <f t="shared" ref="CH24" si="234">+CG24+1</f>
        <v>2100</v>
      </c>
      <c r="CI24" s="391">
        <f t="shared" ref="CI24" si="235">+CH24+1</f>
        <v>2101</v>
      </c>
      <c r="CJ24" s="391">
        <f t="shared" ref="CJ24" si="236">+CI24+1</f>
        <v>2102</v>
      </c>
      <c r="CK24" s="391">
        <f t="shared" ref="CK24" si="237">+CJ24+1</f>
        <v>2103</v>
      </c>
      <c r="CL24" s="391">
        <f t="shared" ref="CL24" si="238">+CK24+1</f>
        <v>2104</v>
      </c>
      <c r="CM24" s="391">
        <f t="shared" ref="CM24" si="239">+CL24+1</f>
        <v>2105</v>
      </c>
      <c r="CN24" s="391">
        <f t="shared" ref="CN24" si="240">+CM24+1</f>
        <v>2106</v>
      </c>
      <c r="CO24" s="391">
        <f t="shared" ref="CO24" si="241">+CN24+1</f>
        <v>2107</v>
      </c>
      <c r="CP24" s="391">
        <f t="shared" ref="CP24" si="242">+CO24+1</f>
        <v>2108</v>
      </c>
      <c r="CQ24" s="391">
        <f t="shared" ref="CQ24" si="243">+CP24+1</f>
        <v>2109</v>
      </c>
      <c r="CR24" s="391">
        <f t="shared" ref="CR24" si="244">+CQ24+1</f>
        <v>2110</v>
      </c>
      <c r="CS24" s="391">
        <f t="shared" ref="CS24" si="245">+CR24+1</f>
        <v>2111</v>
      </c>
      <c r="CT24" s="391">
        <f t="shared" ref="CT24" si="246">+CS24+1</f>
        <v>2112</v>
      </c>
      <c r="CU24" s="391">
        <f t="shared" ref="CU24" si="247">+CT24+1</f>
        <v>2113</v>
      </c>
      <c r="CV24" s="391">
        <f t="shared" ref="CV24" si="248">+CU24+1</f>
        <v>2114</v>
      </c>
      <c r="CW24" s="391">
        <f t="shared" ref="CW24" si="249">+CV24+1</f>
        <v>2115</v>
      </c>
      <c r="CX24" s="391">
        <f t="shared" ref="CX24" si="250">+CW24+1</f>
        <v>2116</v>
      </c>
      <c r="CY24" s="391">
        <f t="shared" ref="CY24" si="251">+CX24+1</f>
        <v>2117</v>
      </c>
      <c r="CZ24" s="391">
        <f t="shared" ref="CZ24" si="252">+CY24+1</f>
        <v>2118</v>
      </c>
      <c r="DA24" s="391"/>
      <c r="DB24" s="391"/>
      <c r="DC24" s="391"/>
      <c r="DD24" s="391"/>
      <c r="DE24" s="391"/>
      <c r="DF24" s="391"/>
      <c r="DG24" s="391"/>
      <c r="DH24" s="391"/>
      <c r="DI24" s="391"/>
      <c r="DJ24" s="391"/>
      <c r="DK24" s="391"/>
      <c r="DL24" s="391"/>
      <c r="DM24" s="391"/>
      <c r="DN24" s="391"/>
      <c r="DO24" s="391"/>
      <c r="DP24" s="391"/>
      <c r="DQ24" s="391"/>
      <c r="DR24" s="391"/>
      <c r="DS24" s="391"/>
      <c r="DT24" s="391"/>
      <c r="DU24" s="391"/>
    </row>
    <row r="25" spans="1:125" x14ac:dyDescent="0.25">
      <c r="A25">
        <v>2017</v>
      </c>
      <c r="B25">
        <f ca="1">+B19</f>
        <v>5</v>
      </c>
      <c r="C25">
        <f ca="1">IF($C$5="Yes",VLOOKUP($B$19,'LookUp Ranges'!$A$59:$CY$65,C$63),VLOOKUP($B$19,'LookUp Ranges Bonus'!$A$29:$CY$34,'Bonus Calc'!C$63))</f>
        <v>0.6</v>
      </c>
      <c r="D25">
        <f ca="1">IF($C$5="Yes",VLOOKUP($B$19,'LookUp Ranges'!$A$59:$CY$65,D$63),VLOOKUP($B$19,'LookUp Ranges Bonus'!$A$29:$CY$34,'Bonus Calc'!D$63))</f>
        <v>0.16</v>
      </c>
      <c r="E25">
        <f ca="1">IF($C$5="Yes",VLOOKUP($B$19,'LookUp Ranges'!$A$59:$CY$65,E$63),VLOOKUP($B$19,'LookUp Ranges Bonus'!$A$29:$CY$34,'Bonus Calc'!E$63))</f>
        <v>9.6000000000000002E-2</v>
      </c>
      <c r="F25">
        <f ca="1">IF($C$5="Yes",VLOOKUP($B$19,'LookUp Ranges'!$A$59:$CY$65,F$63),VLOOKUP($B$19,'LookUp Ranges Bonus'!$A$29:$CY$34,'Bonus Calc'!F$63))</f>
        <v>5.7599999999999998E-2</v>
      </c>
      <c r="G25">
        <f ca="1">IF($C$5="Yes",VLOOKUP($B$19,'LookUp Ranges'!$A$59:$CY$65,G$63),VLOOKUP($B$19,'LookUp Ranges Bonus'!$A$29:$CY$34,'Bonus Calc'!G$63))</f>
        <v>5.7599999999999998E-2</v>
      </c>
      <c r="H25">
        <f ca="1">IF($C$5="Yes",VLOOKUP($B$19,'LookUp Ranges'!$A$59:$CY$65,H$63),VLOOKUP($B$19,'LookUp Ranges Bonus'!$A$29:$CY$34,'Bonus Calc'!H$63))</f>
        <v>2.8799999999999999E-2</v>
      </c>
      <c r="I25">
        <f ca="1">IF($C$5="Yes",VLOOKUP($B$19,'LookUp Ranges'!$A$59:$CY$65,I$63),VLOOKUP($B$19,'LookUp Ranges Bonus'!$A$29:$CY$34,'Bonus Calc'!I$63))</f>
        <v>0</v>
      </c>
      <c r="J25">
        <f ca="1">IF($C$5="Yes",VLOOKUP($B$19,'LookUp Ranges'!$A$59:$CY$65,J$63),VLOOKUP($B$19,'LookUp Ranges Bonus'!$A$29:$CY$34,'Bonus Calc'!J$63))</f>
        <v>0</v>
      </c>
      <c r="K25">
        <f ca="1">IF($C$5="Yes",VLOOKUP($B$19,'LookUp Ranges'!$A$59:$CY$65,K$63),VLOOKUP($B$19,'LookUp Ranges Bonus'!$A$29:$CY$34,'Bonus Calc'!K$63))</f>
        <v>0</v>
      </c>
      <c r="L25">
        <f ca="1">IF($C$5="Yes",VLOOKUP($B$19,'LookUp Ranges'!$A$59:$CY$65,L$63),VLOOKUP($B$19,'LookUp Ranges Bonus'!$A$29:$CY$34,'Bonus Calc'!L$63))</f>
        <v>0</v>
      </c>
      <c r="M25">
        <f ca="1">IF($C$5="Yes",VLOOKUP($B$19,'LookUp Ranges'!$A$59:$CY$65,M$63),VLOOKUP($B$19,'LookUp Ranges Bonus'!$A$29:$CY$34,'Bonus Calc'!M$63))</f>
        <v>0</v>
      </c>
      <c r="N25">
        <f ca="1">IF($C$5="Yes",VLOOKUP($B$19,'LookUp Ranges'!$A$59:$CY$65,N$63),VLOOKUP($B$19,'LookUp Ranges Bonus'!$A$29:$CY$34,'Bonus Calc'!N$63))</f>
        <v>0</v>
      </c>
      <c r="O25">
        <f ca="1">IF($C$5="Yes",VLOOKUP($B$19,'LookUp Ranges'!$A$59:$CY$65,O$63),VLOOKUP($B$19,'LookUp Ranges Bonus'!$A$29:$CY$34,'Bonus Calc'!O$63))</f>
        <v>0</v>
      </c>
      <c r="P25">
        <f ca="1">IF($C$5="Yes",VLOOKUP($B$19,'LookUp Ranges'!$A$59:$CY$65,P$63),VLOOKUP($B$19,'LookUp Ranges Bonus'!$A$29:$CY$34,'Bonus Calc'!P$63))</f>
        <v>0</v>
      </c>
      <c r="Q25">
        <f ca="1">IF($C$5="Yes",VLOOKUP($B$19,'LookUp Ranges'!$A$59:$CY$65,Q$63),VLOOKUP($B$19,'LookUp Ranges Bonus'!$A$29:$CY$34,'Bonus Calc'!Q$63))</f>
        <v>0</v>
      </c>
      <c r="R25">
        <f ca="1">IF($C$5="Yes",VLOOKUP($B$19,'LookUp Ranges'!$A$59:$CY$65,R$63),VLOOKUP($B$19,'LookUp Ranges Bonus'!$A$29:$CY$34,'Bonus Calc'!R$63))</f>
        <v>0</v>
      </c>
      <c r="S25">
        <f ca="1">IF($C$5="Yes",VLOOKUP($B$19,'LookUp Ranges'!$A$59:$CY$65,S$63),VLOOKUP($B$19,'LookUp Ranges Bonus'!$A$29:$CY$34,'Bonus Calc'!S$63))</f>
        <v>0</v>
      </c>
      <c r="T25">
        <f ca="1">IF($C$5="Yes",VLOOKUP($B$19,'LookUp Ranges'!$A$59:$CY$65,T$63),VLOOKUP($B$19,'LookUp Ranges Bonus'!$A$29:$CY$34,'Bonus Calc'!T$63))</f>
        <v>0</v>
      </c>
      <c r="U25">
        <f ca="1">IF($C$5="Yes",VLOOKUP($B$19,'LookUp Ranges'!$A$59:$CY$65,U$63),VLOOKUP($B$19,'LookUp Ranges Bonus'!$A$29:$CY$34,'Bonus Calc'!U$63))</f>
        <v>0</v>
      </c>
      <c r="V25">
        <f ca="1">IF($C$5="Yes",VLOOKUP($B$19,'LookUp Ranges'!$A$59:$CY$65,V$63),VLOOKUP($B$19,'LookUp Ranges Bonus'!$A$29:$CY$34,'Bonus Calc'!V$63))</f>
        <v>0</v>
      </c>
      <c r="W25">
        <f ca="1">IF($C$5="Yes",VLOOKUP($B$19,'LookUp Ranges'!$A$59:$CY$65,W$63),VLOOKUP($B$19,'LookUp Ranges Bonus'!$A$29:$CY$34,'Bonus Calc'!W$63))</f>
        <v>0</v>
      </c>
      <c r="X25">
        <f ca="1">IF($C$5="Yes",VLOOKUP($B$19,'LookUp Ranges'!$A$59:$CY$65,X$63),VLOOKUP($B$19,'LookUp Ranges Bonus'!$A$29:$CY$34,'Bonus Calc'!X$63))</f>
        <v>0</v>
      </c>
      <c r="Y25">
        <f ca="1">IF($C$5="Yes",VLOOKUP($B$19,'LookUp Ranges'!$A$59:$CY$65,Y$63),VLOOKUP($B$19,'LookUp Ranges Bonus'!$A$29:$CY$34,'Bonus Calc'!Y$63))</f>
        <v>0</v>
      </c>
      <c r="Z25">
        <f ca="1">IF($C$5="Yes",VLOOKUP($B$19,'LookUp Ranges'!$A$59:$CY$65,Z$63),VLOOKUP($B$19,'LookUp Ranges Bonus'!$A$29:$CY$34,'Bonus Calc'!Z$63))</f>
        <v>0</v>
      </c>
      <c r="AA25">
        <f ca="1">IF($C$5="Yes",VLOOKUP($B$19,'LookUp Ranges'!$A$59:$CY$65,AA$63),VLOOKUP($B$19,'LookUp Ranges Bonus'!$A$29:$CY$34,'Bonus Calc'!AA$63))</f>
        <v>0</v>
      </c>
      <c r="AB25">
        <f ca="1">IF($C$5="Yes",VLOOKUP($B$19,'LookUp Ranges'!$A$59:$CY$65,AB$63),VLOOKUP($B$19,'LookUp Ranges Bonus'!$A$29:$CY$34,'Bonus Calc'!AB$63))</f>
        <v>0</v>
      </c>
      <c r="AC25">
        <f ca="1">IF($C$5="Yes",VLOOKUP($B$19,'LookUp Ranges'!$A$59:$CY$65,AC$63),VLOOKUP($B$19,'LookUp Ranges Bonus'!$A$29:$CY$34,'Bonus Calc'!AC$63))</f>
        <v>0</v>
      </c>
      <c r="AD25">
        <f ca="1">IF($C$5="Yes",VLOOKUP($B$19,'LookUp Ranges'!$A$59:$CY$65,AD$63),VLOOKUP($B$19,'LookUp Ranges Bonus'!$A$29:$CY$34,'Bonus Calc'!AD$63))</f>
        <v>0</v>
      </c>
      <c r="AE25">
        <f ca="1">IF($C$5="Yes",VLOOKUP($B$19,'LookUp Ranges'!$A$59:$CY$65,AE$63),VLOOKUP($B$19,'LookUp Ranges Bonus'!$A$29:$CY$34,'Bonus Calc'!AE$63))</f>
        <v>0</v>
      </c>
      <c r="AF25">
        <f ca="1">IF($C$5="Yes",VLOOKUP($B$19,'LookUp Ranges'!$A$59:$CY$65,AF$63),VLOOKUP($B$19,'LookUp Ranges Bonus'!$A$29:$CY$34,'Bonus Calc'!AF$63))</f>
        <v>0</v>
      </c>
      <c r="AG25">
        <f ca="1">IF($C$5="Yes",VLOOKUP($B$19,'LookUp Ranges'!$A$59:$CY$65,AG$63),VLOOKUP($B$19,'LookUp Ranges Bonus'!$A$29:$CY$34,'Bonus Calc'!AG$63))</f>
        <v>0</v>
      </c>
      <c r="AH25">
        <f ca="1">IF($C$5="Yes",VLOOKUP($B$19,'LookUp Ranges'!$A$59:$CY$65,AH$63),VLOOKUP($B$19,'LookUp Ranges Bonus'!$A$29:$CY$34,'Bonus Calc'!AH$63))</f>
        <v>0</v>
      </c>
      <c r="AI25">
        <f ca="1">IF($C$5="Yes",VLOOKUP($B$19,'LookUp Ranges'!$A$59:$CY$65,AI$63),VLOOKUP($B$19,'LookUp Ranges Bonus'!$A$29:$CY$34,'Bonus Calc'!AI$63))</f>
        <v>0</v>
      </c>
      <c r="AJ25">
        <f ca="1">IF($C$5="Yes",VLOOKUP($B$19,'LookUp Ranges'!$A$59:$CY$65,AJ$63),VLOOKUP($B$19,'LookUp Ranges Bonus'!$A$29:$CY$34,'Bonus Calc'!AJ$63))</f>
        <v>0</v>
      </c>
      <c r="AK25">
        <f ca="1">IF($C$5="Yes",VLOOKUP($B$19,'LookUp Ranges'!$A$59:$CY$65,AK$63),VLOOKUP($B$19,'LookUp Ranges Bonus'!$A$29:$CY$34,'Bonus Calc'!AK$63))</f>
        <v>0</v>
      </c>
      <c r="AL25">
        <f ca="1">IF($C$5="Yes",VLOOKUP($B$19,'LookUp Ranges'!$A$59:$CY$65,AL$63),VLOOKUP($B$19,'LookUp Ranges Bonus'!$A$29:$CY$34,'Bonus Calc'!AL$63))</f>
        <v>0</v>
      </c>
      <c r="AM25">
        <f ca="1">IF($C$5="Yes",VLOOKUP($B$19,'LookUp Ranges'!$A$59:$CY$65,AM$63),VLOOKUP($B$19,'LookUp Ranges Bonus'!$A$29:$CY$34,'Bonus Calc'!AM$63))</f>
        <v>0</v>
      </c>
      <c r="AN25">
        <f ca="1">IF($C$5="Yes",VLOOKUP($B$19,'LookUp Ranges'!$A$59:$CY$65,AN$63),VLOOKUP($B$19,'LookUp Ranges Bonus'!$A$29:$CY$34,'Bonus Calc'!AN$63))</f>
        <v>0</v>
      </c>
      <c r="AO25">
        <f ca="1">IF($C$5="Yes",VLOOKUP($B$19,'LookUp Ranges'!$A$59:$CY$65,AO$63),VLOOKUP($B$19,'LookUp Ranges Bonus'!$A$29:$CY$34,'Bonus Calc'!AO$63))</f>
        <v>0</v>
      </c>
      <c r="AP25">
        <f ca="1">IF($C$5="Yes",VLOOKUP($B$19,'LookUp Ranges'!$A$59:$CY$65,AP$63),VLOOKUP($B$19,'LookUp Ranges Bonus'!$A$29:$CY$34,'Bonus Calc'!AP$63))</f>
        <v>0</v>
      </c>
      <c r="AQ25">
        <f ca="1">IF($C$5="Yes",VLOOKUP($B$19,'LookUp Ranges'!$A$59:$CY$65,AQ$63),VLOOKUP($B$19,'LookUp Ranges Bonus'!$A$29:$CY$34,'Bonus Calc'!AQ$63))</f>
        <v>0</v>
      </c>
      <c r="AR25">
        <f ca="1">IF($C$5="Yes",VLOOKUP($B$19,'LookUp Ranges'!$A$59:$CY$65,AR$63),VLOOKUP($B$19,'LookUp Ranges Bonus'!$A$29:$CY$34,'Bonus Calc'!AR$63))</f>
        <v>0</v>
      </c>
      <c r="AS25">
        <f ca="1">IF($C$5="Yes",VLOOKUP($B$19,'LookUp Ranges'!$A$59:$CY$65,AS$63),VLOOKUP($B$19,'LookUp Ranges Bonus'!$A$29:$CY$34,'Bonus Calc'!AS$63))</f>
        <v>0</v>
      </c>
      <c r="AT25">
        <f ca="1">IF($C$5="Yes",VLOOKUP($B$19,'LookUp Ranges'!$A$59:$CY$65,AT$63),VLOOKUP($B$19,'LookUp Ranges Bonus'!$A$29:$CY$34,'Bonus Calc'!AT$63))</f>
        <v>0</v>
      </c>
      <c r="AU25">
        <f ca="1">IF($C$5="Yes",VLOOKUP($B$19,'LookUp Ranges'!$A$59:$CY$65,AU$63),VLOOKUP($B$19,'LookUp Ranges Bonus'!$A$29:$CY$34,'Bonus Calc'!AU$63))</f>
        <v>0</v>
      </c>
      <c r="AV25">
        <f ca="1">IF($C$5="Yes",VLOOKUP($B$19,'LookUp Ranges'!$A$59:$CY$65,AV$63),VLOOKUP($B$19,'LookUp Ranges Bonus'!$A$29:$CY$34,'Bonus Calc'!AV$63))</f>
        <v>0</v>
      </c>
      <c r="AW25">
        <f ca="1">IF($C$5="Yes",VLOOKUP($B$19,'LookUp Ranges'!$A$59:$CY$65,AW$63),VLOOKUP($B$19,'LookUp Ranges Bonus'!$A$29:$CY$34,'Bonus Calc'!AW$63))</f>
        <v>0</v>
      </c>
      <c r="AX25">
        <f ca="1">IF($C$5="Yes",VLOOKUP($B$19,'LookUp Ranges'!$A$59:$CY$65,AX$63),VLOOKUP($B$19,'LookUp Ranges Bonus'!$A$29:$CY$34,'Bonus Calc'!AX$63))</f>
        <v>0</v>
      </c>
      <c r="AY25">
        <f ca="1">IF($C$5="Yes",VLOOKUP($B$19,'LookUp Ranges'!$A$59:$CY$65,AY$63),VLOOKUP($B$19,'LookUp Ranges Bonus'!$A$29:$CY$34,'Bonus Calc'!AY$63))</f>
        <v>0</v>
      </c>
      <c r="AZ25">
        <f ca="1">IF($C$5="Yes",VLOOKUP($B$19,'LookUp Ranges'!$A$59:$CY$65,AZ$63),VLOOKUP($B$19,'LookUp Ranges Bonus'!$A$29:$CY$34,'Bonus Calc'!AZ$63))</f>
        <v>0</v>
      </c>
      <c r="BA25">
        <f ca="1">IF($C$5="Yes",VLOOKUP($B$19,'LookUp Ranges'!$A$59:$CY$65,BA$63),VLOOKUP($B$19,'LookUp Ranges Bonus'!$A$29:$CY$34,'Bonus Calc'!BA$63))</f>
        <v>0</v>
      </c>
      <c r="BB25">
        <f ca="1">IF($C$5="Yes",VLOOKUP($B$19,'LookUp Ranges'!$A$59:$CY$65,BB$63),VLOOKUP($B$19,'LookUp Ranges Bonus'!$A$29:$CY$34,'Bonus Calc'!BB$63))</f>
        <v>0</v>
      </c>
      <c r="BC25">
        <f ca="1">IF($C$5="Yes",VLOOKUP($B$19,'LookUp Ranges'!$A$59:$CY$65,BC$63),VLOOKUP($B$19,'LookUp Ranges Bonus'!$A$29:$CY$34,'Bonus Calc'!BC$63))</f>
        <v>0</v>
      </c>
      <c r="BD25">
        <f ca="1">IF($C$5="Yes",VLOOKUP($B$19,'LookUp Ranges'!$A$59:$CY$65,BD$63),VLOOKUP($B$19,'LookUp Ranges Bonus'!$A$29:$CY$34,'Bonus Calc'!BD$63))</f>
        <v>0</v>
      </c>
      <c r="BE25">
        <f ca="1">IF($C$5="Yes",VLOOKUP($B$19,'LookUp Ranges'!$A$59:$CY$65,BE$63),VLOOKUP($B$19,'LookUp Ranges Bonus'!$A$29:$CY$34,'Bonus Calc'!BE$63))</f>
        <v>0</v>
      </c>
      <c r="BF25">
        <f ca="1">IF($C$5="Yes",VLOOKUP($B$19,'LookUp Ranges'!$A$59:$CY$65,BF$63),VLOOKUP($B$19,'LookUp Ranges Bonus'!$A$29:$CY$34,'Bonus Calc'!BF$63))</f>
        <v>0</v>
      </c>
      <c r="BG25">
        <f ca="1">IF($C$5="Yes",VLOOKUP($B$19,'LookUp Ranges'!$A$59:$CY$65,BG$63),VLOOKUP($B$19,'LookUp Ranges Bonus'!$A$29:$CY$34,'Bonus Calc'!BG$63))</f>
        <v>0</v>
      </c>
      <c r="BH25">
        <f ca="1">IF($C$5="Yes",VLOOKUP($B$19,'LookUp Ranges'!$A$59:$CY$65,BH$63),VLOOKUP($B$19,'LookUp Ranges Bonus'!$A$29:$CY$34,'Bonus Calc'!BH$63))</f>
        <v>0</v>
      </c>
      <c r="BI25">
        <f ca="1">IF($C$5="Yes",VLOOKUP($B$19,'LookUp Ranges'!$A$59:$CY$65,BI$63),VLOOKUP($B$19,'LookUp Ranges Bonus'!$A$29:$CY$34,'Bonus Calc'!BI$63))</f>
        <v>0</v>
      </c>
      <c r="BJ25">
        <f ca="1">IF($C$5="Yes",VLOOKUP($B$19,'LookUp Ranges'!$A$59:$CY$65,BJ$63),VLOOKUP($B$19,'LookUp Ranges Bonus'!$A$29:$CY$34,'Bonus Calc'!BJ$63))</f>
        <v>0</v>
      </c>
      <c r="BK25">
        <f ca="1">IF($C$5="Yes",VLOOKUP($B$19,'LookUp Ranges'!$A$59:$CY$65,BK$63),VLOOKUP($B$19,'LookUp Ranges Bonus'!$A$29:$CY$34,'Bonus Calc'!BK$63))</f>
        <v>0</v>
      </c>
      <c r="BL25">
        <f ca="1">IF($C$5="Yes",VLOOKUP($B$19,'LookUp Ranges'!$A$59:$CY$65,BL$63),VLOOKUP($B$19,'LookUp Ranges Bonus'!$A$29:$CY$34,'Bonus Calc'!BL$63))</f>
        <v>0</v>
      </c>
      <c r="BM25">
        <f ca="1">IF($C$5="Yes",VLOOKUP($B$19,'LookUp Ranges'!$A$59:$CY$65,BM$63),VLOOKUP($B$19,'LookUp Ranges Bonus'!$A$29:$CY$34,'Bonus Calc'!BM$63))</f>
        <v>0</v>
      </c>
      <c r="BN25">
        <f ca="1">IF($C$5="Yes",VLOOKUP($B$19,'LookUp Ranges'!$A$59:$CY$65,BN$63),VLOOKUP($B$19,'LookUp Ranges Bonus'!$A$29:$CY$34,'Bonus Calc'!BN$63))</f>
        <v>0</v>
      </c>
      <c r="BO25">
        <f ca="1">IF($C$5="Yes",VLOOKUP($B$19,'LookUp Ranges'!$A$59:$CY$65,BO$63),VLOOKUP($B$19,'LookUp Ranges Bonus'!$A$29:$CY$34,'Bonus Calc'!BO$63))</f>
        <v>0</v>
      </c>
      <c r="BP25">
        <f ca="1">IF($C$5="Yes",VLOOKUP($B$19,'LookUp Ranges'!$A$59:$CY$65,BP$63),VLOOKUP($B$19,'LookUp Ranges Bonus'!$A$29:$CY$34,'Bonus Calc'!BP$63))</f>
        <v>0</v>
      </c>
      <c r="BQ25">
        <f ca="1">IF($C$5="Yes",VLOOKUP($B$19,'LookUp Ranges'!$A$59:$CY$65,BQ$63),VLOOKUP($B$19,'LookUp Ranges Bonus'!$A$29:$CY$34,'Bonus Calc'!BQ$63))</f>
        <v>0</v>
      </c>
      <c r="BR25">
        <f ca="1">IF($C$5="Yes",VLOOKUP($B$19,'LookUp Ranges'!$A$59:$CY$65,BR$63),VLOOKUP($B$19,'LookUp Ranges Bonus'!$A$29:$CY$34,'Bonus Calc'!BR$63))</f>
        <v>0</v>
      </c>
      <c r="BS25">
        <f ca="1">IF($C$5="Yes",VLOOKUP($B$19,'LookUp Ranges'!$A$59:$CY$65,BS$63),VLOOKUP($B$19,'LookUp Ranges Bonus'!$A$29:$CY$34,'Bonus Calc'!BS$63))</f>
        <v>0</v>
      </c>
      <c r="BT25">
        <f ca="1">IF($C$5="Yes",VLOOKUP($B$19,'LookUp Ranges'!$A$59:$CY$65,BT$63),VLOOKUP($B$19,'LookUp Ranges Bonus'!$A$29:$CY$34,'Bonus Calc'!BT$63))</f>
        <v>0</v>
      </c>
      <c r="BU25">
        <f ca="1">IF($C$5="Yes",VLOOKUP($B$19,'LookUp Ranges'!$A$59:$CY$65,BU$63),VLOOKUP($B$19,'LookUp Ranges Bonus'!$A$29:$CY$34,'Bonus Calc'!BU$63))</f>
        <v>0</v>
      </c>
      <c r="BV25">
        <f ca="1">IF($C$5="Yes",VLOOKUP($B$19,'LookUp Ranges'!$A$59:$CY$65,BV$63),VLOOKUP($B$19,'LookUp Ranges Bonus'!$A$29:$CY$34,'Bonus Calc'!BV$63))</f>
        <v>0</v>
      </c>
      <c r="BW25">
        <f ca="1">IF($C$5="Yes",VLOOKUP($B$19,'LookUp Ranges'!$A$59:$CY$65,BW$63),VLOOKUP($B$19,'LookUp Ranges Bonus'!$A$29:$CY$34,'Bonus Calc'!BW$63))</f>
        <v>0</v>
      </c>
      <c r="BX25">
        <f ca="1">IF($C$5="Yes",VLOOKUP($B$19,'LookUp Ranges'!$A$59:$CY$65,BX$63),VLOOKUP($B$19,'LookUp Ranges Bonus'!$A$29:$CY$34,'Bonus Calc'!BX$63))</f>
        <v>0</v>
      </c>
      <c r="BY25">
        <f ca="1">IF($C$5="Yes",VLOOKUP($B$19,'LookUp Ranges'!$A$59:$CY$65,BY$63),VLOOKUP($B$19,'LookUp Ranges Bonus'!$A$29:$CY$34,'Bonus Calc'!BY$63))</f>
        <v>0</v>
      </c>
      <c r="BZ25">
        <f ca="1">IF($C$5="Yes",VLOOKUP($B$19,'LookUp Ranges'!$A$59:$CY$65,BZ$63),VLOOKUP($B$19,'LookUp Ranges Bonus'!$A$29:$CY$34,'Bonus Calc'!BZ$63))</f>
        <v>0</v>
      </c>
      <c r="CA25">
        <f ca="1">IF($C$5="Yes",VLOOKUP($B$19,'LookUp Ranges'!$A$59:$CY$65,CA$63),VLOOKUP($B$19,'LookUp Ranges Bonus'!$A$29:$CY$34,'Bonus Calc'!CA$63))</f>
        <v>0</v>
      </c>
      <c r="CB25">
        <f ca="1">IF($C$5="Yes",VLOOKUP($B$19,'LookUp Ranges'!$A$59:$CY$65,CB$63),VLOOKUP($B$19,'LookUp Ranges Bonus'!$A$29:$CY$34,'Bonus Calc'!CB$63))</f>
        <v>0</v>
      </c>
      <c r="CC25">
        <f ca="1">IF($C$5="Yes",VLOOKUP($B$19,'LookUp Ranges'!$A$59:$CY$65,CC$63),VLOOKUP($B$19,'LookUp Ranges Bonus'!$A$29:$CY$34,'Bonus Calc'!CC$63))</f>
        <v>0</v>
      </c>
      <c r="CD25">
        <f ca="1">IF($C$5="Yes",VLOOKUP($B$19,'LookUp Ranges'!$A$59:$CY$65,CD$63),VLOOKUP($B$19,'LookUp Ranges Bonus'!$A$29:$CY$34,'Bonus Calc'!CD$63))</f>
        <v>0</v>
      </c>
      <c r="CE25">
        <f ca="1">IF($C$5="Yes",VLOOKUP($B$19,'LookUp Ranges'!$A$59:$CY$65,CE$63),VLOOKUP($B$19,'LookUp Ranges Bonus'!$A$29:$CY$34,'Bonus Calc'!CE$63))</f>
        <v>0</v>
      </c>
      <c r="CF25">
        <f ca="1">IF($C$5="Yes",VLOOKUP($B$19,'LookUp Ranges'!$A$59:$CY$65,CF$63),VLOOKUP($B$19,'LookUp Ranges Bonus'!$A$29:$CY$34,'Bonus Calc'!CF$63))</f>
        <v>0</v>
      </c>
      <c r="CG25">
        <f ca="1">IF($C$5="Yes",VLOOKUP($B$19,'LookUp Ranges'!$A$59:$CY$65,CG$63),VLOOKUP($B$19,'LookUp Ranges Bonus'!$A$29:$CY$34,'Bonus Calc'!CG$63))</f>
        <v>0</v>
      </c>
      <c r="CH25">
        <f ca="1">IF($C$5="Yes",VLOOKUP($B$19,'LookUp Ranges'!$A$59:$CY$65,CH$63),VLOOKUP($B$19,'LookUp Ranges Bonus'!$A$29:$CY$34,'Bonus Calc'!CH$63))</f>
        <v>0</v>
      </c>
      <c r="CI25">
        <f ca="1">IF($C$5="Yes",VLOOKUP($B$19,'LookUp Ranges'!$A$59:$CY$65,CI$63),VLOOKUP($B$19,'LookUp Ranges Bonus'!$A$29:$CY$34,'Bonus Calc'!CI$63))</f>
        <v>0</v>
      </c>
      <c r="CJ25">
        <f ca="1">IF($C$5="Yes",VLOOKUP($B$19,'LookUp Ranges'!$A$59:$CY$65,CJ$63),VLOOKUP($B$19,'LookUp Ranges Bonus'!$A$29:$CY$34,'Bonus Calc'!CJ$63))</f>
        <v>0</v>
      </c>
      <c r="CK25">
        <f ca="1">IF($C$5="Yes",VLOOKUP($B$19,'LookUp Ranges'!$A$59:$CY$65,CK$63),VLOOKUP($B$19,'LookUp Ranges Bonus'!$A$29:$CY$34,'Bonus Calc'!CK$63))</f>
        <v>0</v>
      </c>
      <c r="CL25">
        <f ca="1">IF($C$5="Yes",VLOOKUP($B$19,'LookUp Ranges'!$A$59:$CY$65,CL$63),VLOOKUP($B$19,'LookUp Ranges Bonus'!$A$29:$CY$34,'Bonus Calc'!CL$63))</f>
        <v>0</v>
      </c>
      <c r="CM25">
        <f ca="1">IF($C$5="Yes",VLOOKUP($B$19,'LookUp Ranges'!$A$59:$CY$65,CM$63),VLOOKUP($B$19,'LookUp Ranges Bonus'!$A$29:$CY$34,'Bonus Calc'!CM$63))</f>
        <v>0</v>
      </c>
      <c r="CN25">
        <f ca="1">IF($C$5="Yes",VLOOKUP($B$19,'LookUp Ranges'!$A$59:$CY$65,CN$63),VLOOKUP($B$19,'LookUp Ranges Bonus'!$A$29:$CY$34,'Bonus Calc'!CN$63))</f>
        <v>0</v>
      </c>
      <c r="CO25">
        <f ca="1">IF($C$5="Yes",VLOOKUP($B$19,'LookUp Ranges'!$A$59:$CY$65,CO$63),VLOOKUP($B$19,'LookUp Ranges Bonus'!$A$29:$CY$34,'Bonus Calc'!CO$63))</f>
        <v>0</v>
      </c>
      <c r="CP25">
        <f ca="1">IF($C$5="Yes",VLOOKUP($B$19,'LookUp Ranges'!$A$59:$CY$65,CP$63),VLOOKUP($B$19,'LookUp Ranges Bonus'!$A$29:$CY$34,'Bonus Calc'!CP$63))</f>
        <v>0</v>
      </c>
      <c r="CQ25">
        <f ca="1">IF($C$5="Yes",VLOOKUP($B$19,'LookUp Ranges'!$A$59:$CY$65,CQ$63),VLOOKUP($B$19,'LookUp Ranges Bonus'!$A$29:$CY$34,'Bonus Calc'!CQ$63))</f>
        <v>0</v>
      </c>
      <c r="CR25">
        <f ca="1">IF($C$5="Yes",VLOOKUP($B$19,'LookUp Ranges'!$A$59:$CY$65,CR$63),VLOOKUP($B$19,'LookUp Ranges Bonus'!$A$29:$CY$34,'Bonus Calc'!CR$63))</f>
        <v>0</v>
      </c>
      <c r="CS25">
        <f ca="1">IF($C$5="Yes",VLOOKUP($B$19,'LookUp Ranges'!$A$59:$CY$65,CS$63),VLOOKUP($B$19,'LookUp Ranges Bonus'!$A$29:$CY$34,'Bonus Calc'!CS$63))</f>
        <v>0</v>
      </c>
      <c r="CT25">
        <f ca="1">IF($C$5="Yes",VLOOKUP($B$19,'LookUp Ranges'!$A$59:$CY$65,CT$63),VLOOKUP($B$19,'LookUp Ranges Bonus'!$A$29:$CY$34,'Bonus Calc'!CT$63))</f>
        <v>0</v>
      </c>
      <c r="CU25">
        <f ca="1">IF($C$5="Yes",VLOOKUP($B$19,'LookUp Ranges'!$A$59:$CY$65,CU$63),VLOOKUP($B$19,'LookUp Ranges Bonus'!$A$29:$CY$34,'Bonus Calc'!CU$63))</f>
        <v>0</v>
      </c>
      <c r="CV25">
        <f ca="1">IF($C$5="Yes",VLOOKUP($B$19,'LookUp Ranges'!$A$59:$CY$65,CV$63),VLOOKUP($B$19,'LookUp Ranges Bonus'!$A$29:$CY$34,'Bonus Calc'!CV$63))</f>
        <v>0</v>
      </c>
      <c r="CW25">
        <f ca="1">IF($C$5="Yes",VLOOKUP($B$19,'LookUp Ranges'!$A$59:$CY$65,CW$63),VLOOKUP($B$19,'LookUp Ranges Bonus'!$A$29:$CY$34,'Bonus Calc'!CW$63))</f>
        <v>0</v>
      </c>
      <c r="CX25">
        <f ca="1">IF($C$5="Yes",VLOOKUP($B$19,'LookUp Ranges'!$A$59:$CY$65,CX$63),VLOOKUP($B$19,'LookUp Ranges Bonus'!$A$29:$CY$34,'Bonus Calc'!CX$63))</f>
        <v>0</v>
      </c>
      <c r="CY25">
        <f ca="1">IF($C$5="Yes",VLOOKUP($B$19,'LookUp Ranges'!$A$59:$CY$65,CY$63),VLOOKUP($B$19,'LookUp Ranges Bonus'!$A$29:$CY$34,'Bonus Calc'!CY$63))</f>
        <v>0</v>
      </c>
      <c r="CZ25">
        <f ca="1">IF($C$5="Yes",VLOOKUP($B$19,'LookUp Ranges'!$A$59:$CY$65,CZ$63),VLOOKUP($B$19,'LookUp Ranges Bonus'!$A$29:$CY$34,'Bonus Calc'!CZ$63))</f>
        <v>0</v>
      </c>
    </row>
    <row r="27" spans="1:125" x14ac:dyDescent="0.25">
      <c r="B27" t="s">
        <v>243</v>
      </c>
    </row>
    <row r="28" spans="1:125" x14ac:dyDescent="0.25">
      <c r="B28">
        <v>2018</v>
      </c>
      <c r="C28" s="498">
        <f>IF($C$4=$B$28,+SUMIF(Inputs!$E29:$AR29,"&lt;2018",Inputs!$E30:$AR30)-IF(C22+C16=0,RetireValue,0),0)</f>
        <v>0</v>
      </c>
      <c r="D28" s="498">
        <f>IF($D$4=$B$28,+SUMIF(Inputs!#REF!,"&lt;2018",Inputs!#REF!)-IF(D22+D16=0,RetireValueAlt1,0),0)</f>
        <v>0</v>
      </c>
      <c r="E28" s="498">
        <f>IF($E$4=$B$28,+SUMIF(Inputs!#REF!,"&lt;2018",Inputs!#REF!)-IF(E22+E16=0,RetireValueAlt2,0),0)</f>
        <v>0</v>
      </c>
      <c r="F28" s="498">
        <f>IF($F$4=$B$28,+SUMIF(Inputs!#REF!,"&lt;2018",Inputs!#REF!)-IF(F22+F16=0,RetireValueAlt3,0),0)</f>
        <v>0</v>
      </c>
    </row>
    <row r="30" spans="1:125" x14ac:dyDescent="0.25">
      <c r="B30" s="125" t="s">
        <v>31</v>
      </c>
      <c r="C30" s="390">
        <f>+B28</f>
        <v>2018</v>
      </c>
      <c r="D30" s="391">
        <f>+C30+1</f>
        <v>2019</v>
      </c>
      <c r="E30" s="391">
        <f t="shared" ref="E30" si="253">+D30+1</f>
        <v>2020</v>
      </c>
      <c r="F30" s="391">
        <f t="shared" ref="F30" si="254">+E30+1</f>
        <v>2021</v>
      </c>
      <c r="G30" s="391">
        <f t="shared" ref="G30" si="255">+F30+1</f>
        <v>2022</v>
      </c>
      <c r="H30" s="391">
        <f t="shared" ref="H30" si="256">+G30+1</f>
        <v>2023</v>
      </c>
      <c r="I30" s="391">
        <f t="shared" ref="I30" si="257">+H30+1</f>
        <v>2024</v>
      </c>
      <c r="J30" s="391">
        <f t="shared" ref="J30" si="258">+I30+1</f>
        <v>2025</v>
      </c>
      <c r="K30" s="391">
        <f t="shared" ref="K30" si="259">+J30+1</f>
        <v>2026</v>
      </c>
      <c r="L30" s="391">
        <f t="shared" ref="L30" si="260">+K30+1</f>
        <v>2027</v>
      </c>
      <c r="M30" s="391">
        <f t="shared" ref="M30" si="261">+L30+1</f>
        <v>2028</v>
      </c>
      <c r="N30" s="391">
        <f t="shared" ref="N30" si="262">+M30+1</f>
        <v>2029</v>
      </c>
      <c r="O30" s="391">
        <f t="shared" ref="O30" si="263">+N30+1</f>
        <v>2030</v>
      </c>
      <c r="P30" s="391">
        <f t="shared" ref="P30" si="264">+O30+1</f>
        <v>2031</v>
      </c>
      <c r="Q30" s="391">
        <f t="shared" ref="Q30" si="265">+P30+1</f>
        <v>2032</v>
      </c>
      <c r="R30" s="391">
        <f t="shared" ref="R30" si="266">+Q30+1</f>
        <v>2033</v>
      </c>
      <c r="S30" s="391">
        <f>+R30+1</f>
        <v>2034</v>
      </c>
      <c r="T30" s="391">
        <f t="shared" ref="T30" si="267">+S30+1</f>
        <v>2035</v>
      </c>
      <c r="U30" s="391">
        <f t="shared" ref="U30" si="268">+T30+1</f>
        <v>2036</v>
      </c>
      <c r="V30" s="391">
        <f t="shared" ref="V30" si="269">+U30+1</f>
        <v>2037</v>
      </c>
      <c r="W30" s="391">
        <f t="shared" ref="W30" si="270">+V30+1</f>
        <v>2038</v>
      </c>
      <c r="X30" s="391">
        <f t="shared" ref="X30" si="271">+W30+1</f>
        <v>2039</v>
      </c>
      <c r="Y30" s="391">
        <f t="shared" ref="Y30" si="272">+X30+1</f>
        <v>2040</v>
      </c>
      <c r="Z30" s="391">
        <f t="shared" ref="Z30" si="273">+Y30+1</f>
        <v>2041</v>
      </c>
      <c r="AA30" s="391">
        <f t="shared" ref="AA30" si="274">+Z30+1</f>
        <v>2042</v>
      </c>
      <c r="AB30" s="391">
        <f t="shared" ref="AB30" si="275">+AA30+1</f>
        <v>2043</v>
      </c>
      <c r="AC30" s="391">
        <f t="shared" ref="AC30" si="276">+AB30+1</f>
        <v>2044</v>
      </c>
      <c r="AD30" s="391">
        <f t="shared" ref="AD30" si="277">+AC30+1</f>
        <v>2045</v>
      </c>
      <c r="AE30" s="391">
        <f t="shared" ref="AE30" si="278">+AD30+1</f>
        <v>2046</v>
      </c>
      <c r="AF30" s="391">
        <f t="shared" ref="AF30" si="279">+AE30+1</f>
        <v>2047</v>
      </c>
      <c r="AG30" s="391">
        <f t="shared" ref="AG30" si="280">+AF30+1</f>
        <v>2048</v>
      </c>
      <c r="AH30" s="391">
        <f t="shared" ref="AH30" si="281">+AG30+1</f>
        <v>2049</v>
      </c>
      <c r="AI30" s="391">
        <f t="shared" ref="AI30" si="282">+AH30+1</f>
        <v>2050</v>
      </c>
      <c r="AJ30" s="391">
        <f t="shared" ref="AJ30" si="283">+AI30+1</f>
        <v>2051</v>
      </c>
      <c r="AK30" s="391">
        <f t="shared" ref="AK30" si="284">+AJ30+1</f>
        <v>2052</v>
      </c>
      <c r="AL30" s="391">
        <f t="shared" ref="AL30" si="285">+AK30+1</f>
        <v>2053</v>
      </c>
      <c r="AM30" s="391">
        <f t="shared" ref="AM30" si="286">+AL30+1</f>
        <v>2054</v>
      </c>
      <c r="AN30" s="391">
        <f t="shared" ref="AN30" si="287">+AM30+1</f>
        <v>2055</v>
      </c>
      <c r="AO30" s="391">
        <f t="shared" ref="AO30" si="288">+AN30+1</f>
        <v>2056</v>
      </c>
      <c r="AP30" s="391">
        <f t="shared" ref="AP30" si="289">+AO30+1</f>
        <v>2057</v>
      </c>
      <c r="AQ30" s="391">
        <f t="shared" ref="AQ30" si="290">+AP30+1</f>
        <v>2058</v>
      </c>
      <c r="AR30" s="391">
        <f t="shared" ref="AR30" si="291">+AQ30+1</f>
        <v>2059</v>
      </c>
      <c r="AS30" s="391">
        <f t="shared" ref="AS30" si="292">+AR30+1</f>
        <v>2060</v>
      </c>
      <c r="AT30" s="391">
        <f t="shared" ref="AT30" si="293">+AS30+1</f>
        <v>2061</v>
      </c>
      <c r="AU30" s="391">
        <f t="shared" ref="AU30" si="294">+AT30+1</f>
        <v>2062</v>
      </c>
      <c r="AV30" s="391">
        <f t="shared" ref="AV30" si="295">+AU30+1</f>
        <v>2063</v>
      </c>
      <c r="AW30" s="391">
        <f t="shared" ref="AW30" si="296">+AV30+1</f>
        <v>2064</v>
      </c>
      <c r="AX30" s="391">
        <f t="shared" ref="AX30" si="297">+AW30+1</f>
        <v>2065</v>
      </c>
      <c r="AY30" s="391">
        <f t="shared" ref="AY30" si="298">+AX30+1</f>
        <v>2066</v>
      </c>
      <c r="AZ30" s="391">
        <f t="shared" ref="AZ30" si="299">+AY30+1</f>
        <v>2067</v>
      </c>
      <c r="BA30" s="391">
        <f t="shared" ref="BA30" si="300">+AZ30+1</f>
        <v>2068</v>
      </c>
      <c r="BB30" s="391">
        <f t="shared" ref="BB30" si="301">+BA30+1</f>
        <v>2069</v>
      </c>
      <c r="BC30" s="391">
        <f t="shared" ref="BC30" si="302">+BB30+1</f>
        <v>2070</v>
      </c>
      <c r="BD30" s="391">
        <f t="shared" ref="BD30" si="303">+BC30+1</f>
        <v>2071</v>
      </c>
      <c r="BE30" s="391">
        <f t="shared" ref="BE30" si="304">+BD30+1</f>
        <v>2072</v>
      </c>
      <c r="BF30" s="391">
        <f t="shared" ref="BF30" si="305">+BE30+1</f>
        <v>2073</v>
      </c>
      <c r="BG30" s="391">
        <f t="shared" ref="BG30" si="306">+BF30+1</f>
        <v>2074</v>
      </c>
      <c r="BH30" s="391">
        <f t="shared" ref="BH30" si="307">+BG30+1</f>
        <v>2075</v>
      </c>
      <c r="BI30" s="391">
        <f t="shared" ref="BI30" si="308">+BH30+1</f>
        <v>2076</v>
      </c>
      <c r="BJ30" s="391">
        <f t="shared" ref="BJ30" si="309">+BI30+1</f>
        <v>2077</v>
      </c>
      <c r="BK30" s="391">
        <f t="shared" ref="BK30" si="310">+BJ30+1</f>
        <v>2078</v>
      </c>
      <c r="BL30" s="391">
        <f t="shared" ref="BL30" si="311">+BK30+1</f>
        <v>2079</v>
      </c>
      <c r="BM30" s="391">
        <f t="shared" ref="BM30" si="312">+BL30+1</f>
        <v>2080</v>
      </c>
      <c r="BN30" s="391">
        <f t="shared" ref="BN30" si="313">+BM30+1</f>
        <v>2081</v>
      </c>
      <c r="BO30" s="391">
        <f t="shared" ref="BO30" si="314">+BN30+1</f>
        <v>2082</v>
      </c>
      <c r="BP30" s="391">
        <f t="shared" ref="BP30" si="315">+BO30+1</f>
        <v>2083</v>
      </c>
      <c r="BQ30" s="391">
        <f t="shared" ref="BQ30" si="316">+BP30+1</f>
        <v>2084</v>
      </c>
      <c r="BR30" s="391">
        <f t="shared" ref="BR30" si="317">+BQ30+1</f>
        <v>2085</v>
      </c>
      <c r="BS30" s="391">
        <f t="shared" ref="BS30" si="318">+BR30+1</f>
        <v>2086</v>
      </c>
      <c r="BT30" s="391">
        <f t="shared" ref="BT30" si="319">+BS30+1</f>
        <v>2087</v>
      </c>
      <c r="BU30" s="391">
        <f t="shared" ref="BU30" si="320">+BT30+1</f>
        <v>2088</v>
      </c>
      <c r="BV30" s="391">
        <f t="shared" ref="BV30" si="321">+BU30+1</f>
        <v>2089</v>
      </c>
      <c r="BW30" s="391">
        <f t="shared" ref="BW30" si="322">+BV30+1</f>
        <v>2090</v>
      </c>
      <c r="BX30" s="391">
        <f t="shared" ref="BX30" si="323">+BW30+1</f>
        <v>2091</v>
      </c>
      <c r="BY30" s="391">
        <f t="shared" ref="BY30" si="324">+BX30+1</f>
        <v>2092</v>
      </c>
      <c r="BZ30" s="391">
        <f t="shared" ref="BZ30" si="325">+BY30+1</f>
        <v>2093</v>
      </c>
      <c r="CA30" s="391">
        <f t="shared" ref="CA30" si="326">+BZ30+1</f>
        <v>2094</v>
      </c>
      <c r="CB30" s="391">
        <f t="shared" ref="CB30" si="327">+CA30+1</f>
        <v>2095</v>
      </c>
      <c r="CC30" s="391">
        <f t="shared" ref="CC30" si="328">+CB30+1</f>
        <v>2096</v>
      </c>
      <c r="CD30" s="391">
        <f t="shared" ref="CD30" si="329">+CC30+1</f>
        <v>2097</v>
      </c>
      <c r="CE30" s="391">
        <f t="shared" ref="CE30" si="330">+CD30+1</f>
        <v>2098</v>
      </c>
      <c r="CF30" s="391">
        <f t="shared" ref="CF30" si="331">+CE30+1</f>
        <v>2099</v>
      </c>
      <c r="CG30" s="391">
        <f t="shared" ref="CG30" si="332">+CF30+1</f>
        <v>2100</v>
      </c>
      <c r="CH30" s="391">
        <f t="shared" ref="CH30" si="333">+CG30+1</f>
        <v>2101</v>
      </c>
      <c r="CI30" s="391">
        <f t="shared" ref="CI30" si="334">+CH30+1</f>
        <v>2102</v>
      </c>
      <c r="CJ30" s="391">
        <f t="shared" ref="CJ30" si="335">+CI30+1</f>
        <v>2103</v>
      </c>
      <c r="CK30" s="391">
        <f t="shared" ref="CK30" si="336">+CJ30+1</f>
        <v>2104</v>
      </c>
      <c r="CL30" s="391">
        <f t="shared" ref="CL30" si="337">+CK30+1</f>
        <v>2105</v>
      </c>
      <c r="CM30" s="391">
        <f t="shared" ref="CM30" si="338">+CL30+1</f>
        <v>2106</v>
      </c>
      <c r="CN30" s="391">
        <f t="shared" ref="CN30" si="339">+CM30+1</f>
        <v>2107</v>
      </c>
      <c r="CO30" s="391">
        <f t="shared" ref="CO30" si="340">+CN30+1</f>
        <v>2108</v>
      </c>
      <c r="CP30" s="391">
        <f t="shared" ref="CP30" si="341">+CO30+1</f>
        <v>2109</v>
      </c>
      <c r="CQ30" s="391">
        <f t="shared" ref="CQ30" si="342">+CP30+1</f>
        <v>2110</v>
      </c>
      <c r="CR30" s="391">
        <f t="shared" ref="CR30" si="343">+CQ30+1</f>
        <v>2111</v>
      </c>
      <c r="CS30" s="391">
        <f t="shared" ref="CS30" si="344">+CR30+1</f>
        <v>2112</v>
      </c>
      <c r="CT30" s="391">
        <f t="shared" ref="CT30" si="345">+CS30+1</f>
        <v>2113</v>
      </c>
      <c r="CU30" s="391">
        <f t="shared" ref="CU30" si="346">+CT30+1</f>
        <v>2114</v>
      </c>
      <c r="CV30" s="391">
        <f t="shared" ref="CV30" si="347">+CU30+1</f>
        <v>2115</v>
      </c>
      <c r="CW30" s="391">
        <f t="shared" ref="CW30" si="348">+CV30+1</f>
        <v>2116</v>
      </c>
      <c r="CX30" s="391">
        <f t="shared" ref="CX30" si="349">+CW30+1</f>
        <v>2117</v>
      </c>
      <c r="CY30" s="391">
        <f t="shared" ref="CY30" si="350">+CX30+1</f>
        <v>2118</v>
      </c>
      <c r="CZ30" s="391">
        <f t="shared" ref="CZ30" si="351">+CY30+1</f>
        <v>2119</v>
      </c>
      <c r="DA30" s="391"/>
      <c r="DB30" s="391"/>
      <c r="DC30" s="391"/>
      <c r="DD30" s="391"/>
      <c r="DE30" s="391"/>
      <c r="DF30" s="391"/>
      <c r="DG30" s="391"/>
      <c r="DH30" s="391"/>
      <c r="DI30" s="391"/>
      <c r="DJ30" s="391"/>
      <c r="DK30" s="391"/>
      <c r="DL30" s="391"/>
      <c r="DM30" s="391"/>
      <c r="DN30" s="391"/>
      <c r="DO30" s="391"/>
      <c r="DP30" s="391"/>
      <c r="DQ30" s="391"/>
      <c r="DR30" s="391"/>
      <c r="DS30" s="391"/>
      <c r="DT30" s="391"/>
      <c r="DU30" s="391"/>
    </row>
    <row r="31" spans="1:125" x14ac:dyDescent="0.25">
      <c r="B31">
        <f ca="1">+B25</f>
        <v>5</v>
      </c>
      <c r="C31">
        <f ca="1">IF($C$5="Yes",VLOOKUP($B$19,'LookUp Ranges'!$A$59:$CY$65,C$63),VLOOKUP($B$19,'LookUp Ranges Bonus'!$A$47:$CY$52,'Bonus Calc'!C$63))</f>
        <v>0.6</v>
      </c>
      <c r="D31">
        <f ca="1">IF($C$5="Yes",VLOOKUP($B$19,'LookUp Ranges'!$A$59:$CY$65,D$63),VLOOKUP($B$19,'LookUp Ranges Bonus'!$A$47:$CY$52,'Bonus Calc'!D$63))</f>
        <v>0.16</v>
      </c>
      <c r="E31">
        <f ca="1">IF($C$5="Yes",VLOOKUP($B$19,'LookUp Ranges'!$A$59:$CY$65,E$63),VLOOKUP($B$19,'LookUp Ranges Bonus'!$A$47:$CY$52,'Bonus Calc'!E$63))</f>
        <v>9.6000000000000002E-2</v>
      </c>
      <c r="F31">
        <f ca="1">IF($C$5="Yes",VLOOKUP($B$19,'LookUp Ranges'!$A$59:$CY$65,F$63),VLOOKUP($B$19,'LookUp Ranges Bonus'!$A$47:$CY$52,'Bonus Calc'!F$63))</f>
        <v>5.7599999999999998E-2</v>
      </c>
      <c r="G31">
        <f ca="1">IF($C$5="Yes",VLOOKUP($B$19,'LookUp Ranges'!$A$59:$CY$65,G$63),VLOOKUP($B$19,'LookUp Ranges Bonus'!$A$47:$CY$52,'Bonus Calc'!G$63))</f>
        <v>5.7599999999999998E-2</v>
      </c>
      <c r="H31">
        <f ca="1">IF($C$5="Yes",VLOOKUP($B$19,'LookUp Ranges'!$A$59:$CY$65,H$63),VLOOKUP($B$19,'LookUp Ranges Bonus'!$A$47:$CY$52,'Bonus Calc'!H$63))</f>
        <v>2.8799999999999999E-2</v>
      </c>
      <c r="I31">
        <f ca="1">IF($C$5="Yes",VLOOKUP($B$19,'LookUp Ranges'!$A$59:$CY$65,I$63),VLOOKUP($B$19,'LookUp Ranges Bonus'!$A$47:$CY$52,'Bonus Calc'!I$63))</f>
        <v>0</v>
      </c>
      <c r="J31">
        <f ca="1">IF($C$5="Yes",VLOOKUP($B$19,'LookUp Ranges'!$A$59:$CY$65,J$63),VLOOKUP($B$19,'LookUp Ranges Bonus'!$A$47:$CY$52,'Bonus Calc'!J$63))</f>
        <v>0</v>
      </c>
      <c r="K31">
        <f ca="1">IF($C$5="Yes",VLOOKUP($B$19,'LookUp Ranges'!$A$59:$CY$65,K$63),VLOOKUP($B$19,'LookUp Ranges Bonus'!$A$47:$CY$52,'Bonus Calc'!K$63))</f>
        <v>0</v>
      </c>
      <c r="L31">
        <f ca="1">IF($C$5="Yes",VLOOKUP($B$19,'LookUp Ranges'!$A$59:$CY$65,L$63),VLOOKUP($B$19,'LookUp Ranges Bonus'!$A$47:$CY$52,'Bonus Calc'!L$63))</f>
        <v>0</v>
      </c>
      <c r="M31">
        <f ca="1">IF($C$5="Yes",VLOOKUP($B$19,'LookUp Ranges'!$A$59:$CY$65,M$63),VLOOKUP($B$19,'LookUp Ranges Bonus'!$A$47:$CY$52,'Bonus Calc'!M$63))</f>
        <v>0</v>
      </c>
      <c r="N31">
        <f ca="1">IF($C$5="Yes",VLOOKUP($B$19,'LookUp Ranges'!$A$59:$CY$65,N$63),VLOOKUP($B$19,'LookUp Ranges Bonus'!$A$47:$CY$52,'Bonus Calc'!N$63))</f>
        <v>0</v>
      </c>
      <c r="O31">
        <f ca="1">IF($C$5="Yes",VLOOKUP($B$19,'LookUp Ranges'!$A$59:$CY$65,O$63),VLOOKUP($B$19,'LookUp Ranges Bonus'!$A$47:$CY$52,'Bonus Calc'!O$63))</f>
        <v>0</v>
      </c>
      <c r="P31">
        <f ca="1">IF($C$5="Yes",VLOOKUP($B$19,'LookUp Ranges'!$A$59:$CY$65,P$63),VLOOKUP($B$19,'LookUp Ranges Bonus'!$A$47:$CY$52,'Bonus Calc'!P$63))</f>
        <v>0</v>
      </c>
      <c r="Q31">
        <f ca="1">IF($C$5="Yes",VLOOKUP($B$19,'LookUp Ranges'!$A$59:$CY$65,Q$63),VLOOKUP($B$19,'LookUp Ranges Bonus'!$A$47:$CY$52,'Bonus Calc'!Q$63))</f>
        <v>0</v>
      </c>
      <c r="R31">
        <f ca="1">IF($C$5="Yes",VLOOKUP($B$19,'LookUp Ranges'!$A$59:$CY$65,R$63),VLOOKUP($B$19,'LookUp Ranges Bonus'!$A$47:$CY$52,'Bonus Calc'!R$63))</f>
        <v>0</v>
      </c>
      <c r="S31">
        <f ca="1">IF($C$5="Yes",VLOOKUP($B$19,'LookUp Ranges'!$A$59:$CY$65,S$63),VLOOKUP($B$19,'LookUp Ranges Bonus'!$A$47:$CY$52,'Bonus Calc'!S$63))</f>
        <v>0</v>
      </c>
      <c r="T31">
        <f ca="1">IF($C$5="Yes",VLOOKUP($B$19,'LookUp Ranges'!$A$59:$CY$65,T$63),VLOOKUP($B$19,'LookUp Ranges Bonus'!$A$47:$CY$52,'Bonus Calc'!T$63))</f>
        <v>0</v>
      </c>
      <c r="U31">
        <f ca="1">IF($C$5="Yes",VLOOKUP($B$19,'LookUp Ranges'!$A$59:$CY$65,U$63),VLOOKUP($B$19,'LookUp Ranges Bonus'!$A$47:$CY$52,'Bonus Calc'!U$63))</f>
        <v>0</v>
      </c>
      <c r="V31">
        <f ca="1">IF($C$5="Yes",VLOOKUP($B$19,'LookUp Ranges'!$A$59:$CY$65,V$63),VLOOKUP($B$19,'LookUp Ranges Bonus'!$A$47:$CY$52,'Bonus Calc'!V$63))</f>
        <v>0</v>
      </c>
      <c r="W31">
        <f ca="1">IF($C$5="Yes",VLOOKUP($B$19,'LookUp Ranges'!$A$59:$CY$65,W$63),VLOOKUP($B$19,'LookUp Ranges Bonus'!$A$47:$CY$52,'Bonus Calc'!W$63))</f>
        <v>0</v>
      </c>
      <c r="X31">
        <f ca="1">IF($C$5="Yes",VLOOKUP($B$19,'LookUp Ranges'!$A$59:$CY$65,X$63),VLOOKUP($B$19,'LookUp Ranges Bonus'!$A$47:$CY$52,'Bonus Calc'!X$63))</f>
        <v>0</v>
      </c>
      <c r="Y31">
        <f ca="1">IF($C$5="Yes",VLOOKUP($B$19,'LookUp Ranges'!$A$59:$CY$65,Y$63),VLOOKUP($B$19,'LookUp Ranges Bonus'!$A$47:$CY$52,'Bonus Calc'!Y$63))</f>
        <v>0</v>
      </c>
      <c r="Z31">
        <f ca="1">IF($C$5="Yes",VLOOKUP($B$19,'LookUp Ranges'!$A$59:$CY$65,Z$63),VLOOKUP($B$19,'LookUp Ranges Bonus'!$A$47:$CY$52,'Bonus Calc'!Z$63))</f>
        <v>0</v>
      </c>
      <c r="AA31">
        <f ca="1">IF($C$5="Yes",VLOOKUP($B$19,'LookUp Ranges'!$A$59:$CY$65,AA$63),VLOOKUP($B$19,'LookUp Ranges Bonus'!$A$47:$CY$52,'Bonus Calc'!AA$63))</f>
        <v>0</v>
      </c>
      <c r="AB31">
        <f ca="1">IF($C$5="Yes",VLOOKUP($B$19,'LookUp Ranges'!$A$59:$CY$65,AB$63),VLOOKUP($B$19,'LookUp Ranges Bonus'!$A$47:$CY$52,'Bonus Calc'!AB$63))</f>
        <v>0</v>
      </c>
      <c r="AC31">
        <f ca="1">IF($C$5="Yes",VLOOKUP($B$19,'LookUp Ranges'!$A$59:$CY$65,AC$63),VLOOKUP($B$19,'LookUp Ranges Bonus'!$A$47:$CY$52,'Bonus Calc'!AC$63))</f>
        <v>0</v>
      </c>
      <c r="AD31">
        <f ca="1">IF($C$5="Yes",VLOOKUP($B$19,'LookUp Ranges'!$A$59:$CY$65,AD$63),VLOOKUP($B$19,'LookUp Ranges Bonus'!$A$47:$CY$52,'Bonus Calc'!AD$63))</f>
        <v>0</v>
      </c>
      <c r="AE31">
        <f ca="1">IF($C$5="Yes",VLOOKUP($B$19,'LookUp Ranges'!$A$59:$CY$65,AE$63),VLOOKUP($B$19,'LookUp Ranges Bonus'!$A$47:$CY$52,'Bonus Calc'!AE$63))</f>
        <v>0</v>
      </c>
      <c r="AF31">
        <f ca="1">IF($C$5="Yes",VLOOKUP($B$19,'LookUp Ranges'!$A$59:$CY$65,AF$63),VLOOKUP($B$19,'LookUp Ranges Bonus'!$A$47:$CY$52,'Bonus Calc'!AF$63))</f>
        <v>0</v>
      </c>
      <c r="AG31">
        <f ca="1">IF($C$5="Yes",VLOOKUP($B$19,'LookUp Ranges'!$A$59:$CY$65,AG$63),VLOOKUP($B$19,'LookUp Ranges Bonus'!$A$47:$CY$52,'Bonus Calc'!AG$63))</f>
        <v>0</v>
      </c>
      <c r="AH31">
        <f ca="1">IF($C$5="Yes",VLOOKUP($B$19,'LookUp Ranges'!$A$59:$CY$65,AH$63),VLOOKUP($B$19,'LookUp Ranges Bonus'!$A$47:$CY$52,'Bonus Calc'!AH$63))</f>
        <v>0</v>
      </c>
      <c r="AI31">
        <f ca="1">IF($C$5="Yes",VLOOKUP($B$19,'LookUp Ranges'!$A$59:$CY$65,AI$63),VLOOKUP($B$19,'LookUp Ranges Bonus'!$A$47:$CY$52,'Bonus Calc'!AI$63))</f>
        <v>0</v>
      </c>
      <c r="AJ31">
        <f ca="1">IF($C$5="Yes",VLOOKUP($B$19,'LookUp Ranges'!$A$59:$CY$65,AJ$63),VLOOKUP($B$19,'LookUp Ranges Bonus'!$A$47:$CY$52,'Bonus Calc'!AJ$63))</f>
        <v>0</v>
      </c>
      <c r="AK31">
        <f ca="1">IF($C$5="Yes",VLOOKUP($B$19,'LookUp Ranges'!$A$59:$CY$65,AK$63),VLOOKUP($B$19,'LookUp Ranges Bonus'!$A$47:$CY$52,'Bonus Calc'!AK$63))</f>
        <v>0</v>
      </c>
      <c r="AL31">
        <f ca="1">IF($C$5="Yes",VLOOKUP($B$19,'LookUp Ranges'!$A$59:$CY$65,AL$63),VLOOKUP($B$19,'LookUp Ranges Bonus'!$A$47:$CY$52,'Bonus Calc'!AL$63))</f>
        <v>0</v>
      </c>
      <c r="AM31">
        <f ca="1">IF($C$5="Yes",VLOOKUP($B$19,'LookUp Ranges'!$A$59:$CY$65,AM$63),VLOOKUP($B$19,'LookUp Ranges Bonus'!$A$47:$CY$52,'Bonus Calc'!AM$63))</f>
        <v>0</v>
      </c>
      <c r="AN31">
        <f ca="1">IF($C$5="Yes",VLOOKUP($B$19,'LookUp Ranges'!$A$59:$CY$65,AN$63),VLOOKUP($B$19,'LookUp Ranges Bonus'!$A$47:$CY$52,'Bonus Calc'!AN$63))</f>
        <v>0</v>
      </c>
      <c r="AO31">
        <f ca="1">IF($C$5="Yes",VLOOKUP($B$19,'LookUp Ranges'!$A$59:$CY$65,AO$63),VLOOKUP($B$19,'LookUp Ranges Bonus'!$A$47:$CY$52,'Bonus Calc'!AO$63))</f>
        <v>0</v>
      </c>
      <c r="AP31">
        <f ca="1">IF($C$5="Yes",VLOOKUP($B$19,'LookUp Ranges'!$A$59:$CY$65,AP$63),VLOOKUP($B$19,'LookUp Ranges Bonus'!$A$47:$CY$52,'Bonus Calc'!AP$63))</f>
        <v>0</v>
      </c>
      <c r="AQ31">
        <f ca="1">IF($C$5="Yes",VLOOKUP($B$19,'LookUp Ranges'!$A$59:$CY$65,AQ$63),VLOOKUP($B$19,'LookUp Ranges Bonus'!$A$47:$CY$52,'Bonus Calc'!AQ$63))</f>
        <v>0</v>
      </c>
      <c r="AR31">
        <f ca="1">IF($C$5="Yes",VLOOKUP($B$19,'LookUp Ranges'!$A$59:$CY$65,AR$63),VLOOKUP($B$19,'LookUp Ranges Bonus'!$A$47:$CY$52,'Bonus Calc'!AR$63))</f>
        <v>0</v>
      </c>
      <c r="AS31">
        <f ca="1">IF($C$5="Yes",VLOOKUP($B$19,'LookUp Ranges'!$A$59:$CY$65,AS$63),VLOOKUP($B$19,'LookUp Ranges Bonus'!$A$47:$CY$52,'Bonus Calc'!AS$63))</f>
        <v>0</v>
      </c>
      <c r="AT31">
        <f ca="1">IF($C$5="Yes",VLOOKUP($B$19,'LookUp Ranges'!$A$59:$CY$65,AT$63),VLOOKUP($B$19,'LookUp Ranges Bonus'!$A$47:$CY$52,'Bonus Calc'!AT$63))</f>
        <v>0</v>
      </c>
      <c r="AU31">
        <f ca="1">IF($C$5="Yes",VLOOKUP($B$19,'LookUp Ranges'!$A$59:$CY$65,AU$63),VLOOKUP($B$19,'LookUp Ranges Bonus'!$A$47:$CY$52,'Bonus Calc'!AU$63))</f>
        <v>0</v>
      </c>
      <c r="AV31">
        <f ca="1">IF($C$5="Yes",VLOOKUP($B$19,'LookUp Ranges'!$A$59:$CY$65,AV$63),VLOOKUP($B$19,'LookUp Ranges Bonus'!$A$47:$CY$52,'Bonus Calc'!AV$63))</f>
        <v>0</v>
      </c>
      <c r="AW31">
        <f ca="1">IF($C$5="Yes",VLOOKUP($B$19,'LookUp Ranges'!$A$59:$CY$65,AW$63),VLOOKUP($B$19,'LookUp Ranges Bonus'!$A$47:$CY$52,'Bonus Calc'!AW$63))</f>
        <v>0</v>
      </c>
      <c r="AX31">
        <f ca="1">IF($C$5="Yes",VLOOKUP($B$19,'LookUp Ranges'!$A$59:$CY$65,AX$63),VLOOKUP($B$19,'LookUp Ranges Bonus'!$A$47:$CY$52,'Bonus Calc'!AX$63))</f>
        <v>0</v>
      </c>
      <c r="AY31">
        <f ca="1">IF($C$5="Yes",VLOOKUP($B$19,'LookUp Ranges'!$A$59:$CY$65,AY$63),VLOOKUP($B$19,'LookUp Ranges Bonus'!$A$47:$CY$52,'Bonus Calc'!AY$63))</f>
        <v>0</v>
      </c>
      <c r="AZ31">
        <f ca="1">IF($C$5="Yes",VLOOKUP($B$19,'LookUp Ranges'!$A$59:$CY$65,AZ$63),VLOOKUP($B$19,'LookUp Ranges Bonus'!$A$47:$CY$52,'Bonus Calc'!AZ$63))</f>
        <v>0</v>
      </c>
      <c r="BA31">
        <f ca="1">IF($C$5="Yes",VLOOKUP($B$19,'LookUp Ranges'!$A$59:$CY$65,BA$63),VLOOKUP($B$19,'LookUp Ranges Bonus'!$A$47:$CY$52,'Bonus Calc'!BA$63))</f>
        <v>0</v>
      </c>
      <c r="BB31">
        <f ca="1">IF($C$5="Yes",VLOOKUP($B$19,'LookUp Ranges'!$A$59:$CY$65,BB$63),VLOOKUP($B$19,'LookUp Ranges Bonus'!$A$47:$CY$52,'Bonus Calc'!BB$63))</f>
        <v>0</v>
      </c>
      <c r="BC31">
        <f ca="1">IF($C$5="Yes",VLOOKUP($B$19,'LookUp Ranges'!$A$59:$CY$65,BC$63),VLOOKUP($B$19,'LookUp Ranges Bonus'!$A$47:$CY$52,'Bonus Calc'!BC$63))</f>
        <v>0</v>
      </c>
      <c r="BD31">
        <f ca="1">IF($C$5="Yes",VLOOKUP($B$19,'LookUp Ranges'!$A$59:$CY$65,BD$63),VLOOKUP($B$19,'LookUp Ranges Bonus'!$A$47:$CY$52,'Bonus Calc'!BD$63))</f>
        <v>0</v>
      </c>
      <c r="BE31">
        <f ca="1">IF($C$5="Yes",VLOOKUP($B$19,'LookUp Ranges'!$A$59:$CY$65,BE$63),VLOOKUP($B$19,'LookUp Ranges Bonus'!$A$47:$CY$52,'Bonus Calc'!BE$63))</f>
        <v>0</v>
      </c>
      <c r="BF31">
        <f ca="1">IF($C$5="Yes",VLOOKUP($B$19,'LookUp Ranges'!$A$59:$CY$65,BF$63),VLOOKUP($B$19,'LookUp Ranges Bonus'!$A$47:$CY$52,'Bonus Calc'!BF$63))</f>
        <v>0</v>
      </c>
      <c r="BG31">
        <f ca="1">IF($C$5="Yes",VLOOKUP($B$19,'LookUp Ranges'!$A$59:$CY$65,BG$63),VLOOKUP($B$19,'LookUp Ranges Bonus'!$A$47:$CY$52,'Bonus Calc'!BG$63))</f>
        <v>0</v>
      </c>
      <c r="BH31">
        <f ca="1">IF($C$5="Yes",VLOOKUP($B$19,'LookUp Ranges'!$A$59:$CY$65,BH$63),VLOOKUP($B$19,'LookUp Ranges Bonus'!$A$47:$CY$52,'Bonus Calc'!BH$63))</f>
        <v>0</v>
      </c>
      <c r="BI31">
        <f ca="1">IF($C$5="Yes",VLOOKUP($B$19,'LookUp Ranges'!$A$59:$CY$65,BI$63),VLOOKUP($B$19,'LookUp Ranges Bonus'!$A$47:$CY$52,'Bonus Calc'!BI$63))</f>
        <v>0</v>
      </c>
      <c r="BJ31">
        <f ca="1">IF($C$5="Yes",VLOOKUP($B$19,'LookUp Ranges'!$A$59:$CY$65,BJ$63),VLOOKUP($B$19,'LookUp Ranges Bonus'!$A$47:$CY$52,'Bonus Calc'!BJ$63))</f>
        <v>0</v>
      </c>
      <c r="BK31">
        <f ca="1">IF($C$5="Yes",VLOOKUP($B$19,'LookUp Ranges'!$A$59:$CY$65,BK$63),VLOOKUP($B$19,'LookUp Ranges Bonus'!$A$47:$CY$52,'Bonus Calc'!BK$63))</f>
        <v>0</v>
      </c>
      <c r="BL31">
        <f ca="1">IF($C$5="Yes",VLOOKUP($B$19,'LookUp Ranges'!$A$59:$CY$65,BL$63),VLOOKUP($B$19,'LookUp Ranges Bonus'!$A$47:$CY$52,'Bonus Calc'!BL$63))</f>
        <v>0</v>
      </c>
      <c r="BM31">
        <f ca="1">IF($C$5="Yes",VLOOKUP($B$19,'LookUp Ranges'!$A$59:$CY$65,BM$63),VLOOKUP($B$19,'LookUp Ranges Bonus'!$A$47:$CY$52,'Bonus Calc'!BM$63))</f>
        <v>0</v>
      </c>
      <c r="BN31">
        <f ca="1">IF($C$5="Yes",VLOOKUP($B$19,'LookUp Ranges'!$A$59:$CY$65,BN$63),VLOOKUP($B$19,'LookUp Ranges Bonus'!$A$47:$CY$52,'Bonus Calc'!BN$63))</f>
        <v>0</v>
      </c>
      <c r="BO31">
        <f ca="1">IF($C$5="Yes",VLOOKUP($B$19,'LookUp Ranges'!$A$59:$CY$65,BO$63),VLOOKUP($B$19,'LookUp Ranges Bonus'!$A$47:$CY$52,'Bonus Calc'!BO$63))</f>
        <v>0</v>
      </c>
      <c r="BP31">
        <f ca="1">IF($C$5="Yes",VLOOKUP($B$19,'LookUp Ranges'!$A$59:$CY$65,BP$63),VLOOKUP($B$19,'LookUp Ranges Bonus'!$A$47:$CY$52,'Bonus Calc'!BP$63))</f>
        <v>0</v>
      </c>
      <c r="BQ31">
        <f ca="1">IF($C$5="Yes",VLOOKUP($B$19,'LookUp Ranges'!$A$59:$CY$65,BQ$63),VLOOKUP($B$19,'LookUp Ranges Bonus'!$A$47:$CY$52,'Bonus Calc'!BQ$63))</f>
        <v>0</v>
      </c>
      <c r="BR31">
        <f ca="1">IF($C$5="Yes",VLOOKUP($B$19,'LookUp Ranges'!$A$59:$CY$65,BR$63),VLOOKUP($B$19,'LookUp Ranges Bonus'!$A$47:$CY$52,'Bonus Calc'!BR$63))</f>
        <v>0</v>
      </c>
      <c r="BS31">
        <f ca="1">IF($C$5="Yes",VLOOKUP($B$19,'LookUp Ranges'!$A$59:$CY$65,BS$63),VLOOKUP($B$19,'LookUp Ranges Bonus'!$A$47:$CY$52,'Bonus Calc'!BS$63))</f>
        <v>0</v>
      </c>
      <c r="BT31">
        <f ca="1">IF($C$5="Yes",VLOOKUP($B$19,'LookUp Ranges'!$A$59:$CY$65,BT$63),VLOOKUP($B$19,'LookUp Ranges Bonus'!$A$47:$CY$52,'Bonus Calc'!BT$63))</f>
        <v>0</v>
      </c>
      <c r="BU31">
        <f ca="1">IF($C$5="Yes",VLOOKUP($B$19,'LookUp Ranges'!$A$59:$CY$65,BU$63),VLOOKUP($B$19,'LookUp Ranges Bonus'!$A$47:$CY$52,'Bonus Calc'!BU$63))</f>
        <v>0</v>
      </c>
      <c r="BV31">
        <f ca="1">IF($C$5="Yes",VLOOKUP($B$19,'LookUp Ranges'!$A$59:$CY$65,BV$63),VLOOKUP($B$19,'LookUp Ranges Bonus'!$A$47:$CY$52,'Bonus Calc'!BV$63))</f>
        <v>0</v>
      </c>
      <c r="BW31">
        <f ca="1">IF($C$5="Yes",VLOOKUP($B$19,'LookUp Ranges'!$A$59:$CY$65,BW$63),VLOOKUP($B$19,'LookUp Ranges Bonus'!$A$47:$CY$52,'Bonus Calc'!BW$63))</f>
        <v>0</v>
      </c>
      <c r="BX31">
        <f ca="1">IF($C$5="Yes",VLOOKUP($B$19,'LookUp Ranges'!$A$59:$CY$65,BX$63),VLOOKUP($B$19,'LookUp Ranges Bonus'!$A$47:$CY$52,'Bonus Calc'!BX$63))</f>
        <v>0</v>
      </c>
      <c r="BY31">
        <f ca="1">IF($C$5="Yes",VLOOKUP($B$19,'LookUp Ranges'!$A$59:$CY$65,BY$63),VLOOKUP($B$19,'LookUp Ranges Bonus'!$A$47:$CY$52,'Bonus Calc'!BY$63))</f>
        <v>0</v>
      </c>
      <c r="BZ31">
        <f ca="1">IF($C$5="Yes",VLOOKUP($B$19,'LookUp Ranges'!$A$59:$CY$65,BZ$63),VLOOKUP($B$19,'LookUp Ranges Bonus'!$A$47:$CY$52,'Bonus Calc'!BZ$63))</f>
        <v>0</v>
      </c>
      <c r="CA31">
        <f ca="1">IF($C$5="Yes",VLOOKUP($B$19,'LookUp Ranges'!$A$59:$CY$65,CA$63),VLOOKUP($B$19,'LookUp Ranges Bonus'!$A$47:$CY$52,'Bonus Calc'!CA$63))</f>
        <v>0</v>
      </c>
      <c r="CB31">
        <f ca="1">IF($C$5="Yes",VLOOKUP($B$19,'LookUp Ranges'!$A$59:$CY$65,CB$63),VLOOKUP($B$19,'LookUp Ranges Bonus'!$A$47:$CY$52,'Bonus Calc'!CB$63))</f>
        <v>0</v>
      </c>
      <c r="CC31">
        <f ca="1">IF($C$5="Yes",VLOOKUP($B$19,'LookUp Ranges'!$A$59:$CY$65,CC$63),VLOOKUP($B$19,'LookUp Ranges Bonus'!$A$47:$CY$52,'Bonus Calc'!CC$63))</f>
        <v>0</v>
      </c>
      <c r="CD31">
        <f ca="1">IF($C$5="Yes",VLOOKUP($B$19,'LookUp Ranges'!$A$59:$CY$65,CD$63),VLOOKUP($B$19,'LookUp Ranges Bonus'!$A$47:$CY$52,'Bonus Calc'!CD$63))</f>
        <v>0</v>
      </c>
      <c r="CE31">
        <f ca="1">IF($C$5="Yes",VLOOKUP($B$19,'LookUp Ranges'!$A$59:$CY$65,CE$63),VLOOKUP($B$19,'LookUp Ranges Bonus'!$A$47:$CY$52,'Bonus Calc'!CE$63))</f>
        <v>0</v>
      </c>
      <c r="CF31">
        <f ca="1">IF($C$5="Yes",VLOOKUP($B$19,'LookUp Ranges'!$A$59:$CY$65,CF$63),VLOOKUP($B$19,'LookUp Ranges Bonus'!$A$47:$CY$52,'Bonus Calc'!CF$63))</f>
        <v>0</v>
      </c>
      <c r="CG31">
        <f ca="1">IF($C$5="Yes",VLOOKUP($B$19,'LookUp Ranges'!$A$59:$CY$65,CG$63),VLOOKUP($B$19,'LookUp Ranges Bonus'!$A$47:$CY$52,'Bonus Calc'!CG$63))</f>
        <v>0</v>
      </c>
      <c r="CH31">
        <f ca="1">IF($C$5="Yes",VLOOKUP($B$19,'LookUp Ranges'!$A$59:$CY$65,CH$63),VLOOKUP($B$19,'LookUp Ranges Bonus'!$A$47:$CY$52,'Bonus Calc'!CH$63))</f>
        <v>0</v>
      </c>
      <c r="CI31">
        <f ca="1">IF($C$5="Yes",VLOOKUP($B$19,'LookUp Ranges'!$A$59:$CY$65,CI$63),VLOOKUP($B$19,'LookUp Ranges Bonus'!$A$47:$CY$52,'Bonus Calc'!CI$63))</f>
        <v>0</v>
      </c>
      <c r="CJ31">
        <f ca="1">IF($C$5="Yes",VLOOKUP($B$19,'LookUp Ranges'!$A$59:$CY$65,CJ$63),VLOOKUP($B$19,'LookUp Ranges Bonus'!$A$47:$CY$52,'Bonus Calc'!CJ$63))</f>
        <v>0</v>
      </c>
      <c r="CK31">
        <f ca="1">IF($C$5="Yes",VLOOKUP($B$19,'LookUp Ranges'!$A$59:$CY$65,CK$63),VLOOKUP($B$19,'LookUp Ranges Bonus'!$A$47:$CY$52,'Bonus Calc'!CK$63))</f>
        <v>0</v>
      </c>
      <c r="CL31">
        <f ca="1">IF($C$5="Yes",VLOOKUP($B$19,'LookUp Ranges'!$A$59:$CY$65,CL$63),VLOOKUP($B$19,'LookUp Ranges Bonus'!$A$47:$CY$52,'Bonus Calc'!CL$63))</f>
        <v>0</v>
      </c>
      <c r="CM31">
        <f ca="1">IF($C$5="Yes",VLOOKUP($B$19,'LookUp Ranges'!$A$59:$CY$65,CM$63),VLOOKUP($B$19,'LookUp Ranges Bonus'!$A$47:$CY$52,'Bonus Calc'!CM$63))</f>
        <v>0</v>
      </c>
      <c r="CN31">
        <f ca="1">IF($C$5="Yes",VLOOKUP($B$19,'LookUp Ranges'!$A$59:$CY$65,CN$63),VLOOKUP($B$19,'LookUp Ranges Bonus'!$A$47:$CY$52,'Bonus Calc'!CN$63))</f>
        <v>0</v>
      </c>
      <c r="CO31">
        <f ca="1">IF($C$5="Yes",VLOOKUP($B$19,'LookUp Ranges'!$A$59:$CY$65,CO$63),VLOOKUP($B$19,'LookUp Ranges Bonus'!$A$47:$CY$52,'Bonus Calc'!CO$63))</f>
        <v>0</v>
      </c>
      <c r="CP31">
        <f ca="1">IF($C$5="Yes",VLOOKUP($B$19,'LookUp Ranges'!$A$59:$CY$65,CP$63),VLOOKUP($B$19,'LookUp Ranges Bonus'!$A$47:$CY$52,'Bonus Calc'!CP$63))</f>
        <v>0</v>
      </c>
      <c r="CQ31">
        <f ca="1">IF($C$5="Yes",VLOOKUP($B$19,'LookUp Ranges'!$A$59:$CY$65,CQ$63),VLOOKUP($B$19,'LookUp Ranges Bonus'!$A$47:$CY$52,'Bonus Calc'!CQ$63))</f>
        <v>0</v>
      </c>
      <c r="CR31">
        <f ca="1">IF($C$5="Yes",VLOOKUP($B$19,'LookUp Ranges'!$A$59:$CY$65,CR$63),VLOOKUP($B$19,'LookUp Ranges Bonus'!$A$47:$CY$52,'Bonus Calc'!CR$63))</f>
        <v>0</v>
      </c>
      <c r="CS31">
        <f ca="1">IF($C$5="Yes",VLOOKUP($B$19,'LookUp Ranges'!$A$59:$CY$65,CS$63),VLOOKUP($B$19,'LookUp Ranges Bonus'!$A$47:$CY$52,'Bonus Calc'!CS$63))</f>
        <v>0</v>
      </c>
      <c r="CT31">
        <f ca="1">IF($C$5="Yes",VLOOKUP($B$19,'LookUp Ranges'!$A$59:$CY$65,CT$63),VLOOKUP($B$19,'LookUp Ranges Bonus'!$A$47:$CY$52,'Bonus Calc'!CT$63))</f>
        <v>0</v>
      </c>
      <c r="CU31">
        <f ca="1">IF($C$5="Yes",VLOOKUP($B$19,'LookUp Ranges'!$A$59:$CY$65,CU$63),VLOOKUP($B$19,'LookUp Ranges Bonus'!$A$47:$CY$52,'Bonus Calc'!CU$63))</f>
        <v>0</v>
      </c>
      <c r="CV31">
        <f ca="1">IF($C$5="Yes",VLOOKUP($B$19,'LookUp Ranges'!$A$59:$CY$65,CV$63),VLOOKUP($B$19,'LookUp Ranges Bonus'!$A$47:$CY$52,'Bonus Calc'!CV$63))</f>
        <v>0</v>
      </c>
      <c r="CW31">
        <f ca="1">IF($C$5="Yes",VLOOKUP($B$19,'LookUp Ranges'!$A$59:$CY$65,CW$63),VLOOKUP($B$19,'LookUp Ranges Bonus'!$A$47:$CY$52,'Bonus Calc'!CW$63))</f>
        <v>0</v>
      </c>
      <c r="CX31">
        <f ca="1">IF($C$5="Yes",VLOOKUP($B$19,'LookUp Ranges'!$A$59:$CY$65,CX$63),VLOOKUP($B$19,'LookUp Ranges Bonus'!$A$47:$CY$52,'Bonus Calc'!CX$63))</f>
        <v>0</v>
      </c>
      <c r="CY31">
        <f ca="1">IF($C$5="Yes",VLOOKUP($B$19,'LookUp Ranges'!$A$59:$CY$65,CY$63),VLOOKUP($B$19,'LookUp Ranges Bonus'!$A$47:$CY$52,'Bonus Calc'!CY$63))</f>
        <v>0</v>
      </c>
      <c r="CZ31">
        <f ca="1">IF($C$5="Yes",VLOOKUP($B$19,'LookUp Ranges'!$A$59:$CY$65,CZ$63),VLOOKUP($B$19,'LookUp Ranges Bonus'!$A$47:$CY$52,'Bonus Calc'!CZ$63))</f>
        <v>0</v>
      </c>
    </row>
    <row r="33" spans="1:125" x14ac:dyDescent="0.25">
      <c r="B33" t="s">
        <v>244</v>
      </c>
    </row>
    <row r="34" spans="1:125" x14ac:dyDescent="0.25">
      <c r="B34">
        <v>2018</v>
      </c>
      <c r="C34" s="498">
        <f>IF($C$4=$B$34,+SUMIF(Inputs!$E29:$AR29,"=2018",Inputs!$E30:$AR30)-IF(C22+C16+C28=0,RetireValue,0),0)</f>
        <v>0</v>
      </c>
      <c r="D34" s="498">
        <f>IF($D$4=$B$34,+SUMIF(Inputs!#REF!,"=2018",Inputs!#REF!)-IF(D22+D16+D28=0,RetireValueAlt1,0),0)</f>
        <v>0</v>
      </c>
      <c r="E34" s="498">
        <f>IF($E$4=$B$34,+SUMIF(Inputs!#REF!,"=2018",Inputs!#REF!)-IF(E22+E16+E28=0,RetireValueAlt2,0),0)</f>
        <v>0</v>
      </c>
      <c r="F34" s="498">
        <f>IF($F$4=$B$34,+SUMIF(Inputs!#REF!,"=2018",Inputs!#REF!)-IF(F22+F16+F28=0,RetireValueAlt3,0),0)</f>
        <v>0</v>
      </c>
    </row>
    <row r="36" spans="1:125" x14ac:dyDescent="0.25">
      <c r="B36" s="125" t="s">
        <v>31</v>
      </c>
      <c r="C36" s="390">
        <f>+B34</f>
        <v>2018</v>
      </c>
      <c r="D36" s="391">
        <f>+C36+1</f>
        <v>2019</v>
      </c>
      <c r="E36" s="391">
        <f t="shared" ref="E36" si="352">+D36+1</f>
        <v>2020</v>
      </c>
      <c r="F36" s="391">
        <f t="shared" ref="F36" si="353">+E36+1</f>
        <v>2021</v>
      </c>
      <c r="G36" s="391">
        <f t="shared" ref="G36" si="354">+F36+1</f>
        <v>2022</v>
      </c>
      <c r="H36" s="391">
        <f t="shared" ref="H36" si="355">+G36+1</f>
        <v>2023</v>
      </c>
      <c r="I36" s="391">
        <f t="shared" ref="I36" si="356">+H36+1</f>
        <v>2024</v>
      </c>
      <c r="J36" s="391">
        <f t="shared" ref="J36" si="357">+I36+1</f>
        <v>2025</v>
      </c>
      <c r="K36" s="391">
        <f t="shared" ref="K36" si="358">+J36+1</f>
        <v>2026</v>
      </c>
      <c r="L36" s="391">
        <f t="shared" ref="L36" si="359">+K36+1</f>
        <v>2027</v>
      </c>
      <c r="M36" s="391">
        <f t="shared" ref="M36" si="360">+L36+1</f>
        <v>2028</v>
      </c>
      <c r="N36" s="391">
        <f t="shared" ref="N36" si="361">+M36+1</f>
        <v>2029</v>
      </c>
      <c r="O36" s="391">
        <f t="shared" ref="O36" si="362">+N36+1</f>
        <v>2030</v>
      </c>
      <c r="P36" s="391">
        <f t="shared" ref="P36" si="363">+O36+1</f>
        <v>2031</v>
      </c>
      <c r="Q36" s="391">
        <f t="shared" ref="Q36" si="364">+P36+1</f>
        <v>2032</v>
      </c>
      <c r="R36" s="391">
        <f t="shared" ref="R36" si="365">+Q36+1</f>
        <v>2033</v>
      </c>
      <c r="S36" s="391">
        <f>+R36+1</f>
        <v>2034</v>
      </c>
      <c r="T36" s="391">
        <f t="shared" ref="T36" si="366">+S36+1</f>
        <v>2035</v>
      </c>
      <c r="U36" s="391">
        <f t="shared" ref="U36" si="367">+T36+1</f>
        <v>2036</v>
      </c>
      <c r="V36" s="391">
        <f t="shared" ref="V36" si="368">+U36+1</f>
        <v>2037</v>
      </c>
      <c r="W36" s="391">
        <f t="shared" ref="W36" si="369">+V36+1</f>
        <v>2038</v>
      </c>
      <c r="X36" s="391">
        <f t="shared" ref="X36" si="370">+W36+1</f>
        <v>2039</v>
      </c>
      <c r="Y36" s="391">
        <f t="shared" ref="Y36" si="371">+X36+1</f>
        <v>2040</v>
      </c>
      <c r="Z36" s="391">
        <f t="shared" ref="Z36" si="372">+Y36+1</f>
        <v>2041</v>
      </c>
      <c r="AA36" s="391">
        <f t="shared" ref="AA36" si="373">+Z36+1</f>
        <v>2042</v>
      </c>
      <c r="AB36" s="391">
        <f t="shared" ref="AB36" si="374">+AA36+1</f>
        <v>2043</v>
      </c>
      <c r="AC36" s="391">
        <f t="shared" ref="AC36" si="375">+AB36+1</f>
        <v>2044</v>
      </c>
      <c r="AD36" s="391">
        <f t="shared" ref="AD36" si="376">+AC36+1</f>
        <v>2045</v>
      </c>
      <c r="AE36" s="391">
        <f t="shared" ref="AE36" si="377">+AD36+1</f>
        <v>2046</v>
      </c>
      <c r="AF36" s="391">
        <f t="shared" ref="AF36" si="378">+AE36+1</f>
        <v>2047</v>
      </c>
      <c r="AG36" s="391">
        <f t="shared" ref="AG36" si="379">+AF36+1</f>
        <v>2048</v>
      </c>
      <c r="AH36" s="391">
        <f t="shared" ref="AH36" si="380">+AG36+1</f>
        <v>2049</v>
      </c>
      <c r="AI36" s="391">
        <f t="shared" ref="AI36" si="381">+AH36+1</f>
        <v>2050</v>
      </c>
      <c r="AJ36" s="391">
        <f t="shared" ref="AJ36" si="382">+AI36+1</f>
        <v>2051</v>
      </c>
      <c r="AK36" s="391">
        <f t="shared" ref="AK36" si="383">+AJ36+1</f>
        <v>2052</v>
      </c>
      <c r="AL36" s="391">
        <f t="shared" ref="AL36" si="384">+AK36+1</f>
        <v>2053</v>
      </c>
      <c r="AM36" s="391">
        <f t="shared" ref="AM36" si="385">+AL36+1</f>
        <v>2054</v>
      </c>
      <c r="AN36" s="391">
        <f t="shared" ref="AN36" si="386">+AM36+1</f>
        <v>2055</v>
      </c>
      <c r="AO36" s="391">
        <f t="shared" ref="AO36" si="387">+AN36+1</f>
        <v>2056</v>
      </c>
      <c r="AP36" s="391">
        <f t="shared" ref="AP36" si="388">+AO36+1</f>
        <v>2057</v>
      </c>
      <c r="AQ36" s="391">
        <f t="shared" ref="AQ36" si="389">+AP36+1</f>
        <v>2058</v>
      </c>
      <c r="AR36" s="391">
        <f t="shared" ref="AR36" si="390">+AQ36+1</f>
        <v>2059</v>
      </c>
      <c r="AS36" s="391">
        <f t="shared" ref="AS36" si="391">+AR36+1</f>
        <v>2060</v>
      </c>
      <c r="AT36" s="391">
        <f t="shared" ref="AT36" si="392">+AS36+1</f>
        <v>2061</v>
      </c>
      <c r="AU36" s="391">
        <f t="shared" ref="AU36" si="393">+AT36+1</f>
        <v>2062</v>
      </c>
      <c r="AV36" s="391">
        <f t="shared" ref="AV36" si="394">+AU36+1</f>
        <v>2063</v>
      </c>
      <c r="AW36" s="391">
        <f t="shared" ref="AW36" si="395">+AV36+1</f>
        <v>2064</v>
      </c>
      <c r="AX36" s="391">
        <f t="shared" ref="AX36" si="396">+AW36+1</f>
        <v>2065</v>
      </c>
      <c r="AY36" s="391">
        <f t="shared" ref="AY36" si="397">+AX36+1</f>
        <v>2066</v>
      </c>
      <c r="AZ36" s="391">
        <f t="shared" ref="AZ36" si="398">+AY36+1</f>
        <v>2067</v>
      </c>
      <c r="BA36" s="391">
        <f t="shared" ref="BA36" si="399">+AZ36+1</f>
        <v>2068</v>
      </c>
      <c r="BB36" s="391">
        <f t="shared" ref="BB36" si="400">+BA36+1</f>
        <v>2069</v>
      </c>
      <c r="BC36" s="391">
        <f t="shared" ref="BC36" si="401">+BB36+1</f>
        <v>2070</v>
      </c>
      <c r="BD36" s="391">
        <f t="shared" ref="BD36" si="402">+BC36+1</f>
        <v>2071</v>
      </c>
      <c r="BE36" s="391">
        <f t="shared" ref="BE36" si="403">+BD36+1</f>
        <v>2072</v>
      </c>
      <c r="BF36" s="391">
        <f t="shared" ref="BF36" si="404">+BE36+1</f>
        <v>2073</v>
      </c>
      <c r="BG36" s="391">
        <f t="shared" ref="BG36" si="405">+BF36+1</f>
        <v>2074</v>
      </c>
      <c r="BH36" s="391">
        <f t="shared" ref="BH36" si="406">+BG36+1</f>
        <v>2075</v>
      </c>
      <c r="BI36" s="391">
        <f t="shared" ref="BI36" si="407">+BH36+1</f>
        <v>2076</v>
      </c>
      <c r="BJ36" s="391">
        <f t="shared" ref="BJ36" si="408">+BI36+1</f>
        <v>2077</v>
      </c>
      <c r="BK36" s="391">
        <f t="shared" ref="BK36" si="409">+BJ36+1</f>
        <v>2078</v>
      </c>
      <c r="BL36" s="391">
        <f t="shared" ref="BL36" si="410">+BK36+1</f>
        <v>2079</v>
      </c>
      <c r="BM36" s="391">
        <f t="shared" ref="BM36" si="411">+BL36+1</f>
        <v>2080</v>
      </c>
      <c r="BN36" s="391">
        <f t="shared" ref="BN36" si="412">+BM36+1</f>
        <v>2081</v>
      </c>
      <c r="BO36" s="391">
        <f t="shared" ref="BO36" si="413">+BN36+1</f>
        <v>2082</v>
      </c>
      <c r="BP36" s="391">
        <f t="shared" ref="BP36" si="414">+BO36+1</f>
        <v>2083</v>
      </c>
      <c r="BQ36" s="391">
        <f t="shared" ref="BQ36" si="415">+BP36+1</f>
        <v>2084</v>
      </c>
      <c r="BR36" s="391">
        <f t="shared" ref="BR36" si="416">+BQ36+1</f>
        <v>2085</v>
      </c>
      <c r="BS36" s="391">
        <f t="shared" ref="BS36" si="417">+BR36+1</f>
        <v>2086</v>
      </c>
      <c r="BT36" s="391">
        <f t="shared" ref="BT36" si="418">+BS36+1</f>
        <v>2087</v>
      </c>
      <c r="BU36" s="391">
        <f t="shared" ref="BU36" si="419">+BT36+1</f>
        <v>2088</v>
      </c>
      <c r="BV36" s="391">
        <f t="shared" ref="BV36" si="420">+BU36+1</f>
        <v>2089</v>
      </c>
      <c r="BW36" s="391">
        <f t="shared" ref="BW36" si="421">+BV36+1</f>
        <v>2090</v>
      </c>
      <c r="BX36" s="391">
        <f t="shared" ref="BX36" si="422">+BW36+1</f>
        <v>2091</v>
      </c>
      <c r="BY36" s="391">
        <f t="shared" ref="BY36" si="423">+BX36+1</f>
        <v>2092</v>
      </c>
      <c r="BZ36" s="391">
        <f t="shared" ref="BZ36" si="424">+BY36+1</f>
        <v>2093</v>
      </c>
      <c r="CA36" s="391">
        <f t="shared" ref="CA36" si="425">+BZ36+1</f>
        <v>2094</v>
      </c>
      <c r="CB36" s="391">
        <f t="shared" ref="CB36" si="426">+CA36+1</f>
        <v>2095</v>
      </c>
      <c r="CC36" s="391">
        <f t="shared" ref="CC36" si="427">+CB36+1</f>
        <v>2096</v>
      </c>
      <c r="CD36" s="391">
        <f t="shared" ref="CD36" si="428">+CC36+1</f>
        <v>2097</v>
      </c>
      <c r="CE36" s="391">
        <f t="shared" ref="CE36" si="429">+CD36+1</f>
        <v>2098</v>
      </c>
      <c r="CF36" s="391">
        <f t="shared" ref="CF36" si="430">+CE36+1</f>
        <v>2099</v>
      </c>
      <c r="CG36" s="391">
        <f t="shared" ref="CG36" si="431">+CF36+1</f>
        <v>2100</v>
      </c>
      <c r="CH36" s="391">
        <f t="shared" ref="CH36" si="432">+CG36+1</f>
        <v>2101</v>
      </c>
      <c r="CI36" s="391">
        <f t="shared" ref="CI36" si="433">+CH36+1</f>
        <v>2102</v>
      </c>
      <c r="CJ36" s="391">
        <f t="shared" ref="CJ36" si="434">+CI36+1</f>
        <v>2103</v>
      </c>
      <c r="CK36" s="391">
        <f t="shared" ref="CK36" si="435">+CJ36+1</f>
        <v>2104</v>
      </c>
      <c r="CL36" s="391">
        <f t="shared" ref="CL36" si="436">+CK36+1</f>
        <v>2105</v>
      </c>
      <c r="CM36" s="391">
        <f t="shared" ref="CM36" si="437">+CL36+1</f>
        <v>2106</v>
      </c>
      <c r="CN36" s="391">
        <f t="shared" ref="CN36" si="438">+CM36+1</f>
        <v>2107</v>
      </c>
      <c r="CO36" s="391">
        <f t="shared" ref="CO36" si="439">+CN36+1</f>
        <v>2108</v>
      </c>
      <c r="CP36" s="391">
        <f t="shared" ref="CP36" si="440">+CO36+1</f>
        <v>2109</v>
      </c>
      <c r="CQ36" s="391">
        <f t="shared" ref="CQ36" si="441">+CP36+1</f>
        <v>2110</v>
      </c>
      <c r="CR36" s="391">
        <f t="shared" ref="CR36" si="442">+CQ36+1</f>
        <v>2111</v>
      </c>
      <c r="CS36" s="391">
        <f t="shared" ref="CS36" si="443">+CR36+1</f>
        <v>2112</v>
      </c>
      <c r="CT36" s="391">
        <f t="shared" ref="CT36" si="444">+CS36+1</f>
        <v>2113</v>
      </c>
      <c r="CU36" s="391">
        <f t="shared" ref="CU36" si="445">+CT36+1</f>
        <v>2114</v>
      </c>
      <c r="CV36" s="391">
        <f t="shared" ref="CV36" si="446">+CU36+1</f>
        <v>2115</v>
      </c>
      <c r="CW36" s="391">
        <f t="shared" ref="CW36" si="447">+CV36+1</f>
        <v>2116</v>
      </c>
      <c r="CX36" s="391">
        <f t="shared" ref="CX36" si="448">+CW36+1</f>
        <v>2117</v>
      </c>
      <c r="CY36" s="391">
        <f t="shared" ref="CY36" si="449">+CX36+1</f>
        <v>2118</v>
      </c>
      <c r="CZ36" s="391">
        <f t="shared" ref="CZ36" si="450">+CY36+1</f>
        <v>2119</v>
      </c>
      <c r="DA36" s="391"/>
      <c r="DB36" s="391"/>
      <c r="DC36" s="391"/>
      <c r="DD36" s="391"/>
      <c r="DE36" s="391"/>
      <c r="DF36" s="391"/>
      <c r="DG36" s="391"/>
      <c r="DH36" s="391"/>
      <c r="DI36" s="391"/>
      <c r="DJ36" s="391"/>
      <c r="DK36" s="391"/>
      <c r="DL36" s="391"/>
      <c r="DM36" s="391"/>
      <c r="DN36" s="391"/>
      <c r="DO36" s="391"/>
      <c r="DP36" s="391"/>
      <c r="DQ36" s="391"/>
      <c r="DR36" s="391"/>
      <c r="DS36" s="391"/>
      <c r="DT36" s="391"/>
      <c r="DU36" s="391"/>
    </row>
    <row r="37" spans="1:125" x14ac:dyDescent="0.25">
      <c r="A37">
        <v>2018</v>
      </c>
      <c r="B37">
        <f ca="1">+B31</f>
        <v>5</v>
      </c>
      <c r="C37">
        <f ca="1">IF($C$5="Yes",VLOOKUP($B$19,'LookUp Ranges'!$A$59:$CY$65,C$63),VLOOKUP($B$19,'LookUp Ranges Bonus'!$A$65:$CY$70,'Bonus Calc'!C$63))</f>
        <v>0.52</v>
      </c>
      <c r="D37">
        <f ca="1">IF($C$5="Yes",VLOOKUP($B$19,'LookUp Ranges'!$A$59:$CY$65,D$63),VLOOKUP($B$19,'LookUp Ranges Bonus'!$A$65:$CY$70,'Bonus Calc'!D$63))</f>
        <v>0.192</v>
      </c>
      <c r="E37">
        <f ca="1">IF($C$5="Yes",VLOOKUP($B$19,'LookUp Ranges'!$A$59:$CY$65,E$63),VLOOKUP($B$19,'LookUp Ranges Bonus'!$A$65:$CY$70,'Bonus Calc'!E$63))</f>
        <v>0.1152</v>
      </c>
      <c r="F37">
        <f ca="1">IF($C$5="Yes",VLOOKUP($B$19,'LookUp Ranges'!$A$59:$CY$65,F$63),VLOOKUP($B$19,'LookUp Ranges Bonus'!$A$65:$CY$70,'Bonus Calc'!F$63))</f>
        <v>6.9120000000000001E-2</v>
      </c>
      <c r="G37">
        <f ca="1">IF($C$5="Yes",VLOOKUP($B$19,'LookUp Ranges'!$A$59:$CY$65,G$63),VLOOKUP($B$19,'LookUp Ranges Bonus'!$A$65:$CY$70,'Bonus Calc'!G$63))</f>
        <v>6.9120000000000001E-2</v>
      </c>
      <c r="H37">
        <f ca="1">IF($C$5="Yes",VLOOKUP($B$19,'LookUp Ranges'!$A$59:$CY$65,H$63),VLOOKUP($B$19,'LookUp Ranges Bonus'!$A$65:$CY$70,'Bonus Calc'!H$63))</f>
        <v>3.456E-2</v>
      </c>
      <c r="I37">
        <f ca="1">IF($C$5="Yes",VLOOKUP($B$19,'LookUp Ranges'!$A$59:$CY$65,I$63),VLOOKUP($B$19,'LookUp Ranges Bonus'!$A$65:$CY$70,'Bonus Calc'!I$63))</f>
        <v>0</v>
      </c>
      <c r="J37">
        <f ca="1">IF($C$5="Yes",VLOOKUP($B$19,'LookUp Ranges'!$A$59:$CY$65,J$63),VLOOKUP($B$19,'LookUp Ranges Bonus'!$A$65:$CY$70,'Bonus Calc'!J$63))</f>
        <v>0</v>
      </c>
      <c r="K37">
        <f ca="1">IF($C$5="Yes",VLOOKUP($B$19,'LookUp Ranges'!$A$59:$CY$65,K$63),VLOOKUP($B$19,'LookUp Ranges Bonus'!$A$65:$CY$70,'Bonus Calc'!K$63))</f>
        <v>0</v>
      </c>
      <c r="L37">
        <f ca="1">IF($C$5="Yes",VLOOKUP($B$19,'LookUp Ranges'!$A$59:$CY$65,L$63),VLOOKUP($B$19,'LookUp Ranges Bonus'!$A$65:$CY$70,'Bonus Calc'!L$63))</f>
        <v>0</v>
      </c>
      <c r="M37">
        <f ca="1">IF($C$5="Yes",VLOOKUP($B$19,'LookUp Ranges'!$A$59:$CY$65,M$63),VLOOKUP($B$19,'LookUp Ranges Bonus'!$A$65:$CY$70,'Bonus Calc'!M$63))</f>
        <v>0</v>
      </c>
      <c r="N37">
        <f ca="1">IF($C$5="Yes",VLOOKUP($B$19,'LookUp Ranges'!$A$59:$CY$65,N$63),VLOOKUP($B$19,'LookUp Ranges Bonus'!$A$65:$CY$70,'Bonus Calc'!N$63))</f>
        <v>0</v>
      </c>
      <c r="O37">
        <f ca="1">IF($C$5="Yes",VLOOKUP($B$19,'LookUp Ranges'!$A$59:$CY$65,O$63),VLOOKUP($B$19,'LookUp Ranges Bonus'!$A$65:$CY$70,'Bonus Calc'!O$63))</f>
        <v>0</v>
      </c>
      <c r="P37">
        <f ca="1">IF($C$5="Yes",VLOOKUP($B$19,'LookUp Ranges'!$A$59:$CY$65,P$63),VLOOKUP($B$19,'LookUp Ranges Bonus'!$A$65:$CY$70,'Bonus Calc'!P$63))</f>
        <v>0</v>
      </c>
      <c r="Q37">
        <f ca="1">IF($C$5="Yes",VLOOKUP($B$19,'LookUp Ranges'!$A$59:$CY$65,Q$63),VLOOKUP($B$19,'LookUp Ranges Bonus'!$A$65:$CY$70,'Bonus Calc'!Q$63))</f>
        <v>0</v>
      </c>
      <c r="R37">
        <f ca="1">IF($C$5="Yes",VLOOKUP($B$19,'LookUp Ranges'!$A$59:$CY$65,R$63),VLOOKUP($B$19,'LookUp Ranges Bonus'!$A$65:$CY$70,'Bonus Calc'!R$63))</f>
        <v>0</v>
      </c>
      <c r="S37">
        <f ca="1">IF($C$5="Yes",VLOOKUP($B$19,'LookUp Ranges'!$A$59:$CY$65,S$63),VLOOKUP($B$19,'LookUp Ranges Bonus'!$A$65:$CY$70,'Bonus Calc'!S$63))</f>
        <v>0</v>
      </c>
      <c r="T37">
        <f ca="1">IF($C$5="Yes",VLOOKUP($B$19,'LookUp Ranges'!$A$59:$CY$65,T$63),VLOOKUP($B$19,'LookUp Ranges Bonus'!$A$65:$CY$70,'Bonus Calc'!T$63))</f>
        <v>0</v>
      </c>
      <c r="U37">
        <f ca="1">IF($C$5="Yes",VLOOKUP($B$19,'LookUp Ranges'!$A$59:$CY$65,U$63),VLOOKUP($B$19,'LookUp Ranges Bonus'!$A$65:$CY$70,'Bonus Calc'!U$63))</f>
        <v>0</v>
      </c>
      <c r="V37">
        <f ca="1">IF($C$5="Yes",VLOOKUP($B$19,'LookUp Ranges'!$A$59:$CY$65,V$63),VLOOKUP($B$19,'LookUp Ranges Bonus'!$A$65:$CY$70,'Bonus Calc'!V$63))</f>
        <v>0</v>
      </c>
      <c r="W37">
        <f ca="1">IF($C$5="Yes",VLOOKUP($B$19,'LookUp Ranges'!$A$59:$CY$65,W$63),VLOOKUP($B$19,'LookUp Ranges Bonus'!$A$65:$CY$70,'Bonus Calc'!W$63))</f>
        <v>0</v>
      </c>
      <c r="X37">
        <f ca="1">IF($C$5="Yes",VLOOKUP($B$19,'LookUp Ranges'!$A$59:$CY$65,X$63),VLOOKUP($B$19,'LookUp Ranges Bonus'!$A$65:$CY$70,'Bonus Calc'!X$63))</f>
        <v>0</v>
      </c>
      <c r="Y37">
        <f ca="1">IF($C$5="Yes",VLOOKUP($B$19,'LookUp Ranges'!$A$59:$CY$65,Y$63),VLOOKUP($B$19,'LookUp Ranges Bonus'!$A$65:$CY$70,'Bonus Calc'!Y$63))</f>
        <v>0</v>
      </c>
      <c r="Z37">
        <f ca="1">IF($C$5="Yes",VLOOKUP($B$19,'LookUp Ranges'!$A$59:$CY$65,Z$63),VLOOKUP($B$19,'LookUp Ranges Bonus'!$A$65:$CY$70,'Bonus Calc'!Z$63))</f>
        <v>0</v>
      </c>
      <c r="AA37">
        <f ca="1">IF($C$5="Yes",VLOOKUP($B$19,'LookUp Ranges'!$A$59:$CY$65,AA$63),VLOOKUP($B$19,'LookUp Ranges Bonus'!$A$65:$CY$70,'Bonus Calc'!AA$63))</f>
        <v>0</v>
      </c>
      <c r="AB37">
        <f ca="1">IF($C$5="Yes",VLOOKUP($B$19,'LookUp Ranges'!$A$59:$CY$65,AB$63),VLOOKUP($B$19,'LookUp Ranges Bonus'!$A$65:$CY$70,'Bonus Calc'!AB$63))</f>
        <v>0</v>
      </c>
      <c r="AC37">
        <f ca="1">IF($C$5="Yes",VLOOKUP($B$19,'LookUp Ranges'!$A$59:$CY$65,AC$63),VLOOKUP($B$19,'LookUp Ranges Bonus'!$A$65:$CY$70,'Bonus Calc'!AC$63))</f>
        <v>0</v>
      </c>
      <c r="AD37">
        <f ca="1">IF($C$5="Yes",VLOOKUP($B$19,'LookUp Ranges'!$A$59:$CY$65,AD$63),VLOOKUP($B$19,'LookUp Ranges Bonus'!$A$65:$CY$70,'Bonus Calc'!AD$63))</f>
        <v>0</v>
      </c>
      <c r="AE37">
        <f ca="1">IF($C$5="Yes",VLOOKUP($B$19,'LookUp Ranges'!$A$59:$CY$65,AE$63),VLOOKUP($B$19,'LookUp Ranges Bonus'!$A$65:$CY$70,'Bonus Calc'!AE$63))</f>
        <v>0</v>
      </c>
      <c r="AF37">
        <f ca="1">IF($C$5="Yes",VLOOKUP($B$19,'LookUp Ranges'!$A$59:$CY$65,AF$63),VLOOKUP($B$19,'LookUp Ranges Bonus'!$A$65:$CY$70,'Bonus Calc'!AF$63))</f>
        <v>0</v>
      </c>
      <c r="AG37">
        <f ca="1">IF($C$5="Yes",VLOOKUP($B$19,'LookUp Ranges'!$A$59:$CY$65,AG$63),VLOOKUP($B$19,'LookUp Ranges Bonus'!$A$65:$CY$70,'Bonus Calc'!AG$63))</f>
        <v>0</v>
      </c>
      <c r="AH37">
        <f ca="1">IF($C$5="Yes",VLOOKUP($B$19,'LookUp Ranges'!$A$59:$CY$65,AH$63),VLOOKUP($B$19,'LookUp Ranges Bonus'!$A$65:$CY$70,'Bonus Calc'!AH$63))</f>
        <v>0</v>
      </c>
      <c r="AI37">
        <f ca="1">IF($C$5="Yes",VLOOKUP($B$19,'LookUp Ranges'!$A$59:$CY$65,AI$63),VLOOKUP($B$19,'LookUp Ranges Bonus'!$A$65:$CY$70,'Bonus Calc'!AI$63))</f>
        <v>0</v>
      </c>
      <c r="AJ37">
        <f ca="1">IF($C$5="Yes",VLOOKUP($B$19,'LookUp Ranges'!$A$59:$CY$65,AJ$63),VLOOKUP($B$19,'LookUp Ranges Bonus'!$A$65:$CY$70,'Bonus Calc'!AJ$63))</f>
        <v>0</v>
      </c>
      <c r="AK37">
        <f ca="1">IF($C$5="Yes",VLOOKUP($B$19,'LookUp Ranges'!$A$59:$CY$65,AK$63),VLOOKUP($B$19,'LookUp Ranges Bonus'!$A$65:$CY$70,'Bonus Calc'!AK$63))</f>
        <v>0</v>
      </c>
      <c r="AL37">
        <f ca="1">IF($C$5="Yes",VLOOKUP($B$19,'LookUp Ranges'!$A$59:$CY$65,AL$63),VLOOKUP($B$19,'LookUp Ranges Bonus'!$A$65:$CY$70,'Bonus Calc'!AL$63))</f>
        <v>0</v>
      </c>
      <c r="AM37">
        <f ca="1">IF($C$5="Yes",VLOOKUP($B$19,'LookUp Ranges'!$A$59:$CY$65,AM$63),VLOOKUP($B$19,'LookUp Ranges Bonus'!$A$65:$CY$70,'Bonus Calc'!AM$63))</f>
        <v>0</v>
      </c>
      <c r="AN37">
        <f ca="1">IF($C$5="Yes",VLOOKUP($B$19,'LookUp Ranges'!$A$59:$CY$65,AN$63),VLOOKUP($B$19,'LookUp Ranges Bonus'!$A$65:$CY$70,'Bonus Calc'!AN$63))</f>
        <v>0</v>
      </c>
      <c r="AO37">
        <f ca="1">IF($C$5="Yes",VLOOKUP($B$19,'LookUp Ranges'!$A$59:$CY$65,AO$63),VLOOKUP($B$19,'LookUp Ranges Bonus'!$A$65:$CY$70,'Bonus Calc'!AO$63))</f>
        <v>0</v>
      </c>
      <c r="AP37">
        <f ca="1">IF($C$5="Yes",VLOOKUP($B$19,'LookUp Ranges'!$A$59:$CY$65,AP$63),VLOOKUP($B$19,'LookUp Ranges Bonus'!$A$65:$CY$70,'Bonus Calc'!AP$63))</f>
        <v>0</v>
      </c>
      <c r="AQ37">
        <f ca="1">IF($C$5="Yes",VLOOKUP($B$19,'LookUp Ranges'!$A$59:$CY$65,AQ$63),VLOOKUP($B$19,'LookUp Ranges Bonus'!$A$65:$CY$70,'Bonus Calc'!AQ$63))</f>
        <v>0</v>
      </c>
      <c r="AR37">
        <f ca="1">IF($C$5="Yes",VLOOKUP($B$19,'LookUp Ranges'!$A$59:$CY$65,AR$63),VLOOKUP($B$19,'LookUp Ranges Bonus'!$A$65:$CY$70,'Bonus Calc'!AR$63))</f>
        <v>0</v>
      </c>
      <c r="AS37">
        <f ca="1">IF($C$5="Yes",VLOOKUP($B$19,'LookUp Ranges'!$A$59:$CY$65,AS$63),VLOOKUP($B$19,'LookUp Ranges Bonus'!$A$65:$CY$70,'Bonus Calc'!AS$63))</f>
        <v>0</v>
      </c>
      <c r="AT37">
        <f ca="1">IF($C$5="Yes",VLOOKUP($B$19,'LookUp Ranges'!$A$59:$CY$65,AT$63),VLOOKUP($B$19,'LookUp Ranges Bonus'!$A$65:$CY$70,'Bonus Calc'!AT$63))</f>
        <v>0</v>
      </c>
      <c r="AU37">
        <f ca="1">IF($C$5="Yes",VLOOKUP($B$19,'LookUp Ranges'!$A$59:$CY$65,AU$63),VLOOKUP($B$19,'LookUp Ranges Bonus'!$A$65:$CY$70,'Bonus Calc'!AU$63))</f>
        <v>0</v>
      </c>
      <c r="AV37">
        <f ca="1">IF($C$5="Yes",VLOOKUP($B$19,'LookUp Ranges'!$A$59:$CY$65,AV$63),VLOOKUP($B$19,'LookUp Ranges Bonus'!$A$65:$CY$70,'Bonus Calc'!AV$63))</f>
        <v>0</v>
      </c>
      <c r="AW37">
        <f ca="1">IF($C$5="Yes",VLOOKUP($B$19,'LookUp Ranges'!$A$59:$CY$65,AW$63),VLOOKUP($B$19,'LookUp Ranges Bonus'!$A$65:$CY$70,'Bonus Calc'!AW$63))</f>
        <v>0</v>
      </c>
      <c r="AX37">
        <f ca="1">IF($C$5="Yes",VLOOKUP($B$19,'LookUp Ranges'!$A$59:$CY$65,AX$63),VLOOKUP($B$19,'LookUp Ranges Bonus'!$A$65:$CY$70,'Bonus Calc'!AX$63))</f>
        <v>0</v>
      </c>
      <c r="AY37">
        <f ca="1">IF($C$5="Yes",VLOOKUP($B$19,'LookUp Ranges'!$A$59:$CY$65,AY$63),VLOOKUP($B$19,'LookUp Ranges Bonus'!$A$65:$CY$70,'Bonus Calc'!AY$63))</f>
        <v>0</v>
      </c>
      <c r="AZ37">
        <f ca="1">IF($C$5="Yes",VLOOKUP($B$19,'LookUp Ranges'!$A$59:$CY$65,AZ$63),VLOOKUP($B$19,'LookUp Ranges Bonus'!$A$65:$CY$70,'Bonus Calc'!AZ$63))</f>
        <v>0</v>
      </c>
      <c r="BA37">
        <f ca="1">IF($C$5="Yes",VLOOKUP($B$19,'LookUp Ranges'!$A$59:$CY$65,BA$63),VLOOKUP($B$19,'LookUp Ranges Bonus'!$A$65:$CY$70,'Bonus Calc'!BA$63))</f>
        <v>0</v>
      </c>
      <c r="BB37">
        <f ca="1">IF($C$5="Yes",VLOOKUP($B$19,'LookUp Ranges'!$A$59:$CY$65,BB$63),VLOOKUP($B$19,'LookUp Ranges Bonus'!$A$65:$CY$70,'Bonus Calc'!BB$63))</f>
        <v>0</v>
      </c>
      <c r="BC37">
        <f ca="1">IF($C$5="Yes",VLOOKUP($B$19,'LookUp Ranges'!$A$59:$CY$65,BC$63),VLOOKUP($B$19,'LookUp Ranges Bonus'!$A$65:$CY$70,'Bonus Calc'!BC$63))</f>
        <v>0</v>
      </c>
      <c r="BD37">
        <f ca="1">IF($C$5="Yes",VLOOKUP($B$19,'LookUp Ranges'!$A$59:$CY$65,BD$63),VLOOKUP($B$19,'LookUp Ranges Bonus'!$A$65:$CY$70,'Bonus Calc'!BD$63))</f>
        <v>0</v>
      </c>
      <c r="BE37">
        <f ca="1">IF($C$5="Yes",VLOOKUP($B$19,'LookUp Ranges'!$A$59:$CY$65,BE$63),VLOOKUP($B$19,'LookUp Ranges Bonus'!$A$65:$CY$70,'Bonus Calc'!BE$63))</f>
        <v>0</v>
      </c>
      <c r="BF37">
        <f ca="1">IF($C$5="Yes",VLOOKUP($B$19,'LookUp Ranges'!$A$59:$CY$65,BF$63),VLOOKUP($B$19,'LookUp Ranges Bonus'!$A$65:$CY$70,'Bonus Calc'!BF$63))</f>
        <v>0</v>
      </c>
      <c r="BG37">
        <f ca="1">IF($C$5="Yes",VLOOKUP($B$19,'LookUp Ranges'!$A$59:$CY$65,BG$63),VLOOKUP($B$19,'LookUp Ranges Bonus'!$A$65:$CY$70,'Bonus Calc'!BG$63))</f>
        <v>0</v>
      </c>
      <c r="BH37">
        <f ca="1">IF($C$5="Yes",VLOOKUP($B$19,'LookUp Ranges'!$A$59:$CY$65,BH$63),VLOOKUP($B$19,'LookUp Ranges Bonus'!$A$65:$CY$70,'Bonus Calc'!BH$63))</f>
        <v>0</v>
      </c>
      <c r="BI37">
        <f ca="1">IF($C$5="Yes",VLOOKUP($B$19,'LookUp Ranges'!$A$59:$CY$65,BI$63),VLOOKUP($B$19,'LookUp Ranges Bonus'!$A$65:$CY$70,'Bonus Calc'!BI$63))</f>
        <v>0</v>
      </c>
      <c r="BJ37">
        <f ca="1">IF($C$5="Yes",VLOOKUP($B$19,'LookUp Ranges'!$A$59:$CY$65,BJ$63),VLOOKUP($B$19,'LookUp Ranges Bonus'!$A$65:$CY$70,'Bonus Calc'!BJ$63))</f>
        <v>0</v>
      </c>
      <c r="BK37">
        <f ca="1">IF($C$5="Yes",VLOOKUP($B$19,'LookUp Ranges'!$A$59:$CY$65,BK$63),VLOOKUP($B$19,'LookUp Ranges Bonus'!$A$65:$CY$70,'Bonus Calc'!BK$63))</f>
        <v>0</v>
      </c>
      <c r="BL37">
        <f ca="1">IF($C$5="Yes",VLOOKUP($B$19,'LookUp Ranges'!$A$59:$CY$65,BL$63),VLOOKUP($B$19,'LookUp Ranges Bonus'!$A$65:$CY$70,'Bonus Calc'!BL$63))</f>
        <v>0</v>
      </c>
      <c r="BM37">
        <f ca="1">IF($C$5="Yes",VLOOKUP($B$19,'LookUp Ranges'!$A$59:$CY$65,BM$63),VLOOKUP($B$19,'LookUp Ranges Bonus'!$A$65:$CY$70,'Bonus Calc'!BM$63))</f>
        <v>0</v>
      </c>
      <c r="BN37">
        <f ca="1">IF($C$5="Yes",VLOOKUP($B$19,'LookUp Ranges'!$A$59:$CY$65,BN$63),VLOOKUP($B$19,'LookUp Ranges Bonus'!$A$65:$CY$70,'Bonus Calc'!BN$63))</f>
        <v>0</v>
      </c>
      <c r="BO37">
        <f ca="1">IF($C$5="Yes",VLOOKUP($B$19,'LookUp Ranges'!$A$59:$CY$65,BO$63),VLOOKUP($B$19,'LookUp Ranges Bonus'!$A$65:$CY$70,'Bonus Calc'!BO$63))</f>
        <v>0</v>
      </c>
      <c r="BP37">
        <f ca="1">IF($C$5="Yes",VLOOKUP($B$19,'LookUp Ranges'!$A$59:$CY$65,BP$63),VLOOKUP($B$19,'LookUp Ranges Bonus'!$A$65:$CY$70,'Bonus Calc'!BP$63))</f>
        <v>0</v>
      </c>
      <c r="BQ37">
        <f ca="1">IF($C$5="Yes",VLOOKUP($B$19,'LookUp Ranges'!$A$59:$CY$65,BQ$63),VLOOKUP($B$19,'LookUp Ranges Bonus'!$A$65:$CY$70,'Bonus Calc'!BQ$63))</f>
        <v>0</v>
      </c>
      <c r="BR37">
        <f ca="1">IF($C$5="Yes",VLOOKUP($B$19,'LookUp Ranges'!$A$59:$CY$65,BR$63),VLOOKUP($B$19,'LookUp Ranges Bonus'!$A$65:$CY$70,'Bonus Calc'!BR$63))</f>
        <v>0</v>
      </c>
      <c r="BS37">
        <f ca="1">IF($C$5="Yes",VLOOKUP($B$19,'LookUp Ranges'!$A$59:$CY$65,BS$63),VLOOKUP($B$19,'LookUp Ranges Bonus'!$A$65:$CY$70,'Bonus Calc'!BS$63))</f>
        <v>0</v>
      </c>
      <c r="BT37">
        <f ca="1">IF($C$5="Yes",VLOOKUP($B$19,'LookUp Ranges'!$A$59:$CY$65,BT$63),VLOOKUP($B$19,'LookUp Ranges Bonus'!$A$65:$CY$70,'Bonus Calc'!BT$63))</f>
        <v>0</v>
      </c>
      <c r="BU37">
        <f ca="1">IF($C$5="Yes",VLOOKUP($B$19,'LookUp Ranges'!$A$59:$CY$65,BU$63),VLOOKUP($B$19,'LookUp Ranges Bonus'!$A$65:$CY$70,'Bonus Calc'!BU$63))</f>
        <v>0</v>
      </c>
      <c r="BV37">
        <f ca="1">IF($C$5="Yes",VLOOKUP($B$19,'LookUp Ranges'!$A$59:$CY$65,BV$63),VLOOKUP($B$19,'LookUp Ranges Bonus'!$A$65:$CY$70,'Bonus Calc'!BV$63))</f>
        <v>0</v>
      </c>
      <c r="BW37">
        <f ca="1">IF($C$5="Yes",VLOOKUP($B$19,'LookUp Ranges'!$A$59:$CY$65,BW$63),VLOOKUP($B$19,'LookUp Ranges Bonus'!$A$65:$CY$70,'Bonus Calc'!BW$63))</f>
        <v>0</v>
      </c>
      <c r="BX37">
        <f ca="1">IF($C$5="Yes",VLOOKUP($B$19,'LookUp Ranges'!$A$59:$CY$65,BX$63),VLOOKUP($B$19,'LookUp Ranges Bonus'!$A$65:$CY$70,'Bonus Calc'!BX$63))</f>
        <v>0</v>
      </c>
      <c r="BY37">
        <f ca="1">IF($C$5="Yes",VLOOKUP($B$19,'LookUp Ranges'!$A$59:$CY$65,BY$63),VLOOKUP($B$19,'LookUp Ranges Bonus'!$A$65:$CY$70,'Bonus Calc'!BY$63))</f>
        <v>0</v>
      </c>
      <c r="BZ37">
        <f ca="1">IF($C$5="Yes",VLOOKUP($B$19,'LookUp Ranges'!$A$59:$CY$65,BZ$63),VLOOKUP($B$19,'LookUp Ranges Bonus'!$A$65:$CY$70,'Bonus Calc'!BZ$63))</f>
        <v>0</v>
      </c>
      <c r="CA37">
        <f ca="1">IF($C$5="Yes",VLOOKUP($B$19,'LookUp Ranges'!$A$59:$CY$65,CA$63),VLOOKUP($B$19,'LookUp Ranges Bonus'!$A$65:$CY$70,'Bonus Calc'!CA$63))</f>
        <v>0</v>
      </c>
      <c r="CB37">
        <f ca="1">IF($C$5="Yes",VLOOKUP($B$19,'LookUp Ranges'!$A$59:$CY$65,CB$63),VLOOKUP($B$19,'LookUp Ranges Bonus'!$A$65:$CY$70,'Bonus Calc'!CB$63))</f>
        <v>0</v>
      </c>
      <c r="CC37">
        <f ca="1">IF($C$5="Yes",VLOOKUP($B$19,'LookUp Ranges'!$A$59:$CY$65,CC$63),VLOOKUP($B$19,'LookUp Ranges Bonus'!$A$65:$CY$70,'Bonus Calc'!CC$63))</f>
        <v>0</v>
      </c>
      <c r="CD37">
        <f ca="1">IF($C$5="Yes",VLOOKUP($B$19,'LookUp Ranges'!$A$59:$CY$65,CD$63),VLOOKUP($B$19,'LookUp Ranges Bonus'!$A$65:$CY$70,'Bonus Calc'!CD$63))</f>
        <v>0</v>
      </c>
      <c r="CE37">
        <f ca="1">IF($C$5="Yes",VLOOKUP($B$19,'LookUp Ranges'!$A$59:$CY$65,CE$63),VLOOKUP($B$19,'LookUp Ranges Bonus'!$A$65:$CY$70,'Bonus Calc'!CE$63))</f>
        <v>0</v>
      </c>
      <c r="CF37">
        <f ca="1">IF($C$5="Yes",VLOOKUP($B$19,'LookUp Ranges'!$A$59:$CY$65,CF$63),VLOOKUP($B$19,'LookUp Ranges Bonus'!$A$65:$CY$70,'Bonus Calc'!CF$63))</f>
        <v>0</v>
      </c>
      <c r="CG37">
        <f ca="1">IF($C$5="Yes",VLOOKUP($B$19,'LookUp Ranges'!$A$59:$CY$65,CG$63),VLOOKUP($B$19,'LookUp Ranges Bonus'!$A$65:$CY$70,'Bonus Calc'!CG$63))</f>
        <v>0</v>
      </c>
      <c r="CH37">
        <f ca="1">IF($C$5="Yes",VLOOKUP($B$19,'LookUp Ranges'!$A$59:$CY$65,CH$63),VLOOKUP($B$19,'LookUp Ranges Bonus'!$A$65:$CY$70,'Bonus Calc'!CH$63))</f>
        <v>0</v>
      </c>
      <c r="CI37">
        <f ca="1">IF($C$5="Yes",VLOOKUP($B$19,'LookUp Ranges'!$A$59:$CY$65,CI$63),VLOOKUP($B$19,'LookUp Ranges Bonus'!$A$65:$CY$70,'Bonus Calc'!CI$63))</f>
        <v>0</v>
      </c>
      <c r="CJ37">
        <f ca="1">IF($C$5="Yes",VLOOKUP($B$19,'LookUp Ranges'!$A$59:$CY$65,CJ$63),VLOOKUP($B$19,'LookUp Ranges Bonus'!$A$65:$CY$70,'Bonus Calc'!CJ$63))</f>
        <v>0</v>
      </c>
      <c r="CK37">
        <f ca="1">IF($C$5="Yes",VLOOKUP($B$19,'LookUp Ranges'!$A$59:$CY$65,CK$63),VLOOKUP($B$19,'LookUp Ranges Bonus'!$A$65:$CY$70,'Bonus Calc'!CK$63))</f>
        <v>0</v>
      </c>
      <c r="CL37">
        <f ca="1">IF($C$5="Yes",VLOOKUP($B$19,'LookUp Ranges'!$A$59:$CY$65,CL$63),VLOOKUP($B$19,'LookUp Ranges Bonus'!$A$65:$CY$70,'Bonus Calc'!CL$63))</f>
        <v>0</v>
      </c>
      <c r="CM37">
        <f ca="1">IF($C$5="Yes",VLOOKUP($B$19,'LookUp Ranges'!$A$59:$CY$65,CM$63),VLOOKUP($B$19,'LookUp Ranges Bonus'!$A$65:$CY$70,'Bonus Calc'!CM$63))</f>
        <v>0</v>
      </c>
      <c r="CN37">
        <f ca="1">IF($C$5="Yes",VLOOKUP($B$19,'LookUp Ranges'!$A$59:$CY$65,CN$63),VLOOKUP($B$19,'LookUp Ranges Bonus'!$A$65:$CY$70,'Bonus Calc'!CN$63))</f>
        <v>0</v>
      </c>
      <c r="CO37">
        <f ca="1">IF($C$5="Yes",VLOOKUP($B$19,'LookUp Ranges'!$A$59:$CY$65,CO$63),VLOOKUP($B$19,'LookUp Ranges Bonus'!$A$65:$CY$70,'Bonus Calc'!CO$63))</f>
        <v>0</v>
      </c>
      <c r="CP37">
        <f ca="1">IF($C$5="Yes",VLOOKUP($B$19,'LookUp Ranges'!$A$59:$CY$65,CP$63),VLOOKUP($B$19,'LookUp Ranges Bonus'!$A$65:$CY$70,'Bonus Calc'!CP$63))</f>
        <v>0</v>
      </c>
      <c r="CQ37">
        <f ca="1">IF($C$5="Yes",VLOOKUP($B$19,'LookUp Ranges'!$A$59:$CY$65,CQ$63),VLOOKUP($B$19,'LookUp Ranges Bonus'!$A$65:$CY$70,'Bonus Calc'!CQ$63))</f>
        <v>0</v>
      </c>
      <c r="CR37">
        <f ca="1">IF($C$5="Yes",VLOOKUP($B$19,'LookUp Ranges'!$A$59:$CY$65,CR$63),VLOOKUP($B$19,'LookUp Ranges Bonus'!$A$65:$CY$70,'Bonus Calc'!CR$63))</f>
        <v>0</v>
      </c>
      <c r="CS37">
        <f ca="1">IF($C$5="Yes",VLOOKUP($B$19,'LookUp Ranges'!$A$59:$CY$65,CS$63),VLOOKUP($B$19,'LookUp Ranges Bonus'!$A$65:$CY$70,'Bonus Calc'!CS$63))</f>
        <v>0</v>
      </c>
      <c r="CT37">
        <f ca="1">IF($C$5="Yes",VLOOKUP($B$19,'LookUp Ranges'!$A$59:$CY$65,CT$63),VLOOKUP($B$19,'LookUp Ranges Bonus'!$A$65:$CY$70,'Bonus Calc'!CT$63))</f>
        <v>0</v>
      </c>
      <c r="CU37">
        <f ca="1">IF($C$5="Yes",VLOOKUP($B$19,'LookUp Ranges'!$A$59:$CY$65,CU$63),VLOOKUP($B$19,'LookUp Ranges Bonus'!$A$65:$CY$70,'Bonus Calc'!CU$63))</f>
        <v>0</v>
      </c>
      <c r="CV37">
        <f ca="1">IF($C$5="Yes",VLOOKUP($B$19,'LookUp Ranges'!$A$59:$CY$65,CV$63),VLOOKUP($B$19,'LookUp Ranges Bonus'!$A$65:$CY$70,'Bonus Calc'!CV$63))</f>
        <v>0</v>
      </c>
      <c r="CW37">
        <f ca="1">IF($C$5="Yes",VLOOKUP($B$19,'LookUp Ranges'!$A$59:$CY$65,CW$63),VLOOKUP($B$19,'LookUp Ranges Bonus'!$A$65:$CY$70,'Bonus Calc'!CW$63))</f>
        <v>0</v>
      </c>
      <c r="CX37">
        <f ca="1">IF($C$5="Yes",VLOOKUP($B$19,'LookUp Ranges'!$A$59:$CY$65,CX$63),VLOOKUP($B$19,'LookUp Ranges Bonus'!$A$65:$CY$70,'Bonus Calc'!CX$63))</f>
        <v>0</v>
      </c>
      <c r="CY37">
        <f ca="1">IF($C$5="Yes",VLOOKUP($B$19,'LookUp Ranges'!$A$59:$CY$65,CY$63),VLOOKUP($B$19,'LookUp Ranges Bonus'!$A$65:$CY$70,'Bonus Calc'!CY$63))</f>
        <v>0</v>
      </c>
      <c r="CZ37">
        <f ca="1">IF($C$5="Yes",VLOOKUP($B$19,'LookUp Ranges'!$A$59:$CY$65,CZ$63),VLOOKUP($B$19,'LookUp Ranges Bonus'!$A$65:$CY$70,'Bonus Calc'!CZ$63))</f>
        <v>0</v>
      </c>
    </row>
    <row r="39" spans="1:125" x14ac:dyDescent="0.25">
      <c r="B39" t="s">
        <v>245</v>
      </c>
    </row>
    <row r="40" spans="1:125" x14ac:dyDescent="0.25">
      <c r="B40">
        <v>2019</v>
      </c>
      <c r="C40" s="498">
        <f>IF(C4=B40,+SUMIF(Inputs!E29:AR29,"&lt;2019",Inputs!E30:AR30)-IF(C22+C16+C28+C34=0,RetireValue,0),0)</f>
        <v>0</v>
      </c>
      <c r="D40" s="498">
        <f>IF(D4=$B40,+SUMIF(Inputs!#REF!,"&lt;2019",Inputs!#REF!)-IF(D22+D16+D28+D34=0,RetireValueAlt1,0),0)</f>
        <v>0</v>
      </c>
      <c r="E40" s="498">
        <f>IF(E4=$B40,+SUMIF(Inputs!#REF!,"&lt;2019",Inputs!#REF!)-IF(E22+E16+E28+E34=0,RetireValueAlt2,0),0)</f>
        <v>0</v>
      </c>
      <c r="F40" s="498">
        <f>IF(F4=$B40,+SUMIF(Inputs!#REF!,"&lt;2019",Inputs!#REF!)-IF(F22+F16+F28+F34=0,RetireValueAlt3,0),0)</f>
        <v>0</v>
      </c>
    </row>
    <row r="42" spans="1:125" x14ac:dyDescent="0.25">
      <c r="B42" s="125" t="s">
        <v>31</v>
      </c>
      <c r="C42" s="390">
        <f>+B40</f>
        <v>2019</v>
      </c>
      <c r="D42" s="391">
        <f>+C42+1</f>
        <v>2020</v>
      </c>
      <c r="E42" s="391">
        <f t="shared" ref="E42" si="451">+D42+1</f>
        <v>2021</v>
      </c>
      <c r="F42" s="391">
        <f t="shared" ref="F42" si="452">+E42+1</f>
        <v>2022</v>
      </c>
      <c r="G42" s="391">
        <f t="shared" ref="G42" si="453">+F42+1</f>
        <v>2023</v>
      </c>
      <c r="H42" s="391">
        <f t="shared" ref="H42" si="454">+G42+1</f>
        <v>2024</v>
      </c>
      <c r="I42" s="391">
        <f t="shared" ref="I42" si="455">+H42+1</f>
        <v>2025</v>
      </c>
      <c r="J42" s="391">
        <f t="shared" ref="J42" si="456">+I42+1</f>
        <v>2026</v>
      </c>
      <c r="K42" s="391">
        <f t="shared" ref="K42" si="457">+J42+1</f>
        <v>2027</v>
      </c>
      <c r="L42" s="391">
        <f t="shared" ref="L42" si="458">+K42+1</f>
        <v>2028</v>
      </c>
      <c r="M42" s="391">
        <f t="shared" ref="M42" si="459">+L42+1</f>
        <v>2029</v>
      </c>
      <c r="N42" s="391">
        <f t="shared" ref="N42" si="460">+M42+1</f>
        <v>2030</v>
      </c>
      <c r="O42" s="391">
        <f t="shared" ref="O42" si="461">+N42+1</f>
        <v>2031</v>
      </c>
      <c r="P42" s="391">
        <f t="shared" ref="P42" si="462">+O42+1</f>
        <v>2032</v>
      </c>
      <c r="Q42" s="391">
        <f t="shared" ref="Q42" si="463">+P42+1</f>
        <v>2033</v>
      </c>
      <c r="R42" s="391">
        <f t="shared" ref="R42" si="464">+Q42+1</f>
        <v>2034</v>
      </c>
      <c r="S42" s="391">
        <f>+R42+1</f>
        <v>2035</v>
      </c>
      <c r="T42" s="391">
        <f t="shared" ref="T42" si="465">+S42+1</f>
        <v>2036</v>
      </c>
      <c r="U42" s="391">
        <f t="shared" ref="U42" si="466">+T42+1</f>
        <v>2037</v>
      </c>
      <c r="V42" s="391">
        <f t="shared" ref="V42" si="467">+U42+1</f>
        <v>2038</v>
      </c>
      <c r="W42" s="391">
        <f t="shared" ref="W42" si="468">+V42+1</f>
        <v>2039</v>
      </c>
      <c r="X42" s="391">
        <f t="shared" ref="X42" si="469">+W42+1</f>
        <v>2040</v>
      </c>
      <c r="Y42" s="391">
        <f t="shared" ref="Y42" si="470">+X42+1</f>
        <v>2041</v>
      </c>
      <c r="Z42" s="391">
        <f t="shared" ref="Z42" si="471">+Y42+1</f>
        <v>2042</v>
      </c>
      <c r="AA42" s="391">
        <f t="shared" ref="AA42" si="472">+Z42+1</f>
        <v>2043</v>
      </c>
      <c r="AB42" s="391">
        <f t="shared" ref="AB42" si="473">+AA42+1</f>
        <v>2044</v>
      </c>
      <c r="AC42" s="391">
        <f t="shared" ref="AC42" si="474">+AB42+1</f>
        <v>2045</v>
      </c>
      <c r="AD42" s="391">
        <f t="shared" ref="AD42" si="475">+AC42+1</f>
        <v>2046</v>
      </c>
      <c r="AE42" s="391">
        <f t="shared" ref="AE42" si="476">+AD42+1</f>
        <v>2047</v>
      </c>
      <c r="AF42" s="391">
        <f t="shared" ref="AF42" si="477">+AE42+1</f>
        <v>2048</v>
      </c>
      <c r="AG42" s="391">
        <f t="shared" ref="AG42" si="478">+AF42+1</f>
        <v>2049</v>
      </c>
      <c r="AH42" s="391">
        <f t="shared" ref="AH42" si="479">+AG42+1</f>
        <v>2050</v>
      </c>
      <c r="AI42" s="391">
        <f t="shared" ref="AI42" si="480">+AH42+1</f>
        <v>2051</v>
      </c>
      <c r="AJ42" s="391">
        <f t="shared" ref="AJ42" si="481">+AI42+1</f>
        <v>2052</v>
      </c>
      <c r="AK42" s="391">
        <f t="shared" ref="AK42" si="482">+AJ42+1</f>
        <v>2053</v>
      </c>
      <c r="AL42" s="391">
        <f t="shared" ref="AL42" si="483">+AK42+1</f>
        <v>2054</v>
      </c>
      <c r="AM42" s="391">
        <f t="shared" ref="AM42" si="484">+AL42+1</f>
        <v>2055</v>
      </c>
      <c r="AN42" s="391">
        <f t="shared" ref="AN42" si="485">+AM42+1</f>
        <v>2056</v>
      </c>
      <c r="AO42" s="391">
        <f t="shared" ref="AO42" si="486">+AN42+1</f>
        <v>2057</v>
      </c>
      <c r="AP42" s="391">
        <f t="shared" ref="AP42" si="487">+AO42+1</f>
        <v>2058</v>
      </c>
      <c r="AQ42" s="391">
        <f t="shared" ref="AQ42" si="488">+AP42+1</f>
        <v>2059</v>
      </c>
      <c r="AR42" s="391">
        <f t="shared" ref="AR42" si="489">+AQ42+1</f>
        <v>2060</v>
      </c>
      <c r="AS42" s="391">
        <f t="shared" ref="AS42" si="490">+AR42+1</f>
        <v>2061</v>
      </c>
      <c r="AT42" s="391">
        <f t="shared" ref="AT42" si="491">+AS42+1</f>
        <v>2062</v>
      </c>
      <c r="AU42" s="391">
        <f t="shared" ref="AU42" si="492">+AT42+1</f>
        <v>2063</v>
      </c>
      <c r="AV42" s="391">
        <f t="shared" ref="AV42" si="493">+AU42+1</f>
        <v>2064</v>
      </c>
      <c r="AW42" s="391">
        <f t="shared" ref="AW42" si="494">+AV42+1</f>
        <v>2065</v>
      </c>
      <c r="AX42" s="391">
        <f t="shared" ref="AX42" si="495">+AW42+1</f>
        <v>2066</v>
      </c>
      <c r="AY42" s="391">
        <f t="shared" ref="AY42" si="496">+AX42+1</f>
        <v>2067</v>
      </c>
      <c r="AZ42" s="391">
        <f t="shared" ref="AZ42" si="497">+AY42+1</f>
        <v>2068</v>
      </c>
      <c r="BA42" s="391">
        <f t="shared" ref="BA42" si="498">+AZ42+1</f>
        <v>2069</v>
      </c>
      <c r="BB42" s="391">
        <f t="shared" ref="BB42" si="499">+BA42+1</f>
        <v>2070</v>
      </c>
      <c r="BC42" s="391">
        <f t="shared" ref="BC42" si="500">+BB42+1</f>
        <v>2071</v>
      </c>
      <c r="BD42" s="391">
        <f t="shared" ref="BD42" si="501">+BC42+1</f>
        <v>2072</v>
      </c>
      <c r="BE42" s="391">
        <f t="shared" ref="BE42" si="502">+BD42+1</f>
        <v>2073</v>
      </c>
      <c r="BF42" s="391">
        <f t="shared" ref="BF42" si="503">+BE42+1</f>
        <v>2074</v>
      </c>
      <c r="BG42" s="391">
        <f t="shared" ref="BG42" si="504">+BF42+1</f>
        <v>2075</v>
      </c>
      <c r="BH42" s="391">
        <f t="shared" ref="BH42" si="505">+BG42+1</f>
        <v>2076</v>
      </c>
      <c r="BI42" s="391">
        <f t="shared" ref="BI42" si="506">+BH42+1</f>
        <v>2077</v>
      </c>
      <c r="BJ42" s="391">
        <f t="shared" ref="BJ42" si="507">+BI42+1</f>
        <v>2078</v>
      </c>
      <c r="BK42" s="391">
        <f t="shared" ref="BK42" si="508">+BJ42+1</f>
        <v>2079</v>
      </c>
      <c r="BL42" s="391">
        <f t="shared" ref="BL42" si="509">+BK42+1</f>
        <v>2080</v>
      </c>
      <c r="BM42" s="391">
        <f t="shared" ref="BM42" si="510">+BL42+1</f>
        <v>2081</v>
      </c>
      <c r="BN42" s="391">
        <f t="shared" ref="BN42" si="511">+BM42+1</f>
        <v>2082</v>
      </c>
      <c r="BO42" s="391">
        <f t="shared" ref="BO42" si="512">+BN42+1</f>
        <v>2083</v>
      </c>
      <c r="BP42" s="391">
        <f t="shared" ref="BP42" si="513">+BO42+1</f>
        <v>2084</v>
      </c>
      <c r="BQ42" s="391">
        <f t="shared" ref="BQ42" si="514">+BP42+1</f>
        <v>2085</v>
      </c>
      <c r="BR42" s="391">
        <f t="shared" ref="BR42" si="515">+BQ42+1</f>
        <v>2086</v>
      </c>
      <c r="BS42" s="391">
        <f t="shared" ref="BS42" si="516">+BR42+1</f>
        <v>2087</v>
      </c>
      <c r="BT42" s="391">
        <f t="shared" ref="BT42" si="517">+BS42+1</f>
        <v>2088</v>
      </c>
      <c r="BU42" s="391">
        <f t="shared" ref="BU42" si="518">+BT42+1</f>
        <v>2089</v>
      </c>
      <c r="BV42" s="391">
        <f t="shared" ref="BV42" si="519">+BU42+1</f>
        <v>2090</v>
      </c>
      <c r="BW42" s="391">
        <f t="shared" ref="BW42" si="520">+BV42+1</f>
        <v>2091</v>
      </c>
      <c r="BX42" s="391">
        <f t="shared" ref="BX42" si="521">+BW42+1</f>
        <v>2092</v>
      </c>
      <c r="BY42" s="391">
        <f t="shared" ref="BY42" si="522">+BX42+1</f>
        <v>2093</v>
      </c>
      <c r="BZ42" s="391">
        <f t="shared" ref="BZ42" si="523">+BY42+1</f>
        <v>2094</v>
      </c>
      <c r="CA42" s="391">
        <f t="shared" ref="CA42" si="524">+BZ42+1</f>
        <v>2095</v>
      </c>
      <c r="CB42" s="391">
        <f t="shared" ref="CB42" si="525">+CA42+1</f>
        <v>2096</v>
      </c>
      <c r="CC42" s="391">
        <f t="shared" ref="CC42" si="526">+CB42+1</f>
        <v>2097</v>
      </c>
      <c r="CD42" s="391">
        <f t="shared" ref="CD42" si="527">+CC42+1</f>
        <v>2098</v>
      </c>
      <c r="CE42" s="391">
        <f t="shared" ref="CE42" si="528">+CD42+1</f>
        <v>2099</v>
      </c>
      <c r="CF42" s="391">
        <f t="shared" ref="CF42" si="529">+CE42+1</f>
        <v>2100</v>
      </c>
      <c r="CG42" s="391">
        <f t="shared" ref="CG42" si="530">+CF42+1</f>
        <v>2101</v>
      </c>
      <c r="CH42" s="391">
        <f t="shared" ref="CH42" si="531">+CG42+1</f>
        <v>2102</v>
      </c>
      <c r="CI42" s="391">
        <f t="shared" ref="CI42" si="532">+CH42+1</f>
        <v>2103</v>
      </c>
      <c r="CJ42" s="391">
        <f t="shared" ref="CJ42" si="533">+CI42+1</f>
        <v>2104</v>
      </c>
      <c r="CK42" s="391">
        <f t="shared" ref="CK42" si="534">+CJ42+1</f>
        <v>2105</v>
      </c>
      <c r="CL42" s="391">
        <f t="shared" ref="CL42" si="535">+CK42+1</f>
        <v>2106</v>
      </c>
      <c r="CM42" s="391">
        <f t="shared" ref="CM42" si="536">+CL42+1</f>
        <v>2107</v>
      </c>
      <c r="CN42" s="391">
        <f t="shared" ref="CN42" si="537">+CM42+1</f>
        <v>2108</v>
      </c>
      <c r="CO42" s="391">
        <f t="shared" ref="CO42" si="538">+CN42+1</f>
        <v>2109</v>
      </c>
      <c r="CP42" s="391">
        <f t="shared" ref="CP42" si="539">+CO42+1</f>
        <v>2110</v>
      </c>
      <c r="CQ42" s="391">
        <f t="shared" ref="CQ42" si="540">+CP42+1</f>
        <v>2111</v>
      </c>
      <c r="CR42" s="391">
        <f t="shared" ref="CR42" si="541">+CQ42+1</f>
        <v>2112</v>
      </c>
      <c r="CS42" s="391">
        <f t="shared" ref="CS42" si="542">+CR42+1</f>
        <v>2113</v>
      </c>
      <c r="CT42" s="391">
        <f t="shared" ref="CT42" si="543">+CS42+1</f>
        <v>2114</v>
      </c>
      <c r="CU42" s="391">
        <f t="shared" ref="CU42" si="544">+CT42+1</f>
        <v>2115</v>
      </c>
      <c r="CV42" s="391">
        <f t="shared" ref="CV42" si="545">+CU42+1</f>
        <v>2116</v>
      </c>
      <c r="CW42" s="391">
        <f t="shared" ref="CW42" si="546">+CV42+1</f>
        <v>2117</v>
      </c>
      <c r="CX42" s="391">
        <f t="shared" ref="CX42" si="547">+CW42+1</f>
        <v>2118</v>
      </c>
      <c r="CY42" s="391">
        <f t="shared" ref="CY42" si="548">+CX42+1</f>
        <v>2119</v>
      </c>
      <c r="CZ42" s="391">
        <f t="shared" ref="CZ42" si="549">+CY42+1</f>
        <v>2120</v>
      </c>
      <c r="DA42" s="391"/>
      <c r="DB42" s="391"/>
      <c r="DC42" s="391"/>
      <c r="DD42" s="391"/>
      <c r="DE42" s="391"/>
      <c r="DF42" s="391"/>
      <c r="DG42" s="391"/>
      <c r="DH42" s="391"/>
      <c r="DI42" s="391"/>
      <c r="DJ42" s="391"/>
      <c r="DK42" s="391"/>
      <c r="DL42" s="391"/>
      <c r="DM42" s="391"/>
      <c r="DN42" s="391"/>
      <c r="DO42" s="391"/>
      <c r="DP42" s="391"/>
      <c r="DQ42" s="391"/>
      <c r="DR42" s="391"/>
      <c r="DS42" s="391"/>
      <c r="DT42" s="391"/>
      <c r="DU42" s="391"/>
    </row>
    <row r="43" spans="1:125" x14ac:dyDescent="0.25">
      <c r="B43">
        <f ca="1">+B37</f>
        <v>5</v>
      </c>
      <c r="C43">
        <f ca="1">IF($C$5="Yes",VLOOKUP($B$19,'LookUp Ranges'!$A$59:$CY$65,C$63),VLOOKUP($B$19,'LookUp Ranges Bonus'!$A$83:$CY$88,'Bonus Calc'!C$63))</f>
        <v>0.52</v>
      </c>
      <c r="D43">
        <f ca="1">IF($C$5="Yes",VLOOKUP($B$19,'LookUp Ranges'!$A$59:$CY$65,D$63),VLOOKUP($B$19,'LookUp Ranges Bonus'!$A$83:$CY$88,'Bonus Calc'!D$63))</f>
        <v>0.192</v>
      </c>
      <c r="E43">
        <f ca="1">IF($C$5="Yes",VLOOKUP($B$19,'LookUp Ranges'!$A$59:$CY$65,E$63),VLOOKUP($B$19,'LookUp Ranges Bonus'!$A$83:$CY$88,'Bonus Calc'!E$63))</f>
        <v>0.1152</v>
      </c>
      <c r="F43">
        <f ca="1">IF($C$5="Yes",VLOOKUP($B$19,'LookUp Ranges'!$A$59:$CY$65,F$63),VLOOKUP($B$19,'LookUp Ranges Bonus'!$A$83:$CY$88,'Bonus Calc'!F$63))</f>
        <v>6.9120000000000001E-2</v>
      </c>
      <c r="G43">
        <f ca="1">IF($C$5="Yes",VLOOKUP($B$19,'LookUp Ranges'!$A$59:$CY$65,G$63),VLOOKUP($B$19,'LookUp Ranges Bonus'!$A$83:$CY$88,'Bonus Calc'!G$63))</f>
        <v>6.9120000000000001E-2</v>
      </c>
      <c r="H43">
        <f ca="1">IF($C$5="Yes",VLOOKUP($B$19,'LookUp Ranges'!$A$59:$CY$65,H$63),VLOOKUP($B$19,'LookUp Ranges Bonus'!$A$83:$CY$88,'Bonus Calc'!H$63))</f>
        <v>3.456E-2</v>
      </c>
      <c r="I43">
        <f ca="1">IF($C$5="Yes",VLOOKUP($B$19,'LookUp Ranges'!$A$59:$CY$65,I$63),VLOOKUP($B$19,'LookUp Ranges Bonus'!$A$83:$CY$88,'Bonus Calc'!I$63))</f>
        <v>0</v>
      </c>
      <c r="J43">
        <f ca="1">IF($C$5="Yes",VLOOKUP($B$19,'LookUp Ranges'!$A$59:$CY$65,J$63),VLOOKUP($B$19,'LookUp Ranges Bonus'!$A$83:$CY$88,'Bonus Calc'!J$63))</f>
        <v>0</v>
      </c>
      <c r="K43">
        <f ca="1">IF($C$5="Yes",VLOOKUP($B$19,'LookUp Ranges'!$A$59:$CY$65,K$63),VLOOKUP($B$19,'LookUp Ranges Bonus'!$A$83:$CY$88,'Bonus Calc'!K$63))</f>
        <v>0</v>
      </c>
      <c r="L43">
        <f ca="1">IF($C$5="Yes",VLOOKUP($B$19,'LookUp Ranges'!$A$59:$CY$65,L$63),VLOOKUP($B$19,'LookUp Ranges Bonus'!$A$83:$CY$88,'Bonus Calc'!L$63))</f>
        <v>0</v>
      </c>
      <c r="M43">
        <f ca="1">IF($C$5="Yes",VLOOKUP($B$19,'LookUp Ranges'!$A$59:$CY$65,M$63),VLOOKUP($B$19,'LookUp Ranges Bonus'!$A$83:$CY$88,'Bonus Calc'!M$63))</f>
        <v>0</v>
      </c>
      <c r="N43">
        <f ca="1">IF($C$5="Yes",VLOOKUP($B$19,'LookUp Ranges'!$A$59:$CY$65,N$63),VLOOKUP($B$19,'LookUp Ranges Bonus'!$A$83:$CY$88,'Bonus Calc'!N$63))</f>
        <v>0</v>
      </c>
      <c r="O43">
        <f ca="1">IF($C$5="Yes",VLOOKUP($B$19,'LookUp Ranges'!$A$59:$CY$65,O$63),VLOOKUP($B$19,'LookUp Ranges Bonus'!$A$83:$CY$88,'Bonus Calc'!O$63))</f>
        <v>0</v>
      </c>
      <c r="P43">
        <f ca="1">IF($C$5="Yes",VLOOKUP($B$19,'LookUp Ranges'!$A$59:$CY$65,P$63),VLOOKUP($B$19,'LookUp Ranges Bonus'!$A$83:$CY$88,'Bonus Calc'!P$63))</f>
        <v>0</v>
      </c>
      <c r="Q43">
        <f ca="1">IF($C$5="Yes",VLOOKUP($B$19,'LookUp Ranges'!$A$59:$CY$65,Q$63),VLOOKUP($B$19,'LookUp Ranges Bonus'!$A$83:$CY$88,'Bonus Calc'!Q$63))</f>
        <v>0</v>
      </c>
      <c r="R43">
        <f ca="1">IF($C$5="Yes",VLOOKUP($B$19,'LookUp Ranges'!$A$59:$CY$65,R$63),VLOOKUP($B$19,'LookUp Ranges Bonus'!$A$83:$CY$88,'Bonus Calc'!R$63))</f>
        <v>0</v>
      </c>
      <c r="S43">
        <f ca="1">IF($C$5="Yes",VLOOKUP($B$19,'LookUp Ranges'!$A$59:$CY$65,S$63),VLOOKUP($B$19,'LookUp Ranges Bonus'!$A$83:$CY$88,'Bonus Calc'!S$63))</f>
        <v>0</v>
      </c>
      <c r="T43">
        <f ca="1">IF($C$5="Yes",VLOOKUP($B$19,'LookUp Ranges'!$A$59:$CY$65,T$63),VLOOKUP($B$19,'LookUp Ranges Bonus'!$A$83:$CY$88,'Bonus Calc'!T$63))</f>
        <v>0</v>
      </c>
      <c r="U43">
        <f ca="1">IF($C$5="Yes",VLOOKUP($B$19,'LookUp Ranges'!$A$59:$CY$65,U$63),VLOOKUP($B$19,'LookUp Ranges Bonus'!$A$83:$CY$88,'Bonus Calc'!U$63))</f>
        <v>0</v>
      </c>
      <c r="V43">
        <f ca="1">IF($C$5="Yes",VLOOKUP($B$19,'LookUp Ranges'!$A$59:$CY$65,V$63),VLOOKUP($B$19,'LookUp Ranges Bonus'!$A$83:$CY$88,'Bonus Calc'!V$63))</f>
        <v>0</v>
      </c>
      <c r="W43">
        <f ca="1">IF($C$5="Yes",VLOOKUP($B$19,'LookUp Ranges'!$A$59:$CY$65,W$63),VLOOKUP($B$19,'LookUp Ranges Bonus'!$A$83:$CY$88,'Bonus Calc'!W$63))</f>
        <v>0</v>
      </c>
      <c r="X43">
        <f ca="1">IF($C$5="Yes",VLOOKUP($B$19,'LookUp Ranges'!$A$59:$CY$65,X$63),VLOOKUP($B$19,'LookUp Ranges Bonus'!$A$83:$CY$88,'Bonus Calc'!X$63))</f>
        <v>0</v>
      </c>
      <c r="Y43">
        <f ca="1">IF($C$5="Yes",VLOOKUP($B$19,'LookUp Ranges'!$A$59:$CY$65,Y$63),VLOOKUP($B$19,'LookUp Ranges Bonus'!$A$83:$CY$88,'Bonus Calc'!Y$63))</f>
        <v>0</v>
      </c>
      <c r="Z43">
        <f ca="1">IF($C$5="Yes",VLOOKUP($B$19,'LookUp Ranges'!$A$59:$CY$65,Z$63),VLOOKUP($B$19,'LookUp Ranges Bonus'!$A$83:$CY$88,'Bonus Calc'!Z$63))</f>
        <v>0</v>
      </c>
      <c r="AA43">
        <f ca="1">IF($C$5="Yes",VLOOKUP($B$19,'LookUp Ranges'!$A$59:$CY$65,AA$63),VLOOKUP($B$19,'LookUp Ranges Bonus'!$A$83:$CY$88,'Bonus Calc'!AA$63))</f>
        <v>0</v>
      </c>
      <c r="AB43">
        <f ca="1">IF($C$5="Yes",VLOOKUP($B$19,'LookUp Ranges'!$A$59:$CY$65,AB$63),VLOOKUP($B$19,'LookUp Ranges Bonus'!$A$83:$CY$88,'Bonus Calc'!AB$63))</f>
        <v>0</v>
      </c>
      <c r="AC43">
        <f ca="1">IF($C$5="Yes",VLOOKUP($B$19,'LookUp Ranges'!$A$59:$CY$65,AC$63),VLOOKUP($B$19,'LookUp Ranges Bonus'!$A$83:$CY$88,'Bonus Calc'!AC$63))</f>
        <v>0</v>
      </c>
      <c r="AD43">
        <f ca="1">IF($C$5="Yes",VLOOKUP($B$19,'LookUp Ranges'!$A$59:$CY$65,AD$63),VLOOKUP($B$19,'LookUp Ranges Bonus'!$A$83:$CY$88,'Bonus Calc'!AD$63))</f>
        <v>0</v>
      </c>
      <c r="AE43">
        <f ca="1">IF($C$5="Yes",VLOOKUP($B$19,'LookUp Ranges'!$A$59:$CY$65,AE$63),VLOOKUP($B$19,'LookUp Ranges Bonus'!$A$83:$CY$88,'Bonus Calc'!AE$63))</f>
        <v>0</v>
      </c>
      <c r="AF43">
        <f ca="1">IF($C$5="Yes",VLOOKUP($B$19,'LookUp Ranges'!$A$59:$CY$65,AF$63),VLOOKUP($B$19,'LookUp Ranges Bonus'!$A$83:$CY$88,'Bonus Calc'!AF$63))</f>
        <v>0</v>
      </c>
      <c r="AG43">
        <f ca="1">IF($C$5="Yes",VLOOKUP($B$19,'LookUp Ranges'!$A$59:$CY$65,AG$63),VLOOKUP($B$19,'LookUp Ranges Bonus'!$A$83:$CY$88,'Bonus Calc'!AG$63))</f>
        <v>0</v>
      </c>
      <c r="AH43">
        <f ca="1">IF($C$5="Yes",VLOOKUP($B$19,'LookUp Ranges'!$A$59:$CY$65,AH$63),VLOOKUP($B$19,'LookUp Ranges Bonus'!$A$83:$CY$88,'Bonus Calc'!AH$63))</f>
        <v>0</v>
      </c>
      <c r="AI43">
        <f ca="1">IF($C$5="Yes",VLOOKUP($B$19,'LookUp Ranges'!$A$59:$CY$65,AI$63),VLOOKUP($B$19,'LookUp Ranges Bonus'!$A$83:$CY$88,'Bonus Calc'!AI$63))</f>
        <v>0</v>
      </c>
      <c r="AJ43">
        <f ca="1">IF($C$5="Yes",VLOOKUP($B$19,'LookUp Ranges'!$A$59:$CY$65,AJ$63),VLOOKUP($B$19,'LookUp Ranges Bonus'!$A$83:$CY$88,'Bonus Calc'!AJ$63))</f>
        <v>0</v>
      </c>
      <c r="AK43">
        <f ca="1">IF($C$5="Yes",VLOOKUP($B$19,'LookUp Ranges'!$A$59:$CY$65,AK$63),VLOOKUP($B$19,'LookUp Ranges Bonus'!$A$83:$CY$88,'Bonus Calc'!AK$63))</f>
        <v>0</v>
      </c>
      <c r="AL43">
        <f ca="1">IF($C$5="Yes",VLOOKUP($B$19,'LookUp Ranges'!$A$59:$CY$65,AL$63),VLOOKUP($B$19,'LookUp Ranges Bonus'!$A$83:$CY$88,'Bonus Calc'!AL$63))</f>
        <v>0</v>
      </c>
      <c r="AM43">
        <f ca="1">IF($C$5="Yes",VLOOKUP($B$19,'LookUp Ranges'!$A$59:$CY$65,AM$63),VLOOKUP($B$19,'LookUp Ranges Bonus'!$A$83:$CY$88,'Bonus Calc'!AM$63))</f>
        <v>0</v>
      </c>
      <c r="AN43">
        <f ca="1">IF($C$5="Yes",VLOOKUP($B$19,'LookUp Ranges'!$A$59:$CY$65,AN$63),VLOOKUP($B$19,'LookUp Ranges Bonus'!$A$83:$CY$88,'Bonus Calc'!AN$63))</f>
        <v>0</v>
      </c>
      <c r="AO43">
        <f ca="1">IF($C$5="Yes",VLOOKUP($B$19,'LookUp Ranges'!$A$59:$CY$65,AO$63),VLOOKUP($B$19,'LookUp Ranges Bonus'!$A$83:$CY$88,'Bonus Calc'!AO$63))</f>
        <v>0</v>
      </c>
      <c r="AP43">
        <f ca="1">IF($C$5="Yes",VLOOKUP($B$19,'LookUp Ranges'!$A$59:$CY$65,AP$63),VLOOKUP($B$19,'LookUp Ranges Bonus'!$A$83:$CY$88,'Bonus Calc'!AP$63))</f>
        <v>0</v>
      </c>
      <c r="AQ43">
        <f ca="1">IF($C$5="Yes",VLOOKUP($B$19,'LookUp Ranges'!$A$59:$CY$65,AQ$63),VLOOKUP($B$19,'LookUp Ranges Bonus'!$A$83:$CY$88,'Bonus Calc'!AQ$63))</f>
        <v>0</v>
      </c>
      <c r="AR43">
        <f ca="1">IF($C$5="Yes",VLOOKUP($B$19,'LookUp Ranges'!$A$59:$CY$65,AR$63),VLOOKUP($B$19,'LookUp Ranges Bonus'!$A$83:$CY$88,'Bonus Calc'!AR$63))</f>
        <v>0</v>
      </c>
      <c r="AS43">
        <f ca="1">IF($C$5="Yes",VLOOKUP($B$19,'LookUp Ranges'!$A$59:$CY$65,AS$63),VLOOKUP($B$19,'LookUp Ranges Bonus'!$A$83:$CY$88,'Bonus Calc'!AS$63))</f>
        <v>0</v>
      </c>
      <c r="AT43">
        <f ca="1">IF($C$5="Yes",VLOOKUP($B$19,'LookUp Ranges'!$A$59:$CY$65,AT$63),VLOOKUP($B$19,'LookUp Ranges Bonus'!$A$83:$CY$88,'Bonus Calc'!AT$63))</f>
        <v>0</v>
      </c>
      <c r="AU43">
        <f ca="1">IF($C$5="Yes",VLOOKUP($B$19,'LookUp Ranges'!$A$59:$CY$65,AU$63),VLOOKUP($B$19,'LookUp Ranges Bonus'!$A$83:$CY$88,'Bonus Calc'!AU$63))</f>
        <v>0</v>
      </c>
      <c r="AV43">
        <f ca="1">IF($C$5="Yes",VLOOKUP($B$19,'LookUp Ranges'!$A$59:$CY$65,AV$63),VLOOKUP($B$19,'LookUp Ranges Bonus'!$A$83:$CY$88,'Bonus Calc'!AV$63))</f>
        <v>0</v>
      </c>
      <c r="AW43">
        <f ca="1">IF($C$5="Yes",VLOOKUP($B$19,'LookUp Ranges'!$A$59:$CY$65,AW$63),VLOOKUP($B$19,'LookUp Ranges Bonus'!$A$83:$CY$88,'Bonus Calc'!AW$63))</f>
        <v>0</v>
      </c>
      <c r="AX43">
        <f ca="1">IF($C$5="Yes",VLOOKUP($B$19,'LookUp Ranges'!$A$59:$CY$65,AX$63),VLOOKUP($B$19,'LookUp Ranges Bonus'!$A$83:$CY$88,'Bonus Calc'!AX$63))</f>
        <v>0</v>
      </c>
      <c r="AY43">
        <f ca="1">IF($C$5="Yes",VLOOKUP($B$19,'LookUp Ranges'!$A$59:$CY$65,AY$63),VLOOKUP($B$19,'LookUp Ranges Bonus'!$A$83:$CY$88,'Bonus Calc'!AY$63))</f>
        <v>0</v>
      </c>
      <c r="AZ43">
        <f ca="1">IF($C$5="Yes",VLOOKUP($B$19,'LookUp Ranges'!$A$59:$CY$65,AZ$63),VLOOKUP($B$19,'LookUp Ranges Bonus'!$A$83:$CY$88,'Bonus Calc'!AZ$63))</f>
        <v>0</v>
      </c>
      <c r="BA43">
        <f ca="1">IF($C$5="Yes",VLOOKUP($B$19,'LookUp Ranges'!$A$59:$CY$65,BA$63),VLOOKUP($B$19,'LookUp Ranges Bonus'!$A$83:$CY$88,'Bonus Calc'!BA$63))</f>
        <v>0</v>
      </c>
      <c r="BB43">
        <f ca="1">IF($C$5="Yes",VLOOKUP($B$19,'LookUp Ranges'!$A$59:$CY$65,BB$63),VLOOKUP($B$19,'LookUp Ranges Bonus'!$A$83:$CY$88,'Bonus Calc'!BB$63))</f>
        <v>0</v>
      </c>
      <c r="BC43">
        <f ca="1">IF($C$5="Yes",VLOOKUP($B$19,'LookUp Ranges'!$A$59:$CY$65,BC$63),VLOOKUP($B$19,'LookUp Ranges Bonus'!$A$83:$CY$88,'Bonus Calc'!BC$63))</f>
        <v>0</v>
      </c>
      <c r="BD43">
        <f ca="1">IF($C$5="Yes",VLOOKUP($B$19,'LookUp Ranges'!$A$59:$CY$65,BD$63),VLOOKUP($B$19,'LookUp Ranges Bonus'!$A$83:$CY$88,'Bonus Calc'!BD$63))</f>
        <v>0</v>
      </c>
      <c r="BE43">
        <f ca="1">IF($C$5="Yes",VLOOKUP($B$19,'LookUp Ranges'!$A$59:$CY$65,BE$63),VLOOKUP($B$19,'LookUp Ranges Bonus'!$A$83:$CY$88,'Bonus Calc'!BE$63))</f>
        <v>0</v>
      </c>
      <c r="BF43">
        <f ca="1">IF($C$5="Yes",VLOOKUP($B$19,'LookUp Ranges'!$A$59:$CY$65,BF$63),VLOOKUP($B$19,'LookUp Ranges Bonus'!$A$83:$CY$88,'Bonus Calc'!BF$63))</f>
        <v>0</v>
      </c>
      <c r="BG43">
        <f ca="1">IF($C$5="Yes",VLOOKUP($B$19,'LookUp Ranges'!$A$59:$CY$65,BG$63),VLOOKUP($B$19,'LookUp Ranges Bonus'!$A$83:$CY$88,'Bonus Calc'!BG$63))</f>
        <v>0</v>
      </c>
      <c r="BH43">
        <f ca="1">IF($C$5="Yes",VLOOKUP($B$19,'LookUp Ranges'!$A$59:$CY$65,BH$63),VLOOKUP($B$19,'LookUp Ranges Bonus'!$A$83:$CY$88,'Bonus Calc'!BH$63))</f>
        <v>0</v>
      </c>
      <c r="BI43">
        <f ca="1">IF($C$5="Yes",VLOOKUP($B$19,'LookUp Ranges'!$A$59:$CY$65,BI$63),VLOOKUP($B$19,'LookUp Ranges Bonus'!$A$83:$CY$88,'Bonus Calc'!BI$63))</f>
        <v>0</v>
      </c>
      <c r="BJ43">
        <f ca="1">IF($C$5="Yes",VLOOKUP($B$19,'LookUp Ranges'!$A$59:$CY$65,BJ$63),VLOOKUP($B$19,'LookUp Ranges Bonus'!$A$83:$CY$88,'Bonus Calc'!BJ$63))</f>
        <v>0</v>
      </c>
      <c r="BK43">
        <f ca="1">IF($C$5="Yes",VLOOKUP($B$19,'LookUp Ranges'!$A$59:$CY$65,BK$63),VLOOKUP($B$19,'LookUp Ranges Bonus'!$A$83:$CY$88,'Bonus Calc'!BK$63))</f>
        <v>0</v>
      </c>
      <c r="BL43">
        <f ca="1">IF($C$5="Yes",VLOOKUP($B$19,'LookUp Ranges'!$A$59:$CY$65,BL$63),VLOOKUP($B$19,'LookUp Ranges Bonus'!$A$83:$CY$88,'Bonus Calc'!BL$63))</f>
        <v>0</v>
      </c>
      <c r="BM43">
        <f ca="1">IF($C$5="Yes",VLOOKUP($B$19,'LookUp Ranges'!$A$59:$CY$65,BM$63),VLOOKUP($B$19,'LookUp Ranges Bonus'!$A$83:$CY$88,'Bonus Calc'!BM$63))</f>
        <v>0</v>
      </c>
      <c r="BN43">
        <f ca="1">IF($C$5="Yes",VLOOKUP($B$19,'LookUp Ranges'!$A$59:$CY$65,BN$63),VLOOKUP($B$19,'LookUp Ranges Bonus'!$A$83:$CY$88,'Bonus Calc'!BN$63))</f>
        <v>0</v>
      </c>
      <c r="BO43">
        <f ca="1">IF($C$5="Yes",VLOOKUP($B$19,'LookUp Ranges'!$A$59:$CY$65,BO$63),VLOOKUP($B$19,'LookUp Ranges Bonus'!$A$83:$CY$88,'Bonus Calc'!BO$63))</f>
        <v>0</v>
      </c>
      <c r="BP43">
        <f ca="1">IF($C$5="Yes",VLOOKUP($B$19,'LookUp Ranges'!$A$59:$CY$65,BP$63),VLOOKUP($B$19,'LookUp Ranges Bonus'!$A$83:$CY$88,'Bonus Calc'!BP$63))</f>
        <v>0</v>
      </c>
      <c r="BQ43">
        <f ca="1">IF($C$5="Yes",VLOOKUP($B$19,'LookUp Ranges'!$A$59:$CY$65,BQ$63),VLOOKUP($B$19,'LookUp Ranges Bonus'!$A$83:$CY$88,'Bonus Calc'!BQ$63))</f>
        <v>0</v>
      </c>
      <c r="BR43">
        <f ca="1">IF($C$5="Yes",VLOOKUP($B$19,'LookUp Ranges'!$A$59:$CY$65,BR$63),VLOOKUP($B$19,'LookUp Ranges Bonus'!$A$83:$CY$88,'Bonus Calc'!BR$63))</f>
        <v>0</v>
      </c>
      <c r="BS43">
        <f ca="1">IF($C$5="Yes",VLOOKUP($B$19,'LookUp Ranges'!$A$59:$CY$65,BS$63),VLOOKUP($B$19,'LookUp Ranges Bonus'!$A$83:$CY$88,'Bonus Calc'!BS$63))</f>
        <v>0</v>
      </c>
      <c r="BT43">
        <f ca="1">IF($C$5="Yes",VLOOKUP($B$19,'LookUp Ranges'!$A$59:$CY$65,BT$63),VLOOKUP($B$19,'LookUp Ranges Bonus'!$A$83:$CY$88,'Bonus Calc'!BT$63))</f>
        <v>0</v>
      </c>
      <c r="BU43">
        <f ca="1">IF($C$5="Yes",VLOOKUP($B$19,'LookUp Ranges'!$A$59:$CY$65,BU$63),VLOOKUP($B$19,'LookUp Ranges Bonus'!$A$83:$CY$88,'Bonus Calc'!BU$63))</f>
        <v>0</v>
      </c>
      <c r="BV43">
        <f ca="1">IF($C$5="Yes",VLOOKUP($B$19,'LookUp Ranges'!$A$59:$CY$65,BV$63),VLOOKUP($B$19,'LookUp Ranges Bonus'!$A$83:$CY$88,'Bonus Calc'!BV$63))</f>
        <v>0</v>
      </c>
      <c r="BW43">
        <f ca="1">IF($C$5="Yes",VLOOKUP($B$19,'LookUp Ranges'!$A$59:$CY$65,BW$63),VLOOKUP($B$19,'LookUp Ranges Bonus'!$A$83:$CY$88,'Bonus Calc'!BW$63))</f>
        <v>0</v>
      </c>
      <c r="BX43">
        <f ca="1">IF($C$5="Yes",VLOOKUP($B$19,'LookUp Ranges'!$A$59:$CY$65,BX$63),VLOOKUP($B$19,'LookUp Ranges Bonus'!$A$83:$CY$88,'Bonus Calc'!BX$63))</f>
        <v>0</v>
      </c>
      <c r="BY43">
        <f ca="1">IF($C$5="Yes",VLOOKUP($B$19,'LookUp Ranges'!$A$59:$CY$65,BY$63),VLOOKUP($B$19,'LookUp Ranges Bonus'!$A$83:$CY$88,'Bonus Calc'!BY$63))</f>
        <v>0</v>
      </c>
      <c r="BZ43">
        <f ca="1">IF($C$5="Yes",VLOOKUP($B$19,'LookUp Ranges'!$A$59:$CY$65,BZ$63),VLOOKUP($B$19,'LookUp Ranges Bonus'!$A$83:$CY$88,'Bonus Calc'!BZ$63))</f>
        <v>0</v>
      </c>
      <c r="CA43">
        <f ca="1">IF($C$5="Yes",VLOOKUP($B$19,'LookUp Ranges'!$A$59:$CY$65,CA$63),VLOOKUP($B$19,'LookUp Ranges Bonus'!$A$83:$CY$88,'Bonus Calc'!CA$63))</f>
        <v>0</v>
      </c>
      <c r="CB43">
        <f ca="1">IF($C$5="Yes",VLOOKUP($B$19,'LookUp Ranges'!$A$59:$CY$65,CB$63),VLOOKUP($B$19,'LookUp Ranges Bonus'!$A$83:$CY$88,'Bonus Calc'!CB$63))</f>
        <v>0</v>
      </c>
      <c r="CC43">
        <f ca="1">IF($C$5="Yes",VLOOKUP($B$19,'LookUp Ranges'!$A$59:$CY$65,CC$63),VLOOKUP($B$19,'LookUp Ranges Bonus'!$A$83:$CY$88,'Bonus Calc'!CC$63))</f>
        <v>0</v>
      </c>
      <c r="CD43">
        <f ca="1">IF($C$5="Yes",VLOOKUP($B$19,'LookUp Ranges'!$A$59:$CY$65,CD$63),VLOOKUP($B$19,'LookUp Ranges Bonus'!$A$83:$CY$88,'Bonus Calc'!CD$63))</f>
        <v>0</v>
      </c>
      <c r="CE43">
        <f ca="1">IF($C$5="Yes",VLOOKUP($B$19,'LookUp Ranges'!$A$59:$CY$65,CE$63),VLOOKUP($B$19,'LookUp Ranges Bonus'!$A$83:$CY$88,'Bonus Calc'!CE$63))</f>
        <v>0</v>
      </c>
      <c r="CF43">
        <f ca="1">IF($C$5="Yes",VLOOKUP($B$19,'LookUp Ranges'!$A$59:$CY$65,CF$63),VLOOKUP($B$19,'LookUp Ranges Bonus'!$A$83:$CY$88,'Bonus Calc'!CF$63))</f>
        <v>0</v>
      </c>
      <c r="CG43">
        <f ca="1">IF($C$5="Yes",VLOOKUP($B$19,'LookUp Ranges'!$A$59:$CY$65,CG$63),VLOOKUP($B$19,'LookUp Ranges Bonus'!$A$83:$CY$88,'Bonus Calc'!CG$63))</f>
        <v>0</v>
      </c>
      <c r="CH43">
        <f ca="1">IF($C$5="Yes",VLOOKUP($B$19,'LookUp Ranges'!$A$59:$CY$65,CH$63),VLOOKUP($B$19,'LookUp Ranges Bonus'!$A$83:$CY$88,'Bonus Calc'!CH$63))</f>
        <v>0</v>
      </c>
      <c r="CI43">
        <f ca="1">IF($C$5="Yes",VLOOKUP($B$19,'LookUp Ranges'!$A$59:$CY$65,CI$63),VLOOKUP($B$19,'LookUp Ranges Bonus'!$A$83:$CY$88,'Bonus Calc'!CI$63))</f>
        <v>0</v>
      </c>
      <c r="CJ43">
        <f ca="1">IF($C$5="Yes",VLOOKUP($B$19,'LookUp Ranges'!$A$59:$CY$65,CJ$63),VLOOKUP($B$19,'LookUp Ranges Bonus'!$A$83:$CY$88,'Bonus Calc'!CJ$63))</f>
        <v>0</v>
      </c>
      <c r="CK43">
        <f ca="1">IF($C$5="Yes",VLOOKUP($B$19,'LookUp Ranges'!$A$59:$CY$65,CK$63),VLOOKUP($B$19,'LookUp Ranges Bonus'!$A$83:$CY$88,'Bonus Calc'!CK$63))</f>
        <v>0</v>
      </c>
      <c r="CL43">
        <f ca="1">IF($C$5="Yes",VLOOKUP($B$19,'LookUp Ranges'!$A$59:$CY$65,CL$63),VLOOKUP($B$19,'LookUp Ranges Bonus'!$A$83:$CY$88,'Bonus Calc'!CL$63))</f>
        <v>0</v>
      </c>
      <c r="CM43">
        <f ca="1">IF($C$5="Yes",VLOOKUP($B$19,'LookUp Ranges'!$A$59:$CY$65,CM$63),VLOOKUP($B$19,'LookUp Ranges Bonus'!$A$83:$CY$88,'Bonus Calc'!CM$63))</f>
        <v>0</v>
      </c>
      <c r="CN43">
        <f ca="1">IF($C$5="Yes",VLOOKUP($B$19,'LookUp Ranges'!$A$59:$CY$65,CN$63),VLOOKUP($B$19,'LookUp Ranges Bonus'!$A$83:$CY$88,'Bonus Calc'!CN$63))</f>
        <v>0</v>
      </c>
      <c r="CO43">
        <f ca="1">IF($C$5="Yes",VLOOKUP($B$19,'LookUp Ranges'!$A$59:$CY$65,CO$63),VLOOKUP($B$19,'LookUp Ranges Bonus'!$A$83:$CY$88,'Bonus Calc'!CO$63))</f>
        <v>0</v>
      </c>
      <c r="CP43">
        <f ca="1">IF($C$5="Yes",VLOOKUP($B$19,'LookUp Ranges'!$A$59:$CY$65,CP$63),VLOOKUP($B$19,'LookUp Ranges Bonus'!$A$83:$CY$88,'Bonus Calc'!CP$63))</f>
        <v>0</v>
      </c>
      <c r="CQ43">
        <f ca="1">IF($C$5="Yes",VLOOKUP($B$19,'LookUp Ranges'!$A$59:$CY$65,CQ$63),VLOOKUP($B$19,'LookUp Ranges Bonus'!$A$83:$CY$88,'Bonus Calc'!CQ$63))</f>
        <v>0</v>
      </c>
      <c r="CR43">
        <f ca="1">IF($C$5="Yes",VLOOKUP($B$19,'LookUp Ranges'!$A$59:$CY$65,CR$63),VLOOKUP($B$19,'LookUp Ranges Bonus'!$A$83:$CY$88,'Bonus Calc'!CR$63))</f>
        <v>0</v>
      </c>
      <c r="CS43">
        <f ca="1">IF($C$5="Yes",VLOOKUP($B$19,'LookUp Ranges'!$A$59:$CY$65,CS$63),VLOOKUP($B$19,'LookUp Ranges Bonus'!$A$83:$CY$88,'Bonus Calc'!CS$63))</f>
        <v>0</v>
      </c>
      <c r="CT43">
        <f ca="1">IF($C$5="Yes",VLOOKUP($B$19,'LookUp Ranges'!$A$59:$CY$65,CT$63),VLOOKUP($B$19,'LookUp Ranges Bonus'!$A$83:$CY$88,'Bonus Calc'!CT$63))</f>
        <v>0</v>
      </c>
      <c r="CU43">
        <f ca="1">IF($C$5="Yes",VLOOKUP($B$19,'LookUp Ranges'!$A$59:$CY$65,CU$63),VLOOKUP($B$19,'LookUp Ranges Bonus'!$A$83:$CY$88,'Bonus Calc'!CU$63))</f>
        <v>0</v>
      </c>
      <c r="CV43">
        <f ca="1">IF($C$5="Yes",VLOOKUP($B$19,'LookUp Ranges'!$A$59:$CY$65,CV$63),VLOOKUP($B$19,'LookUp Ranges Bonus'!$A$83:$CY$88,'Bonus Calc'!CV$63))</f>
        <v>0</v>
      </c>
      <c r="CW43">
        <f ca="1">IF($C$5="Yes",VLOOKUP($B$19,'LookUp Ranges'!$A$59:$CY$65,CW$63),VLOOKUP($B$19,'LookUp Ranges Bonus'!$A$83:$CY$88,'Bonus Calc'!CW$63))</f>
        <v>0</v>
      </c>
      <c r="CX43">
        <f ca="1">IF($C$5="Yes",VLOOKUP($B$19,'LookUp Ranges'!$A$59:$CY$65,CX$63),VLOOKUP($B$19,'LookUp Ranges Bonus'!$A$83:$CY$88,'Bonus Calc'!CX$63))</f>
        <v>0</v>
      </c>
      <c r="CY43">
        <f ca="1">IF($C$5="Yes",VLOOKUP($B$19,'LookUp Ranges'!$A$59:$CY$65,CY$63),VLOOKUP($B$19,'LookUp Ranges Bonus'!$A$83:$CY$88,'Bonus Calc'!CY$63))</f>
        <v>0</v>
      </c>
      <c r="CZ43">
        <f ca="1">IF($C$5="Yes",VLOOKUP($B$19,'LookUp Ranges'!$A$59:$CY$65,CZ$63),VLOOKUP($B$19,'LookUp Ranges Bonus'!$A$83:$CY$88,'Bonus Calc'!CZ$63))</f>
        <v>0</v>
      </c>
    </row>
    <row r="45" spans="1:125" x14ac:dyDescent="0.25">
      <c r="B45" t="s">
        <v>246</v>
      </c>
    </row>
    <row r="46" spans="1:125" x14ac:dyDescent="0.25">
      <c r="B46">
        <v>2019</v>
      </c>
      <c r="C46" s="498">
        <f>IF(C4=$B46,+SUMIF(Inputs!E29:AR29,"=2019",Inputs!E30:AR30)-IF(C22+C16+C28+C34+C40=0,RetireValue,0),0)</f>
        <v>0</v>
      </c>
      <c r="D46" s="498">
        <f>IF(D4=$B46,+SUMIF(Inputs!#REF!,"=2019",Inputs!#REF!)-IF(D22+D16+D28+D34+D40=0,RetireValueAlt1,0),0)</f>
        <v>0</v>
      </c>
      <c r="E46" s="498">
        <f>IF(E4=$B46,+SUMIF(Inputs!#REF!,"=2019",Inputs!#REF!)-IF(E22+E16+E28+E34+E40=0,RetireValueAlt2,0),0)</f>
        <v>0</v>
      </c>
      <c r="F46" s="498">
        <f>IF(F4=$B46,+SUMIF(Inputs!#REF!,"=2019",Inputs!#REF!)-IF(F22+F16+F28+F34+F40=0,RetireValueAlt3,0),0)</f>
        <v>0</v>
      </c>
    </row>
    <row r="48" spans="1:125" x14ac:dyDescent="0.25">
      <c r="B48" s="125" t="s">
        <v>31</v>
      </c>
      <c r="C48" s="390">
        <f>+B46</f>
        <v>2019</v>
      </c>
      <c r="D48" s="391">
        <f>+C48+1</f>
        <v>2020</v>
      </c>
      <c r="E48" s="391">
        <f t="shared" ref="E48" si="550">+D48+1</f>
        <v>2021</v>
      </c>
      <c r="F48" s="391">
        <f t="shared" ref="F48" si="551">+E48+1</f>
        <v>2022</v>
      </c>
      <c r="G48" s="391">
        <f t="shared" ref="G48" si="552">+F48+1</f>
        <v>2023</v>
      </c>
      <c r="H48" s="391">
        <f t="shared" ref="H48" si="553">+G48+1</f>
        <v>2024</v>
      </c>
      <c r="I48" s="391">
        <f t="shared" ref="I48" si="554">+H48+1</f>
        <v>2025</v>
      </c>
      <c r="J48" s="391">
        <f t="shared" ref="J48" si="555">+I48+1</f>
        <v>2026</v>
      </c>
      <c r="K48" s="391">
        <f t="shared" ref="K48" si="556">+J48+1</f>
        <v>2027</v>
      </c>
      <c r="L48" s="391">
        <f t="shared" ref="L48" si="557">+K48+1</f>
        <v>2028</v>
      </c>
      <c r="M48" s="391">
        <f t="shared" ref="M48" si="558">+L48+1</f>
        <v>2029</v>
      </c>
      <c r="N48" s="391">
        <f t="shared" ref="N48" si="559">+M48+1</f>
        <v>2030</v>
      </c>
      <c r="O48" s="391">
        <f t="shared" ref="O48" si="560">+N48+1</f>
        <v>2031</v>
      </c>
      <c r="P48" s="391">
        <f t="shared" ref="P48" si="561">+O48+1</f>
        <v>2032</v>
      </c>
      <c r="Q48" s="391">
        <f t="shared" ref="Q48" si="562">+P48+1</f>
        <v>2033</v>
      </c>
      <c r="R48" s="391">
        <f t="shared" ref="R48" si="563">+Q48+1</f>
        <v>2034</v>
      </c>
      <c r="S48" s="391">
        <f>+R48+1</f>
        <v>2035</v>
      </c>
      <c r="T48" s="391">
        <f t="shared" ref="T48" si="564">+S48+1</f>
        <v>2036</v>
      </c>
      <c r="U48" s="391">
        <f t="shared" ref="U48" si="565">+T48+1</f>
        <v>2037</v>
      </c>
      <c r="V48" s="391">
        <f t="shared" ref="V48" si="566">+U48+1</f>
        <v>2038</v>
      </c>
      <c r="W48" s="391">
        <f t="shared" ref="W48" si="567">+V48+1</f>
        <v>2039</v>
      </c>
      <c r="X48" s="391">
        <f t="shared" ref="X48" si="568">+W48+1</f>
        <v>2040</v>
      </c>
      <c r="Y48" s="391">
        <f t="shared" ref="Y48" si="569">+X48+1</f>
        <v>2041</v>
      </c>
      <c r="Z48" s="391">
        <f t="shared" ref="Z48" si="570">+Y48+1</f>
        <v>2042</v>
      </c>
      <c r="AA48" s="391">
        <f t="shared" ref="AA48" si="571">+Z48+1</f>
        <v>2043</v>
      </c>
      <c r="AB48" s="391">
        <f t="shared" ref="AB48" si="572">+AA48+1</f>
        <v>2044</v>
      </c>
      <c r="AC48" s="391">
        <f t="shared" ref="AC48" si="573">+AB48+1</f>
        <v>2045</v>
      </c>
      <c r="AD48" s="391">
        <f t="shared" ref="AD48" si="574">+AC48+1</f>
        <v>2046</v>
      </c>
      <c r="AE48" s="391">
        <f t="shared" ref="AE48" si="575">+AD48+1</f>
        <v>2047</v>
      </c>
      <c r="AF48" s="391">
        <f t="shared" ref="AF48" si="576">+AE48+1</f>
        <v>2048</v>
      </c>
      <c r="AG48" s="391">
        <f t="shared" ref="AG48" si="577">+AF48+1</f>
        <v>2049</v>
      </c>
      <c r="AH48" s="391">
        <f t="shared" ref="AH48" si="578">+AG48+1</f>
        <v>2050</v>
      </c>
      <c r="AI48" s="391">
        <f t="shared" ref="AI48" si="579">+AH48+1</f>
        <v>2051</v>
      </c>
      <c r="AJ48" s="391">
        <f t="shared" ref="AJ48" si="580">+AI48+1</f>
        <v>2052</v>
      </c>
      <c r="AK48" s="391">
        <f t="shared" ref="AK48" si="581">+AJ48+1</f>
        <v>2053</v>
      </c>
      <c r="AL48" s="391">
        <f t="shared" ref="AL48" si="582">+AK48+1</f>
        <v>2054</v>
      </c>
      <c r="AM48" s="391">
        <f t="shared" ref="AM48" si="583">+AL48+1</f>
        <v>2055</v>
      </c>
      <c r="AN48" s="391">
        <f t="shared" ref="AN48" si="584">+AM48+1</f>
        <v>2056</v>
      </c>
      <c r="AO48" s="391">
        <f t="shared" ref="AO48" si="585">+AN48+1</f>
        <v>2057</v>
      </c>
      <c r="AP48" s="391">
        <f t="shared" ref="AP48" si="586">+AO48+1</f>
        <v>2058</v>
      </c>
      <c r="AQ48" s="391">
        <f t="shared" ref="AQ48" si="587">+AP48+1</f>
        <v>2059</v>
      </c>
      <c r="AR48" s="391">
        <f t="shared" ref="AR48" si="588">+AQ48+1</f>
        <v>2060</v>
      </c>
      <c r="AS48" s="391">
        <f t="shared" ref="AS48" si="589">+AR48+1</f>
        <v>2061</v>
      </c>
      <c r="AT48" s="391">
        <f t="shared" ref="AT48" si="590">+AS48+1</f>
        <v>2062</v>
      </c>
      <c r="AU48" s="391">
        <f t="shared" ref="AU48" si="591">+AT48+1</f>
        <v>2063</v>
      </c>
      <c r="AV48" s="391">
        <f t="shared" ref="AV48" si="592">+AU48+1</f>
        <v>2064</v>
      </c>
      <c r="AW48" s="391">
        <f t="shared" ref="AW48" si="593">+AV48+1</f>
        <v>2065</v>
      </c>
      <c r="AX48" s="391">
        <f t="shared" ref="AX48" si="594">+AW48+1</f>
        <v>2066</v>
      </c>
      <c r="AY48" s="391">
        <f t="shared" ref="AY48" si="595">+AX48+1</f>
        <v>2067</v>
      </c>
      <c r="AZ48" s="391">
        <f t="shared" ref="AZ48" si="596">+AY48+1</f>
        <v>2068</v>
      </c>
      <c r="BA48" s="391">
        <f t="shared" ref="BA48" si="597">+AZ48+1</f>
        <v>2069</v>
      </c>
      <c r="BB48" s="391">
        <f t="shared" ref="BB48" si="598">+BA48+1</f>
        <v>2070</v>
      </c>
      <c r="BC48" s="391">
        <f t="shared" ref="BC48" si="599">+BB48+1</f>
        <v>2071</v>
      </c>
      <c r="BD48" s="391">
        <f t="shared" ref="BD48" si="600">+BC48+1</f>
        <v>2072</v>
      </c>
      <c r="BE48" s="391">
        <f t="shared" ref="BE48" si="601">+BD48+1</f>
        <v>2073</v>
      </c>
      <c r="BF48" s="391">
        <f t="shared" ref="BF48" si="602">+BE48+1</f>
        <v>2074</v>
      </c>
      <c r="BG48" s="391">
        <f t="shared" ref="BG48" si="603">+BF48+1</f>
        <v>2075</v>
      </c>
      <c r="BH48" s="391">
        <f t="shared" ref="BH48" si="604">+BG48+1</f>
        <v>2076</v>
      </c>
      <c r="BI48" s="391">
        <f t="shared" ref="BI48" si="605">+BH48+1</f>
        <v>2077</v>
      </c>
      <c r="BJ48" s="391">
        <f t="shared" ref="BJ48" si="606">+BI48+1</f>
        <v>2078</v>
      </c>
      <c r="BK48" s="391">
        <f t="shared" ref="BK48" si="607">+BJ48+1</f>
        <v>2079</v>
      </c>
      <c r="BL48" s="391">
        <f t="shared" ref="BL48" si="608">+BK48+1</f>
        <v>2080</v>
      </c>
      <c r="BM48" s="391">
        <f t="shared" ref="BM48" si="609">+BL48+1</f>
        <v>2081</v>
      </c>
      <c r="BN48" s="391">
        <f t="shared" ref="BN48" si="610">+BM48+1</f>
        <v>2082</v>
      </c>
      <c r="BO48" s="391">
        <f t="shared" ref="BO48" si="611">+BN48+1</f>
        <v>2083</v>
      </c>
      <c r="BP48" s="391">
        <f t="shared" ref="BP48" si="612">+BO48+1</f>
        <v>2084</v>
      </c>
      <c r="BQ48" s="391">
        <f t="shared" ref="BQ48" si="613">+BP48+1</f>
        <v>2085</v>
      </c>
      <c r="BR48" s="391">
        <f t="shared" ref="BR48" si="614">+BQ48+1</f>
        <v>2086</v>
      </c>
      <c r="BS48" s="391">
        <f t="shared" ref="BS48" si="615">+BR48+1</f>
        <v>2087</v>
      </c>
      <c r="BT48" s="391">
        <f t="shared" ref="BT48" si="616">+BS48+1</f>
        <v>2088</v>
      </c>
      <c r="BU48" s="391">
        <f t="shared" ref="BU48" si="617">+BT48+1</f>
        <v>2089</v>
      </c>
      <c r="BV48" s="391">
        <f t="shared" ref="BV48" si="618">+BU48+1</f>
        <v>2090</v>
      </c>
      <c r="BW48" s="391">
        <f t="shared" ref="BW48" si="619">+BV48+1</f>
        <v>2091</v>
      </c>
      <c r="BX48" s="391">
        <f t="shared" ref="BX48" si="620">+BW48+1</f>
        <v>2092</v>
      </c>
      <c r="BY48" s="391">
        <f t="shared" ref="BY48" si="621">+BX48+1</f>
        <v>2093</v>
      </c>
      <c r="BZ48" s="391">
        <f t="shared" ref="BZ48" si="622">+BY48+1</f>
        <v>2094</v>
      </c>
      <c r="CA48" s="391">
        <f t="shared" ref="CA48" si="623">+BZ48+1</f>
        <v>2095</v>
      </c>
      <c r="CB48" s="391">
        <f t="shared" ref="CB48" si="624">+CA48+1</f>
        <v>2096</v>
      </c>
      <c r="CC48" s="391">
        <f t="shared" ref="CC48" si="625">+CB48+1</f>
        <v>2097</v>
      </c>
      <c r="CD48" s="391">
        <f t="shared" ref="CD48" si="626">+CC48+1</f>
        <v>2098</v>
      </c>
      <c r="CE48" s="391">
        <f t="shared" ref="CE48" si="627">+CD48+1</f>
        <v>2099</v>
      </c>
      <c r="CF48" s="391">
        <f t="shared" ref="CF48" si="628">+CE48+1</f>
        <v>2100</v>
      </c>
      <c r="CG48" s="391">
        <f t="shared" ref="CG48" si="629">+CF48+1</f>
        <v>2101</v>
      </c>
      <c r="CH48" s="391">
        <f t="shared" ref="CH48" si="630">+CG48+1</f>
        <v>2102</v>
      </c>
      <c r="CI48" s="391">
        <f t="shared" ref="CI48" si="631">+CH48+1</f>
        <v>2103</v>
      </c>
      <c r="CJ48" s="391">
        <f t="shared" ref="CJ48" si="632">+CI48+1</f>
        <v>2104</v>
      </c>
      <c r="CK48" s="391">
        <f t="shared" ref="CK48" si="633">+CJ48+1</f>
        <v>2105</v>
      </c>
      <c r="CL48" s="391">
        <f t="shared" ref="CL48" si="634">+CK48+1</f>
        <v>2106</v>
      </c>
      <c r="CM48" s="391">
        <f t="shared" ref="CM48" si="635">+CL48+1</f>
        <v>2107</v>
      </c>
      <c r="CN48" s="391">
        <f t="shared" ref="CN48" si="636">+CM48+1</f>
        <v>2108</v>
      </c>
      <c r="CO48" s="391">
        <f t="shared" ref="CO48" si="637">+CN48+1</f>
        <v>2109</v>
      </c>
      <c r="CP48" s="391">
        <f t="shared" ref="CP48" si="638">+CO48+1</f>
        <v>2110</v>
      </c>
      <c r="CQ48" s="391">
        <f t="shared" ref="CQ48" si="639">+CP48+1</f>
        <v>2111</v>
      </c>
      <c r="CR48" s="391">
        <f t="shared" ref="CR48" si="640">+CQ48+1</f>
        <v>2112</v>
      </c>
      <c r="CS48" s="391">
        <f t="shared" ref="CS48" si="641">+CR48+1</f>
        <v>2113</v>
      </c>
      <c r="CT48" s="391">
        <f t="shared" ref="CT48" si="642">+CS48+1</f>
        <v>2114</v>
      </c>
      <c r="CU48" s="391">
        <f t="shared" ref="CU48" si="643">+CT48+1</f>
        <v>2115</v>
      </c>
      <c r="CV48" s="391">
        <f t="shared" ref="CV48" si="644">+CU48+1</f>
        <v>2116</v>
      </c>
      <c r="CW48" s="391">
        <f t="shared" ref="CW48" si="645">+CV48+1</f>
        <v>2117</v>
      </c>
      <c r="CX48" s="391">
        <f t="shared" ref="CX48" si="646">+CW48+1</f>
        <v>2118</v>
      </c>
      <c r="CY48" s="391">
        <f t="shared" ref="CY48" si="647">+CX48+1</f>
        <v>2119</v>
      </c>
      <c r="CZ48" s="391">
        <f t="shared" ref="CZ48" si="648">+CY48+1</f>
        <v>2120</v>
      </c>
      <c r="DA48" s="391"/>
      <c r="DB48" s="391"/>
      <c r="DC48" s="391"/>
      <c r="DD48" s="391"/>
      <c r="DE48" s="391"/>
      <c r="DF48" s="391"/>
      <c r="DG48" s="391"/>
      <c r="DH48" s="391"/>
      <c r="DI48" s="391"/>
      <c r="DJ48" s="391"/>
      <c r="DK48" s="391"/>
      <c r="DL48" s="391"/>
      <c r="DM48" s="391"/>
      <c r="DN48" s="391"/>
      <c r="DO48" s="391"/>
      <c r="DP48" s="391"/>
      <c r="DQ48" s="391"/>
      <c r="DR48" s="391"/>
      <c r="DS48" s="391"/>
      <c r="DT48" s="391"/>
      <c r="DU48" s="391"/>
    </row>
    <row r="49" spans="1:125" x14ac:dyDescent="0.25">
      <c r="A49">
        <v>2019</v>
      </c>
      <c r="B49">
        <f ca="1">+B43</f>
        <v>5</v>
      </c>
      <c r="C49">
        <f ca="1">IF($C$5="Yes",VLOOKUP($B$19,'LookUp Ranges'!$A$59:$CY$65,C$63),VLOOKUP($B$19,'LookUp Ranges Bonus'!$A$101:$CY$106,'Bonus Calc'!C$63))</f>
        <v>0.43999999999999995</v>
      </c>
      <c r="D49">
        <f ca="1">IF($C$5="Yes",VLOOKUP($B$19,'LookUp Ranges'!$A$59:$CY$65,D$63),VLOOKUP($B$19,'LookUp Ranges Bonus'!$A$101:$CY$106,'Bonus Calc'!D$63))</f>
        <v>0.22399999999999998</v>
      </c>
      <c r="E49">
        <f ca="1">IF($C$5="Yes",VLOOKUP($B$19,'LookUp Ranges'!$A$59:$CY$65,E$63),VLOOKUP($B$19,'LookUp Ranges Bonus'!$A$101:$CY$106,'Bonus Calc'!E$63))</f>
        <v>0.13439999999999999</v>
      </c>
      <c r="F49">
        <f ca="1">IF($C$5="Yes",VLOOKUP($B$19,'LookUp Ranges'!$A$59:$CY$65,F$63),VLOOKUP($B$19,'LookUp Ranges Bonus'!$A$101:$CY$106,'Bonus Calc'!F$63))</f>
        <v>8.0639999999999989E-2</v>
      </c>
      <c r="G49">
        <f ca="1">IF($C$5="Yes",VLOOKUP($B$19,'LookUp Ranges'!$A$59:$CY$65,G$63),VLOOKUP($B$19,'LookUp Ranges Bonus'!$A$101:$CY$106,'Bonus Calc'!G$63))</f>
        <v>8.0639999999999989E-2</v>
      </c>
      <c r="H49">
        <f ca="1">IF($C$5="Yes",VLOOKUP($B$19,'LookUp Ranges'!$A$59:$CY$65,H$63),VLOOKUP($B$19,'LookUp Ranges Bonus'!$A$101:$CY$106,'Bonus Calc'!H$63))</f>
        <v>4.0319999999999995E-2</v>
      </c>
      <c r="I49">
        <f ca="1">IF($C$5="Yes",VLOOKUP($B$19,'LookUp Ranges'!$A$59:$CY$65,I$63),VLOOKUP($B$19,'LookUp Ranges Bonus'!$A$101:$CY$106,'Bonus Calc'!I$63))</f>
        <v>0</v>
      </c>
      <c r="J49">
        <f ca="1">IF($C$5="Yes",VLOOKUP($B$19,'LookUp Ranges'!$A$59:$CY$65,J$63),VLOOKUP($B$19,'LookUp Ranges Bonus'!$A$101:$CY$106,'Bonus Calc'!J$63))</f>
        <v>0</v>
      </c>
      <c r="K49">
        <f ca="1">IF($C$5="Yes",VLOOKUP($B$19,'LookUp Ranges'!$A$59:$CY$65,K$63),VLOOKUP($B$19,'LookUp Ranges Bonus'!$A$101:$CY$106,'Bonus Calc'!K$63))</f>
        <v>0</v>
      </c>
      <c r="L49">
        <f ca="1">IF($C$5="Yes",VLOOKUP($B$19,'LookUp Ranges'!$A$59:$CY$65,L$63),VLOOKUP($B$19,'LookUp Ranges Bonus'!$A$101:$CY$106,'Bonus Calc'!L$63))</f>
        <v>0</v>
      </c>
      <c r="M49">
        <f ca="1">IF($C$5="Yes",VLOOKUP($B$19,'LookUp Ranges'!$A$59:$CY$65,M$63),VLOOKUP($B$19,'LookUp Ranges Bonus'!$A$101:$CY$106,'Bonus Calc'!M$63))</f>
        <v>0</v>
      </c>
      <c r="N49">
        <f ca="1">IF($C$5="Yes",VLOOKUP($B$19,'LookUp Ranges'!$A$59:$CY$65,N$63),VLOOKUP($B$19,'LookUp Ranges Bonus'!$A$101:$CY$106,'Bonus Calc'!N$63))</f>
        <v>0</v>
      </c>
      <c r="O49">
        <f ca="1">IF($C$5="Yes",VLOOKUP($B$19,'LookUp Ranges'!$A$59:$CY$65,O$63),VLOOKUP($B$19,'LookUp Ranges Bonus'!$A$101:$CY$106,'Bonus Calc'!O$63))</f>
        <v>0</v>
      </c>
      <c r="P49">
        <f ca="1">IF($C$5="Yes",VLOOKUP($B$19,'LookUp Ranges'!$A$59:$CY$65,P$63),VLOOKUP($B$19,'LookUp Ranges Bonus'!$A$101:$CY$106,'Bonus Calc'!P$63))</f>
        <v>0</v>
      </c>
      <c r="Q49">
        <f ca="1">IF($C$5="Yes",VLOOKUP($B$19,'LookUp Ranges'!$A$59:$CY$65,Q$63),VLOOKUP($B$19,'LookUp Ranges Bonus'!$A$101:$CY$106,'Bonus Calc'!Q$63))</f>
        <v>0</v>
      </c>
      <c r="R49">
        <f ca="1">IF($C$5="Yes",VLOOKUP($B$19,'LookUp Ranges'!$A$59:$CY$65,R$63),VLOOKUP($B$19,'LookUp Ranges Bonus'!$A$101:$CY$106,'Bonus Calc'!R$63))</f>
        <v>0</v>
      </c>
      <c r="S49">
        <f ca="1">IF($C$5="Yes",VLOOKUP($B$19,'LookUp Ranges'!$A$59:$CY$65,S$63),VLOOKUP($B$19,'LookUp Ranges Bonus'!$A$101:$CY$106,'Bonus Calc'!S$63))</f>
        <v>0</v>
      </c>
      <c r="T49">
        <f ca="1">IF($C$5="Yes",VLOOKUP($B$19,'LookUp Ranges'!$A$59:$CY$65,T$63),VLOOKUP($B$19,'LookUp Ranges Bonus'!$A$101:$CY$106,'Bonus Calc'!T$63))</f>
        <v>0</v>
      </c>
      <c r="U49">
        <f ca="1">IF($C$5="Yes",VLOOKUP($B$19,'LookUp Ranges'!$A$59:$CY$65,U$63),VLOOKUP($B$19,'LookUp Ranges Bonus'!$A$101:$CY$106,'Bonus Calc'!U$63))</f>
        <v>0</v>
      </c>
      <c r="V49">
        <f ca="1">IF($C$5="Yes",VLOOKUP($B$19,'LookUp Ranges'!$A$59:$CY$65,V$63),VLOOKUP($B$19,'LookUp Ranges Bonus'!$A$101:$CY$106,'Bonus Calc'!V$63))</f>
        <v>0</v>
      </c>
      <c r="W49">
        <f ca="1">IF($C$5="Yes",VLOOKUP($B$19,'LookUp Ranges'!$A$59:$CY$65,W$63),VLOOKUP($B$19,'LookUp Ranges Bonus'!$A$101:$CY$106,'Bonus Calc'!W$63))</f>
        <v>0</v>
      </c>
      <c r="X49">
        <f ca="1">IF($C$5="Yes",VLOOKUP($B$19,'LookUp Ranges'!$A$59:$CY$65,X$63),VLOOKUP($B$19,'LookUp Ranges Bonus'!$A$101:$CY$106,'Bonus Calc'!X$63))</f>
        <v>0</v>
      </c>
      <c r="Y49">
        <f ca="1">IF($C$5="Yes",VLOOKUP($B$19,'LookUp Ranges'!$A$59:$CY$65,Y$63),VLOOKUP($B$19,'LookUp Ranges Bonus'!$A$101:$CY$106,'Bonus Calc'!Y$63))</f>
        <v>0</v>
      </c>
      <c r="Z49">
        <f ca="1">IF($C$5="Yes",VLOOKUP($B$19,'LookUp Ranges'!$A$59:$CY$65,Z$63),VLOOKUP($B$19,'LookUp Ranges Bonus'!$A$101:$CY$106,'Bonus Calc'!Z$63))</f>
        <v>0</v>
      </c>
      <c r="AA49">
        <f ca="1">IF($C$5="Yes",VLOOKUP($B$19,'LookUp Ranges'!$A$59:$CY$65,AA$63),VLOOKUP($B$19,'LookUp Ranges Bonus'!$A$101:$CY$106,'Bonus Calc'!AA$63))</f>
        <v>0</v>
      </c>
      <c r="AB49">
        <f ca="1">IF($C$5="Yes",VLOOKUP($B$19,'LookUp Ranges'!$A$59:$CY$65,AB$63),VLOOKUP($B$19,'LookUp Ranges Bonus'!$A$101:$CY$106,'Bonus Calc'!AB$63))</f>
        <v>0</v>
      </c>
      <c r="AC49">
        <f ca="1">IF($C$5="Yes",VLOOKUP($B$19,'LookUp Ranges'!$A$59:$CY$65,AC$63),VLOOKUP($B$19,'LookUp Ranges Bonus'!$A$101:$CY$106,'Bonus Calc'!AC$63))</f>
        <v>0</v>
      </c>
      <c r="AD49">
        <f ca="1">IF($C$5="Yes",VLOOKUP($B$19,'LookUp Ranges'!$A$59:$CY$65,AD$63),VLOOKUP($B$19,'LookUp Ranges Bonus'!$A$101:$CY$106,'Bonus Calc'!AD$63))</f>
        <v>0</v>
      </c>
      <c r="AE49">
        <f ca="1">IF($C$5="Yes",VLOOKUP($B$19,'LookUp Ranges'!$A$59:$CY$65,AE$63),VLOOKUP($B$19,'LookUp Ranges Bonus'!$A$101:$CY$106,'Bonus Calc'!AE$63))</f>
        <v>0</v>
      </c>
      <c r="AF49">
        <f ca="1">IF($C$5="Yes",VLOOKUP($B$19,'LookUp Ranges'!$A$59:$CY$65,AF$63),VLOOKUP($B$19,'LookUp Ranges Bonus'!$A$101:$CY$106,'Bonus Calc'!AF$63))</f>
        <v>0</v>
      </c>
      <c r="AG49">
        <f ca="1">IF($C$5="Yes",VLOOKUP($B$19,'LookUp Ranges'!$A$59:$CY$65,AG$63),VLOOKUP($B$19,'LookUp Ranges Bonus'!$A$101:$CY$106,'Bonus Calc'!AG$63))</f>
        <v>0</v>
      </c>
      <c r="AH49">
        <f ca="1">IF($C$5="Yes",VLOOKUP($B$19,'LookUp Ranges'!$A$59:$CY$65,AH$63),VLOOKUP($B$19,'LookUp Ranges Bonus'!$A$101:$CY$106,'Bonus Calc'!AH$63))</f>
        <v>0</v>
      </c>
      <c r="AI49">
        <f ca="1">IF($C$5="Yes",VLOOKUP($B$19,'LookUp Ranges'!$A$59:$CY$65,AI$63),VLOOKUP($B$19,'LookUp Ranges Bonus'!$A$101:$CY$106,'Bonus Calc'!AI$63))</f>
        <v>0</v>
      </c>
      <c r="AJ49">
        <f ca="1">IF($C$5="Yes",VLOOKUP($B$19,'LookUp Ranges'!$A$59:$CY$65,AJ$63),VLOOKUP($B$19,'LookUp Ranges Bonus'!$A$101:$CY$106,'Bonus Calc'!AJ$63))</f>
        <v>0</v>
      </c>
      <c r="AK49">
        <f ca="1">IF($C$5="Yes",VLOOKUP($B$19,'LookUp Ranges'!$A$59:$CY$65,AK$63),VLOOKUP($B$19,'LookUp Ranges Bonus'!$A$101:$CY$106,'Bonus Calc'!AK$63))</f>
        <v>0</v>
      </c>
      <c r="AL49">
        <f ca="1">IF($C$5="Yes",VLOOKUP($B$19,'LookUp Ranges'!$A$59:$CY$65,AL$63),VLOOKUP($B$19,'LookUp Ranges Bonus'!$A$101:$CY$106,'Bonus Calc'!AL$63))</f>
        <v>0</v>
      </c>
      <c r="AM49">
        <f ca="1">IF($C$5="Yes",VLOOKUP($B$19,'LookUp Ranges'!$A$59:$CY$65,AM$63),VLOOKUP($B$19,'LookUp Ranges Bonus'!$A$101:$CY$106,'Bonus Calc'!AM$63))</f>
        <v>0</v>
      </c>
      <c r="AN49">
        <f ca="1">IF($C$5="Yes",VLOOKUP($B$19,'LookUp Ranges'!$A$59:$CY$65,AN$63),VLOOKUP($B$19,'LookUp Ranges Bonus'!$A$101:$CY$106,'Bonus Calc'!AN$63))</f>
        <v>0</v>
      </c>
      <c r="AO49">
        <f ca="1">IF($C$5="Yes",VLOOKUP($B$19,'LookUp Ranges'!$A$59:$CY$65,AO$63),VLOOKUP($B$19,'LookUp Ranges Bonus'!$A$101:$CY$106,'Bonus Calc'!AO$63))</f>
        <v>0</v>
      </c>
      <c r="AP49">
        <f ca="1">IF($C$5="Yes",VLOOKUP($B$19,'LookUp Ranges'!$A$59:$CY$65,AP$63),VLOOKUP($B$19,'LookUp Ranges Bonus'!$A$101:$CY$106,'Bonus Calc'!AP$63))</f>
        <v>0</v>
      </c>
      <c r="AQ49">
        <f ca="1">IF($C$5="Yes",VLOOKUP($B$19,'LookUp Ranges'!$A$59:$CY$65,AQ$63),VLOOKUP($B$19,'LookUp Ranges Bonus'!$A$101:$CY$106,'Bonus Calc'!AQ$63))</f>
        <v>0</v>
      </c>
      <c r="AR49">
        <f ca="1">IF($C$5="Yes",VLOOKUP($B$19,'LookUp Ranges'!$A$59:$CY$65,AR$63),VLOOKUP($B$19,'LookUp Ranges Bonus'!$A$101:$CY$106,'Bonus Calc'!AR$63))</f>
        <v>0</v>
      </c>
      <c r="AS49">
        <f ca="1">IF($C$5="Yes",VLOOKUP($B$19,'LookUp Ranges'!$A$59:$CY$65,AS$63),VLOOKUP($B$19,'LookUp Ranges Bonus'!$A$101:$CY$106,'Bonus Calc'!AS$63))</f>
        <v>0</v>
      </c>
      <c r="AT49">
        <f ca="1">IF($C$5="Yes",VLOOKUP($B$19,'LookUp Ranges'!$A$59:$CY$65,AT$63),VLOOKUP($B$19,'LookUp Ranges Bonus'!$A$101:$CY$106,'Bonus Calc'!AT$63))</f>
        <v>0</v>
      </c>
      <c r="AU49">
        <f ca="1">IF($C$5="Yes",VLOOKUP($B$19,'LookUp Ranges'!$A$59:$CY$65,AU$63),VLOOKUP($B$19,'LookUp Ranges Bonus'!$A$101:$CY$106,'Bonus Calc'!AU$63))</f>
        <v>0</v>
      </c>
      <c r="AV49">
        <f ca="1">IF($C$5="Yes",VLOOKUP($B$19,'LookUp Ranges'!$A$59:$CY$65,AV$63),VLOOKUP($B$19,'LookUp Ranges Bonus'!$A$101:$CY$106,'Bonus Calc'!AV$63))</f>
        <v>0</v>
      </c>
      <c r="AW49">
        <f ca="1">IF($C$5="Yes",VLOOKUP($B$19,'LookUp Ranges'!$A$59:$CY$65,AW$63),VLOOKUP($B$19,'LookUp Ranges Bonus'!$A$101:$CY$106,'Bonus Calc'!AW$63))</f>
        <v>0</v>
      </c>
      <c r="AX49">
        <f ca="1">IF($C$5="Yes",VLOOKUP($B$19,'LookUp Ranges'!$A$59:$CY$65,AX$63),VLOOKUP($B$19,'LookUp Ranges Bonus'!$A$101:$CY$106,'Bonus Calc'!AX$63))</f>
        <v>0</v>
      </c>
      <c r="AY49">
        <f ca="1">IF($C$5="Yes",VLOOKUP($B$19,'LookUp Ranges'!$A$59:$CY$65,AY$63),VLOOKUP($B$19,'LookUp Ranges Bonus'!$A$101:$CY$106,'Bonus Calc'!AY$63))</f>
        <v>0</v>
      </c>
      <c r="AZ49">
        <f ca="1">IF($C$5="Yes",VLOOKUP($B$19,'LookUp Ranges'!$A$59:$CY$65,AZ$63),VLOOKUP($B$19,'LookUp Ranges Bonus'!$A$101:$CY$106,'Bonus Calc'!AZ$63))</f>
        <v>0</v>
      </c>
      <c r="BA49">
        <f ca="1">IF($C$5="Yes",VLOOKUP($B$19,'LookUp Ranges'!$A$59:$CY$65,BA$63),VLOOKUP($B$19,'LookUp Ranges Bonus'!$A$101:$CY$106,'Bonus Calc'!BA$63))</f>
        <v>0</v>
      </c>
      <c r="BB49">
        <f ca="1">IF($C$5="Yes",VLOOKUP($B$19,'LookUp Ranges'!$A$59:$CY$65,BB$63),VLOOKUP($B$19,'LookUp Ranges Bonus'!$A$101:$CY$106,'Bonus Calc'!BB$63))</f>
        <v>0</v>
      </c>
      <c r="BC49">
        <f ca="1">IF($C$5="Yes",VLOOKUP($B$19,'LookUp Ranges'!$A$59:$CY$65,BC$63),VLOOKUP($B$19,'LookUp Ranges Bonus'!$A$101:$CY$106,'Bonus Calc'!BC$63))</f>
        <v>0</v>
      </c>
      <c r="BD49">
        <f ca="1">IF($C$5="Yes",VLOOKUP($B$19,'LookUp Ranges'!$A$59:$CY$65,BD$63),VLOOKUP($B$19,'LookUp Ranges Bonus'!$A$101:$CY$106,'Bonus Calc'!BD$63))</f>
        <v>0</v>
      </c>
      <c r="BE49">
        <f ca="1">IF($C$5="Yes",VLOOKUP($B$19,'LookUp Ranges'!$A$59:$CY$65,BE$63),VLOOKUP($B$19,'LookUp Ranges Bonus'!$A$101:$CY$106,'Bonus Calc'!BE$63))</f>
        <v>0</v>
      </c>
      <c r="BF49">
        <f ca="1">IF($C$5="Yes",VLOOKUP($B$19,'LookUp Ranges'!$A$59:$CY$65,BF$63),VLOOKUP($B$19,'LookUp Ranges Bonus'!$A$101:$CY$106,'Bonus Calc'!BF$63))</f>
        <v>0</v>
      </c>
      <c r="BG49">
        <f ca="1">IF($C$5="Yes",VLOOKUP($B$19,'LookUp Ranges'!$A$59:$CY$65,BG$63),VLOOKUP($B$19,'LookUp Ranges Bonus'!$A$101:$CY$106,'Bonus Calc'!BG$63))</f>
        <v>0</v>
      </c>
      <c r="BH49">
        <f ca="1">IF($C$5="Yes",VLOOKUP($B$19,'LookUp Ranges'!$A$59:$CY$65,BH$63),VLOOKUP($B$19,'LookUp Ranges Bonus'!$A$101:$CY$106,'Bonus Calc'!BH$63))</f>
        <v>0</v>
      </c>
      <c r="BI49">
        <f ca="1">IF($C$5="Yes",VLOOKUP($B$19,'LookUp Ranges'!$A$59:$CY$65,BI$63),VLOOKUP($B$19,'LookUp Ranges Bonus'!$A$101:$CY$106,'Bonus Calc'!BI$63))</f>
        <v>0</v>
      </c>
      <c r="BJ49">
        <f ca="1">IF($C$5="Yes",VLOOKUP($B$19,'LookUp Ranges'!$A$59:$CY$65,BJ$63),VLOOKUP($B$19,'LookUp Ranges Bonus'!$A$101:$CY$106,'Bonus Calc'!BJ$63))</f>
        <v>0</v>
      </c>
      <c r="BK49">
        <f ca="1">IF($C$5="Yes",VLOOKUP($B$19,'LookUp Ranges'!$A$59:$CY$65,BK$63),VLOOKUP($B$19,'LookUp Ranges Bonus'!$A$101:$CY$106,'Bonus Calc'!BK$63))</f>
        <v>0</v>
      </c>
      <c r="BL49">
        <f ca="1">IF($C$5="Yes",VLOOKUP($B$19,'LookUp Ranges'!$A$59:$CY$65,BL$63),VLOOKUP($B$19,'LookUp Ranges Bonus'!$A$101:$CY$106,'Bonus Calc'!BL$63))</f>
        <v>0</v>
      </c>
      <c r="BM49">
        <f ca="1">IF($C$5="Yes",VLOOKUP($B$19,'LookUp Ranges'!$A$59:$CY$65,BM$63),VLOOKUP($B$19,'LookUp Ranges Bonus'!$A$101:$CY$106,'Bonus Calc'!BM$63))</f>
        <v>0</v>
      </c>
      <c r="BN49">
        <f ca="1">IF($C$5="Yes",VLOOKUP($B$19,'LookUp Ranges'!$A$59:$CY$65,BN$63),VLOOKUP($B$19,'LookUp Ranges Bonus'!$A$101:$CY$106,'Bonus Calc'!BN$63))</f>
        <v>0</v>
      </c>
      <c r="BO49">
        <f ca="1">IF($C$5="Yes",VLOOKUP($B$19,'LookUp Ranges'!$A$59:$CY$65,BO$63),VLOOKUP($B$19,'LookUp Ranges Bonus'!$A$101:$CY$106,'Bonus Calc'!BO$63))</f>
        <v>0</v>
      </c>
      <c r="BP49">
        <f ca="1">IF($C$5="Yes",VLOOKUP($B$19,'LookUp Ranges'!$A$59:$CY$65,BP$63),VLOOKUP($B$19,'LookUp Ranges Bonus'!$A$101:$CY$106,'Bonus Calc'!BP$63))</f>
        <v>0</v>
      </c>
      <c r="BQ49">
        <f ca="1">IF($C$5="Yes",VLOOKUP($B$19,'LookUp Ranges'!$A$59:$CY$65,BQ$63),VLOOKUP($B$19,'LookUp Ranges Bonus'!$A$101:$CY$106,'Bonus Calc'!BQ$63))</f>
        <v>0</v>
      </c>
      <c r="BR49">
        <f ca="1">IF($C$5="Yes",VLOOKUP($B$19,'LookUp Ranges'!$A$59:$CY$65,BR$63),VLOOKUP($B$19,'LookUp Ranges Bonus'!$A$101:$CY$106,'Bonus Calc'!BR$63))</f>
        <v>0</v>
      </c>
      <c r="BS49">
        <f ca="1">IF($C$5="Yes",VLOOKUP($B$19,'LookUp Ranges'!$A$59:$CY$65,BS$63),VLOOKUP($B$19,'LookUp Ranges Bonus'!$A$101:$CY$106,'Bonus Calc'!BS$63))</f>
        <v>0</v>
      </c>
      <c r="BT49">
        <f ca="1">IF($C$5="Yes",VLOOKUP($B$19,'LookUp Ranges'!$A$59:$CY$65,BT$63),VLOOKUP($B$19,'LookUp Ranges Bonus'!$A$101:$CY$106,'Bonus Calc'!BT$63))</f>
        <v>0</v>
      </c>
      <c r="BU49">
        <f ca="1">IF($C$5="Yes",VLOOKUP($B$19,'LookUp Ranges'!$A$59:$CY$65,BU$63),VLOOKUP($B$19,'LookUp Ranges Bonus'!$A$101:$CY$106,'Bonus Calc'!BU$63))</f>
        <v>0</v>
      </c>
      <c r="BV49">
        <f ca="1">IF($C$5="Yes",VLOOKUP($B$19,'LookUp Ranges'!$A$59:$CY$65,BV$63),VLOOKUP($B$19,'LookUp Ranges Bonus'!$A$101:$CY$106,'Bonus Calc'!BV$63))</f>
        <v>0</v>
      </c>
      <c r="BW49">
        <f ca="1">IF($C$5="Yes",VLOOKUP($B$19,'LookUp Ranges'!$A$59:$CY$65,BW$63),VLOOKUP($B$19,'LookUp Ranges Bonus'!$A$101:$CY$106,'Bonus Calc'!BW$63))</f>
        <v>0</v>
      </c>
      <c r="BX49">
        <f ca="1">IF($C$5="Yes",VLOOKUP($B$19,'LookUp Ranges'!$A$59:$CY$65,BX$63),VLOOKUP($B$19,'LookUp Ranges Bonus'!$A$101:$CY$106,'Bonus Calc'!BX$63))</f>
        <v>0</v>
      </c>
      <c r="BY49">
        <f ca="1">IF($C$5="Yes",VLOOKUP($B$19,'LookUp Ranges'!$A$59:$CY$65,BY$63),VLOOKUP($B$19,'LookUp Ranges Bonus'!$A$101:$CY$106,'Bonus Calc'!BY$63))</f>
        <v>0</v>
      </c>
      <c r="BZ49">
        <f ca="1">IF($C$5="Yes",VLOOKUP($B$19,'LookUp Ranges'!$A$59:$CY$65,BZ$63),VLOOKUP($B$19,'LookUp Ranges Bonus'!$A$101:$CY$106,'Bonus Calc'!BZ$63))</f>
        <v>0</v>
      </c>
      <c r="CA49">
        <f ca="1">IF($C$5="Yes",VLOOKUP($B$19,'LookUp Ranges'!$A$59:$CY$65,CA$63),VLOOKUP($B$19,'LookUp Ranges Bonus'!$A$101:$CY$106,'Bonus Calc'!CA$63))</f>
        <v>0</v>
      </c>
      <c r="CB49">
        <f ca="1">IF($C$5="Yes",VLOOKUP($B$19,'LookUp Ranges'!$A$59:$CY$65,CB$63),VLOOKUP($B$19,'LookUp Ranges Bonus'!$A$101:$CY$106,'Bonus Calc'!CB$63))</f>
        <v>0</v>
      </c>
      <c r="CC49">
        <f ca="1">IF($C$5="Yes",VLOOKUP($B$19,'LookUp Ranges'!$A$59:$CY$65,CC$63),VLOOKUP($B$19,'LookUp Ranges Bonus'!$A$101:$CY$106,'Bonus Calc'!CC$63))</f>
        <v>0</v>
      </c>
      <c r="CD49">
        <f ca="1">IF($C$5="Yes",VLOOKUP($B$19,'LookUp Ranges'!$A$59:$CY$65,CD$63),VLOOKUP($B$19,'LookUp Ranges Bonus'!$A$101:$CY$106,'Bonus Calc'!CD$63))</f>
        <v>0</v>
      </c>
      <c r="CE49">
        <f ca="1">IF($C$5="Yes",VLOOKUP($B$19,'LookUp Ranges'!$A$59:$CY$65,CE$63),VLOOKUP($B$19,'LookUp Ranges Bonus'!$A$101:$CY$106,'Bonus Calc'!CE$63))</f>
        <v>0</v>
      </c>
      <c r="CF49">
        <f ca="1">IF($C$5="Yes",VLOOKUP($B$19,'LookUp Ranges'!$A$59:$CY$65,CF$63),VLOOKUP($B$19,'LookUp Ranges Bonus'!$A$101:$CY$106,'Bonus Calc'!CF$63))</f>
        <v>0</v>
      </c>
      <c r="CG49">
        <f ca="1">IF($C$5="Yes",VLOOKUP($B$19,'LookUp Ranges'!$A$59:$CY$65,CG$63),VLOOKUP($B$19,'LookUp Ranges Bonus'!$A$101:$CY$106,'Bonus Calc'!CG$63))</f>
        <v>0</v>
      </c>
      <c r="CH49">
        <f ca="1">IF($C$5="Yes",VLOOKUP($B$19,'LookUp Ranges'!$A$59:$CY$65,CH$63),VLOOKUP($B$19,'LookUp Ranges Bonus'!$A$101:$CY$106,'Bonus Calc'!CH$63))</f>
        <v>0</v>
      </c>
      <c r="CI49">
        <f ca="1">IF($C$5="Yes",VLOOKUP($B$19,'LookUp Ranges'!$A$59:$CY$65,CI$63),VLOOKUP($B$19,'LookUp Ranges Bonus'!$A$101:$CY$106,'Bonus Calc'!CI$63))</f>
        <v>0</v>
      </c>
      <c r="CJ49">
        <f ca="1">IF($C$5="Yes",VLOOKUP($B$19,'LookUp Ranges'!$A$59:$CY$65,CJ$63),VLOOKUP($B$19,'LookUp Ranges Bonus'!$A$101:$CY$106,'Bonus Calc'!CJ$63))</f>
        <v>0</v>
      </c>
      <c r="CK49">
        <f ca="1">IF($C$5="Yes",VLOOKUP($B$19,'LookUp Ranges'!$A$59:$CY$65,CK$63),VLOOKUP($B$19,'LookUp Ranges Bonus'!$A$101:$CY$106,'Bonus Calc'!CK$63))</f>
        <v>0</v>
      </c>
      <c r="CL49">
        <f ca="1">IF($C$5="Yes",VLOOKUP($B$19,'LookUp Ranges'!$A$59:$CY$65,CL$63),VLOOKUP($B$19,'LookUp Ranges Bonus'!$A$101:$CY$106,'Bonus Calc'!CL$63))</f>
        <v>0</v>
      </c>
      <c r="CM49">
        <f ca="1">IF($C$5="Yes",VLOOKUP($B$19,'LookUp Ranges'!$A$59:$CY$65,CM$63),VLOOKUP($B$19,'LookUp Ranges Bonus'!$A$101:$CY$106,'Bonus Calc'!CM$63))</f>
        <v>0</v>
      </c>
      <c r="CN49">
        <f ca="1">IF($C$5="Yes",VLOOKUP($B$19,'LookUp Ranges'!$A$59:$CY$65,CN$63),VLOOKUP($B$19,'LookUp Ranges Bonus'!$A$101:$CY$106,'Bonus Calc'!CN$63))</f>
        <v>0</v>
      </c>
      <c r="CO49">
        <f ca="1">IF($C$5="Yes",VLOOKUP($B$19,'LookUp Ranges'!$A$59:$CY$65,CO$63),VLOOKUP($B$19,'LookUp Ranges Bonus'!$A$101:$CY$106,'Bonus Calc'!CO$63))</f>
        <v>0</v>
      </c>
      <c r="CP49">
        <f ca="1">IF($C$5="Yes",VLOOKUP($B$19,'LookUp Ranges'!$A$59:$CY$65,CP$63),VLOOKUP($B$19,'LookUp Ranges Bonus'!$A$101:$CY$106,'Bonus Calc'!CP$63))</f>
        <v>0</v>
      </c>
      <c r="CQ49">
        <f ca="1">IF($C$5="Yes",VLOOKUP($B$19,'LookUp Ranges'!$A$59:$CY$65,CQ$63),VLOOKUP($B$19,'LookUp Ranges Bonus'!$A$101:$CY$106,'Bonus Calc'!CQ$63))</f>
        <v>0</v>
      </c>
      <c r="CR49">
        <f ca="1">IF($C$5="Yes",VLOOKUP($B$19,'LookUp Ranges'!$A$59:$CY$65,CR$63),VLOOKUP($B$19,'LookUp Ranges Bonus'!$A$101:$CY$106,'Bonus Calc'!CR$63))</f>
        <v>0</v>
      </c>
      <c r="CS49">
        <f ca="1">IF($C$5="Yes",VLOOKUP($B$19,'LookUp Ranges'!$A$59:$CY$65,CS$63),VLOOKUP($B$19,'LookUp Ranges Bonus'!$A$101:$CY$106,'Bonus Calc'!CS$63))</f>
        <v>0</v>
      </c>
      <c r="CT49">
        <f ca="1">IF($C$5="Yes",VLOOKUP($B$19,'LookUp Ranges'!$A$59:$CY$65,CT$63),VLOOKUP($B$19,'LookUp Ranges Bonus'!$A$101:$CY$106,'Bonus Calc'!CT$63))</f>
        <v>0</v>
      </c>
      <c r="CU49">
        <f ca="1">IF($C$5="Yes",VLOOKUP($B$19,'LookUp Ranges'!$A$59:$CY$65,CU$63),VLOOKUP($B$19,'LookUp Ranges Bonus'!$A$101:$CY$106,'Bonus Calc'!CU$63))</f>
        <v>0</v>
      </c>
      <c r="CV49">
        <f ca="1">IF($C$5="Yes",VLOOKUP($B$19,'LookUp Ranges'!$A$59:$CY$65,CV$63),VLOOKUP($B$19,'LookUp Ranges Bonus'!$A$101:$CY$106,'Bonus Calc'!CV$63))</f>
        <v>0</v>
      </c>
      <c r="CW49">
        <f ca="1">IF($C$5="Yes",VLOOKUP($B$19,'LookUp Ranges'!$A$59:$CY$65,CW$63),VLOOKUP($B$19,'LookUp Ranges Bonus'!$A$101:$CY$106,'Bonus Calc'!CW$63))</f>
        <v>0</v>
      </c>
      <c r="CX49">
        <f ca="1">IF($C$5="Yes",VLOOKUP($B$19,'LookUp Ranges'!$A$59:$CY$65,CX$63),VLOOKUP($B$19,'LookUp Ranges Bonus'!$A$101:$CY$106,'Bonus Calc'!CX$63))</f>
        <v>0</v>
      </c>
      <c r="CY49">
        <f ca="1">IF($C$5="Yes",VLOOKUP($B$19,'LookUp Ranges'!$A$59:$CY$65,CY$63),VLOOKUP($B$19,'LookUp Ranges Bonus'!$A$101:$CY$106,'Bonus Calc'!CY$63))</f>
        <v>0</v>
      </c>
      <c r="CZ49">
        <f ca="1">IF($C$5="Yes",VLOOKUP($B$19,'LookUp Ranges'!$A$59:$CY$65,CZ$63),VLOOKUP($B$19,'LookUp Ranges Bonus'!$A$101:$CY$106,'Bonus Calc'!CZ$63))</f>
        <v>0</v>
      </c>
    </row>
    <row r="51" spans="1:125" x14ac:dyDescent="0.25">
      <c r="B51" t="s">
        <v>247</v>
      </c>
    </row>
    <row r="52" spans="1:125" x14ac:dyDescent="0.25">
      <c r="B52">
        <v>2020</v>
      </c>
      <c r="C52" s="498">
        <f>IF(C4=$B52,+SUMIF(Inputs!E29:AR29,"&lt;2020",Inputs!E30:AR30)-IF(C22+C16+C28+C34+C40+C46=0,RetireValue,0),0)</f>
        <v>0</v>
      </c>
      <c r="D52" s="498">
        <f>IF(D4=$B52,+SUMIF(Inputs!#REF!,"&lt;2020",Inputs!#REF!)-IF(D22+D16+D28+D34+D40+D46=0,RetireValueAlt1,0),0)</f>
        <v>0</v>
      </c>
      <c r="E52" s="498">
        <f>IF(E4=$B52,+SUMIF(Inputs!#REF!,"&lt;2020",Inputs!#REF!)-IF(E22+E16+E28+E34+E40+E46=0,RetireValueAlt2,0),0)</f>
        <v>0</v>
      </c>
      <c r="F52" s="498">
        <f>IF(F4=$B52,+SUMIF(Inputs!#REF!,"&lt;2020",Inputs!#REF!)-IF(F22+F16+F28+F34+F40+F46=0,RetireValueAlt3,0),0)</f>
        <v>0</v>
      </c>
    </row>
    <row r="54" spans="1:125" x14ac:dyDescent="0.25">
      <c r="B54" s="125" t="s">
        <v>31</v>
      </c>
      <c r="C54" s="390">
        <f>+B52</f>
        <v>2020</v>
      </c>
      <c r="D54" s="391">
        <f>+C54+1</f>
        <v>2021</v>
      </c>
      <c r="E54" s="391">
        <f t="shared" ref="E54" si="649">+D54+1</f>
        <v>2022</v>
      </c>
      <c r="F54" s="391">
        <f t="shared" ref="F54" si="650">+E54+1</f>
        <v>2023</v>
      </c>
      <c r="G54" s="391">
        <f t="shared" ref="G54" si="651">+F54+1</f>
        <v>2024</v>
      </c>
      <c r="H54" s="391">
        <f t="shared" ref="H54" si="652">+G54+1</f>
        <v>2025</v>
      </c>
      <c r="I54" s="391">
        <f t="shared" ref="I54" si="653">+H54+1</f>
        <v>2026</v>
      </c>
      <c r="J54" s="391">
        <f t="shared" ref="J54" si="654">+I54+1</f>
        <v>2027</v>
      </c>
      <c r="K54" s="391">
        <f t="shared" ref="K54" si="655">+J54+1</f>
        <v>2028</v>
      </c>
      <c r="L54" s="391">
        <f t="shared" ref="L54" si="656">+K54+1</f>
        <v>2029</v>
      </c>
      <c r="M54" s="391">
        <f t="shared" ref="M54" si="657">+L54+1</f>
        <v>2030</v>
      </c>
      <c r="N54" s="391">
        <f t="shared" ref="N54" si="658">+M54+1</f>
        <v>2031</v>
      </c>
      <c r="O54" s="391">
        <f t="shared" ref="O54" si="659">+N54+1</f>
        <v>2032</v>
      </c>
      <c r="P54" s="391">
        <f t="shared" ref="P54" si="660">+O54+1</f>
        <v>2033</v>
      </c>
      <c r="Q54" s="391">
        <f t="shared" ref="Q54" si="661">+P54+1</f>
        <v>2034</v>
      </c>
      <c r="R54" s="391">
        <f t="shared" ref="R54" si="662">+Q54+1</f>
        <v>2035</v>
      </c>
      <c r="S54" s="391">
        <f>+R54+1</f>
        <v>2036</v>
      </c>
      <c r="T54" s="391">
        <f t="shared" ref="T54" si="663">+S54+1</f>
        <v>2037</v>
      </c>
      <c r="U54" s="391">
        <f t="shared" ref="U54" si="664">+T54+1</f>
        <v>2038</v>
      </c>
      <c r="V54" s="391">
        <f t="shared" ref="V54" si="665">+U54+1</f>
        <v>2039</v>
      </c>
      <c r="W54" s="391">
        <f t="shared" ref="W54" si="666">+V54+1</f>
        <v>2040</v>
      </c>
      <c r="X54" s="391">
        <f t="shared" ref="X54" si="667">+W54+1</f>
        <v>2041</v>
      </c>
      <c r="Y54" s="391">
        <f t="shared" ref="Y54" si="668">+X54+1</f>
        <v>2042</v>
      </c>
      <c r="Z54" s="391">
        <f t="shared" ref="Z54" si="669">+Y54+1</f>
        <v>2043</v>
      </c>
      <c r="AA54" s="391">
        <f t="shared" ref="AA54" si="670">+Z54+1</f>
        <v>2044</v>
      </c>
      <c r="AB54" s="391">
        <f t="shared" ref="AB54" si="671">+AA54+1</f>
        <v>2045</v>
      </c>
      <c r="AC54" s="391">
        <f t="shared" ref="AC54" si="672">+AB54+1</f>
        <v>2046</v>
      </c>
      <c r="AD54" s="391">
        <f t="shared" ref="AD54" si="673">+AC54+1</f>
        <v>2047</v>
      </c>
      <c r="AE54" s="391">
        <f t="shared" ref="AE54" si="674">+AD54+1</f>
        <v>2048</v>
      </c>
      <c r="AF54" s="391">
        <f t="shared" ref="AF54" si="675">+AE54+1</f>
        <v>2049</v>
      </c>
      <c r="AG54" s="391">
        <f t="shared" ref="AG54" si="676">+AF54+1</f>
        <v>2050</v>
      </c>
      <c r="AH54" s="391">
        <f t="shared" ref="AH54" si="677">+AG54+1</f>
        <v>2051</v>
      </c>
      <c r="AI54" s="391">
        <f t="shared" ref="AI54" si="678">+AH54+1</f>
        <v>2052</v>
      </c>
      <c r="AJ54" s="391">
        <f t="shared" ref="AJ54" si="679">+AI54+1</f>
        <v>2053</v>
      </c>
      <c r="AK54" s="391">
        <f t="shared" ref="AK54" si="680">+AJ54+1</f>
        <v>2054</v>
      </c>
      <c r="AL54" s="391">
        <f t="shared" ref="AL54" si="681">+AK54+1</f>
        <v>2055</v>
      </c>
      <c r="AM54" s="391">
        <f t="shared" ref="AM54" si="682">+AL54+1</f>
        <v>2056</v>
      </c>
      <c r="AN54" s="391">
        <f t="shared" ref="AN54" si="683">+AM54+1</f>
        <v>2057</v>
      </c>
      <c r="AO54" s="391">
        <f t="shared" ref="AO54" si="684">+AN54+1</f>
        <v>2058</v>
      </c>
      <c r="AP54" s="391">
        <f t="shared" ref="AP54" si="685">+AO54+1</f>
        <v>2059</v>
      </c>
      <c r="AQ54" s="391">
        <f t="shared" ref="AQ54" si="686">+AP54+1</f>
        <v>2060</v>
      </c>
      <c r="AR54" s="391">
        <f t="shared" ref="AR54" si="687">+AQ54+1</f>
        <v>2061</v>
      </c>
      <c r="AS54" s="391">
        <f t="shared" ref="AS54" si="688">+AR54+1</f>
        <v>2062</v>
      </c>
      <c r="AT54" s="391">
        <f t="shared" ref="AT54" si="689">+AS54+1</f>
        <v>2063</v>
      </c>
      <c r="AU54" s="391">
        <f t="shared" ref="AU54" si="690">+AT54+1</f>
        <v>2064</v>
      </c>
      <c r="AV54" s="391">
        <f t="shared" ref="AV54" si="691">+AU54+1</f>
        <v>2065</v>
      </c>
      <c r="AW54" s="391">
        <f t="shared" ref="AW54" si="692">+AV54+1</f>
        <v>2066</v>
      </c>
      <c r="AX54" s="391">
        <f t="shared" ref="AX54" si="693">+AW54+1</f>
        <v>2067</v>
      </c>
      <c r="AY54" s="391">
        <f t="shared" ref="AY54" si="694">+AX54+1</f>
        <v>2068</v>
      </c>
      <c r="AZ54" s="391">
        <f t="shared" ref="AZ54" si="695">+AY54+1</f>
        <v>2069</v>
      </c>
      <c r="BA54" s="391">
        <f t="shared" ref="BA54" si="696">+AZ54+1</f>
        <v>2070</v>
      </c>
      <c r="BB54" s="391">
        <f t="shared" ref="BB54" si="697">+BA54+1</f>
        <v>2071</v>
      </c>
      <c r="BC54" s="391">
        <f t="shared" ref="BC54" si="698">+BB54+1</f>
        <v>2072</v>
      </c>
      <c r="BD54" s="391">
        <f t="shared" ref="BD54" si="699">+BC54+1</f>
        <v>2073</v>
      </c>
      <c r="BE54" s="391">
        <f t="shared" ref="BE54" si="700">+BD54+1</f>
        <v>2074</v>
      </c>
      <c r="BF54" s="391">
        <f t="shared" ref="BF54" si="701">+BE54+1</f>
        <v>2075</v>
      </c>
      <c r="BG54" s="391">
        <f t="shared" ref="BG54" si="702">+BF54+1</f>
        <v>2076</v>
      </c>
      <c r="BH54" s="391">
        <f t="shared" ref="BH54" si="703">+BG54+1</f>
        <v>2077</v>
      </c>
      <c r="BI54" s="391">
        <f t="shared" ref="BI54" si="704">+BH54+1</f>
        <v>2078</v>
      </c>
      <c r="BJ54" s="391">
        <f t="shared" ref="BJ54" si="705">+BI54+1</f>
        <v>2079</v>
      </c>
      <c r="BK54" s="391">
        <f t="shared" ref="BK54" si="706">+BJ54+1</f>
        <v>2080</v>
      </c>
      <c r="BL54" s="391">
        <f t="shared" ref="BL54" si="707">+BK54+1</f>
        <v>2081</v>
      </c>
      <c r="BM54" s="391">
        <f t="shared" ref="BM54" si="708">+BL54+1</f>
        <v>2082</v>
      </c>
      <c r="BN54" s="391">
        <f t="shared" ref="BN54" si="709">+BM54+1</f>
        <v>2083</v>
      </c>
      <c r="BO54" s="391">
        <f t="shared" ref="BO54" si="710">+BN54+1</f>
        <v>2084</v>
      </c>
      <c r="BP54" s="391">
        <f t="shared" ref="BP54" si="711">+BO54+1</f>
        <v>2085</v>
      </c>
      <c r="BQ54" s="391">
        <f t="shared" ref="BQ54" si="712">+BP54+1</f>
        <v>2086</v>
      </c>
      <c r="BR54" s="391">
        <f t="shared" ref="BR54" si="713">+BQ54+1</f>
        <v>2087</v>
      </c>
      <c r="BS54" s="391">
        <f t="shared" ref="BS54" si="714">+BR54+1</f>
        <v>2088</v>
      </c>
      <c r="BT54" s="391">
        <f t="shared" ref="BT54" si="715">+BS54+1</f>
        <v>2089</v>
      </c>
      <c r="BU54" s="391">
        <f t="shared" ref="BU54" si="716">+BT54+1</f>
        <v>2090</v>
      </c>
      <c r="BV54" s="391">
        <f t="shared" ref="BV54" si="717">+BU54+1</f>
        <v>2091</v>
      </c>
      <c r="BW54" s="391">
        <f t="shared" ref="BW54" si="718">+BV54+1</f>
        <v>2092</v>
      </c>
      <c r="BX54" s="391">
        <f t="shared" ref="BX54" si="719">+BW54+1</f>
        <v>2093</v>
      </c>
      <c r="BY54" s="391">
        <f t="shared" ref="BY54" si="720">+BX54+1</f>
        <v>2094</v>
      </c>
      <c r="BZ54" s="391">
        <f t="shared" ref="BZ54" si="721">+BY54+1</f>
        <v>2095</v>
      </c>
      <c r="CA54" s="391">
        <f t="shared" ref="CA54" si="722">+BZ54+1</f>
        <v>2096</v>
      </c>
      <c r="CB54" s="391">
        <f t="shared" ref="CB54" si="723">+CA54+1</f>
        <v>2097</v>
      </c>
      <c r="CC54" s="391">
        <f t="shared" ref="CC54" si="724">+CB54+1</f>
        <v>2098</v>
      </c>
      <c r="CD54" s="391">
        <f t="shared" ref="CD54" si="725">+CC54+1</f>
        <v>2099</v>
      </c>
      <c r="CE54" s="391">
        <f t="shared" ref="CE54" si="726">+CD54+1</f>
        <v>2100</v>
      </c>
      <c r="CF54" s="391">
        <f t="shared" ref="CF54" si="727">+CE54+1</f>
        <v>2101</v>
      </c>
      <c r="CG54" s="391">
        <f t="shared" ref="CG54" si="728">+CF54+1</f>
        <v>2102</v>
      </c>
      <c r="CH54" s="391">
        <f t="shared" ref="CH54" si="729">+CG54+1</f>
        <v>2103</v>
      </c>
      <c r="CI54" s="391">
        <f t="shared" ref="CI54" si="730">+CH54+1</f>
        <v>2104</v>
      </c>
      <c r="CJ54" s="391">
        <f t="shared" ref="CJ54" si="731">+CI54+1</f>
        <v>2105</v>
      </c>
      <c r="CK54" s="391">
        <f t="shared" ref="CK54" si="732">+CJ54+1</f>
        <v>2106</v>
      </c>
      <c r="CL54" s="391">
        <f t="shared" ref="CL54" si="733">+CK54+1</f>
        <v>2107</v>
      </c>
      <c r="CM54" s="391">
        <f t="shared" ref="CM54" si="734">+CL54+1</f>
        <v>2108</v>
      </c>
      <c r="CN54" s="391">
        <f t="shared" ref="CN54" si="735">+CM54+1</f>
        <v>2109</v>
      </c>
      <c r="CO54" s="391">
        <f t="shared" ref="CO54" si="736">+CN54+1</f>
        <v>2110</v>
      </c>
      <c r="CP54" s="391">
        <f t="shared" ref="CP54" si="737">+CO54+1</f>
        <v>2111</v>
      </c>
      <c r="CQ54" s="391">
        <f t="shared" ref="CQ54" si="738">+CP54+1</f>
        <v>2112</v>
      </c>
      <c r="CR54" s="391">
        <f t="shared" ref="CR54" si="739">+CQ54+1</f>
        <v>2113</v>
      </c>
      <c r="CS54" s="391">
        <f t="shared" ref="CS54" si="740">+CR54+1</f>
        <v>2114</v>
      </c>
      <c r="CT54" s="391">
        <f t="shared" ref="CT54" si="741">+CS54+1</f>
        <v>2115</v>
      </c>
      <c r="CU54" s="391">
        <f t="shared" ref="CU54" si="742">+CT54+1</f>
        <v>2116</v>
      </c>
      <c r="CV54" s="391">
        <f t="shared" ref="CV54" si="743">+CU54+1</f>
        <v>2117</v>
      </c>
      <c r="CW54" s="391">
        <f t="shared" ref="CW54" si="744">+CV54+1</f>
        <v>2118</v>
      </c>
      <c r="CX54" s="391">
        <f t="shared" ref="CX54" si="745">+CW54+1</f>
        <v>2119</v>
      </c>
      <c r="CY54" s="391">
        <f t="shared" ref="CY54" si="746">+CX54+1</f>
        <v>2120</v>
      </c>
      <c r="CZ54" s="391">
        <f t="shared" ref="CZ54" si="747">+CY54+1</f>
        <v>2121</v>
      </c>
      <c r="DA54" s="391"/>
      <c r="DB54" s="391"/>
      <c r="DC54" s="391"/>
      <c r="DD54" s="391"/>
      <c r="DE54" s="391"/>
      <c r="DF54" s="391"/>
      <c r="DG54" s="391"/>
      <c r="DH54" s="391"/>
      <c r="DI54" s="391"/>
      <c r="DJ54" s="391"/>
      <c r="DK54" s="391"/>
      <c r="DL54" s="391"/>
      <c r="DM54" s="391"/>
      <c r="DN54" s="391"/>
      <c r="DO54" s="391"/>
      <c r="DP54" s="391"/>
      <c r="DQ54" s="391"/>
      <c r="DR54" s="391"/>
      <c r="DS54" s="391"/>
      <c r="DT54" s="391"/>
      <c r="DU54" s="391"/>
    </row>
    <row r="55" spans="1:125" x14ac:dyDescent="0.25">
      <c r="B55">
        <f ca="1">+B49</f>
        <v>5</v>
      </c>
      <c r="C55">
        <f ca="1">IF($C$5="Yes",VLOOKUP($B$19,'LookUp Ranges'!$A$59:$CY$65,C$63),VLOOKUP($B$19,'LookUp Ranges Bonus'!$A$119:$CY$124,'Bonus Calc'!C$63))</f>
        <v>0.43999999999999995</v>
      </c>
      <c r="D55">
        <f ca="1">IF($C$5="Yes",VLOOKUP($B$19,'LookUp Ranges'!$A$59:$CY$65,D$63),VLOOKUP($B$19,'LookUp Ranges Bonus'!$A$119:$CY$124,'Bonus Calc'!D$63))</f>
        <v>0.22399999999999998</v>
      </c>
      <c r="E55">
        <f ca="1">IF($C$5="Yes",VLOOKUP($B$19,'LookUp Ranges'!$A$59:$CY$65,E$63),VLOOKUP($B$19,'LookUp Ranges Bonus'!$A$119:$CY$124,'Bonus Calc'!E$63))</f>
        <v>0.13439999999999999</v>
      </c>
      <c r="F55">
        <f ca="1">IF($C$5="Yes",VLOOKUP($B$19,'LookUp Ranges'!$A$59:$CY$65,F$63),VLOOKUP($B$19,'LookUp Ranges Bonus'!$A$119:$CY$124,'Bonus Calc'!F$63))</f>
        <v>8.0639999999999989E-2</v>
      </c>
      <c r="G55">
        <f ca="1">IF($C$5="Yes",VLOOKUP($B$19,'LookUp Ranges'!$A$59:$CY$65,G$63),VLOOKUP($B$19,'LookUp Ranges Bonus'!$A$119:$CY$124,'Bonus Calc'!G$63))</f>
        <v>8.0639999999999989E-2</v>
      </c>
      <c r="H55">
        <f ca="1">IF($C$5="Yes",VLOOKUP($B$19,'LookUp Ranges'!$A$59:$CY$65,H$63),VLOOKUP($B$19,'LookUp Ranges Bonus'!$A$119:$CY$124,'Bonus Calc'!H$63))</f>
        <v>4.0319999999999995E-2</v>
      </c>
      <c r="I55">
        <f ca="1">IF($C$5="Yes",VLOOKUP($B$19,'LookUp Ranges'!$A$59:$CY$65,I$63),VLOOKUP($B$19,'LookUp Ranges Bonus'!$A$119:$CY$124,'Bonus Calc'!I$63))</f>
        <v>0</v>
      </c>
      <c r="J55">
        <f ca="1">IF($C$5="Yes",VLOOKUP($B$19,'LookUp Ranges'!$A$59:$CY$65,J$63),VLOOKUP($B$19,'LookUp Ranges Bonus'!$A$119:$CY$124,'Bonus Calc'!J$63))</f>
        <v>0</v>
      </c>
      <c r="K55">
        <f ca="1">IF($C$5="Yes",VLOOKUP($B$19,'LookUp Ranges'!$A$59:$CY$65,K$63),VLOOKUP($B$19,'LookUp Ranges Bonus'!$A$119:$CY$124,'Bonus Calc'!K$63))</f>
        <v>0</v>
      </c>
      <c r="L55">
        <f ca="1">IF($C$5="Yes",VLOOKUP($B$19,'LookUp Ranges'!$A$59:$CY$65,L$63),VLOOKUP($B$19,'LookUp Ranges Bonus'!$A$119:$CY$124,'Bonus Calc'!L$63))</f>
        <v>0</v>
      </c>
      <c r="M55">
        <f ca="1">IF($C$5="Yes",VLOOKUP($B$19,'LookUp Ranges'!$A$59:$CY$65,M$63),VLOOKUP($B$19,'LookUp Ranges Bonus'!$A$119:$CY$124,'Bonus Calc'!M$63))</f>
        <v>0</v>
      </c>
      <c r="N55">
        <f ca="1">IF($C$5="Yes",VLOOKUP($B$19,'LookUp Ranges'!$A$59:$CY$65,N$63),VLOOKUP($B$19,'LookUp Ranges Bonus'!$A$119:$CY$124,'Bonus Calc'!N$63))</f>
        <v>0</v>
      </c>
      <c r="O55">
        <f ca="1">IF($C$5="Yes",VLOOKUP($B$19,'LookUp Ranges'!$A$59:$CY$65,O$63),VLOOKUP($B$19,'LookUp Ranges Bonus'!$A$119:$CY$124,'Bonus Calc'!O$63))</f>
        <v>0</v>
      </c>
      <c r="P55">
        <f ca="1">IF($C$5="Yes",VLOOKUP($B$19,'LookUp Ranges'!$A$59:$CY$65,P$63),VLOOKUP($B$19,'LookUp Ranges Bonus'!$A$119:$CY$124,'Bonus Calc'!P$63))</f>
        <v>0</v>
      </c>
      <c r="Q55">
        <f ca="1">IF($C$5="Yes",VLOOKUP($B$19,'LookUp Ranges'!$A$59:$CY$65,Q$63),VLOOKUP($B$19,'LookUp Ranges Bonus'!$A$119:$CY$124,'Bonus Calc'!Q$63))</f>
        <v>0</v>
      </c>
      <c r="R55">
        <f ca="1">IF($C$5="Yes",VLOOKUP($B$19,'LookUp Ranges'!$A$59:$CY$65,R$63),VLOOKUP($B$19,'LookUp Ranges Bonus'!$A$119:$CY$124,'Bonus Calc'!R$63))</f>
        <v>0</v>
      </c>
      <c r="S55">
        <f ca="1">IF($C$5="Yes",VLOOKUP($B$19,'LookUp Ranges'!$A$59:$CY$65,S$63),VLOOKUP($B$19,'LookUp Ranges Bonus'!$A$119:$CY$124,'Bonus Calc'!S$63))</f>
        <v>0</v>
      </c>
      <c r="T55">
        <f ca="1">IF($C$5="Yes",VLOOKUP($B$19,'LookUp Ranges'!$A$59:$CY$65,T$63),VLOOKUP($B$19,'LookUp Ranges Bonus'!$A$119:$CY$124,'Bonus Calc'!T$63))</f>
        <v>0</v>
      </c>
      <c r="U55">
        <f ca="1">IF($C$5="Yes",VLOOKUP($B$19,'LookUp Ranges'!$A$59:$CY$65,U$63),VLOOKUP($B$19,'LookUp Ranges Bonus'!$A$119:$CY$124,'Bonus Calc'!U$63))</f>
        <v>0</v>
      </c>
      <c r="V55">
        <f ca="1">IF($C$5="Yes",VLOOKUP($B$19,'LookUp Ranges'!$A$59:$CY$65,V$63),VLOOKUP($B$19,'LookUp Ranges Bonus'!$A$119:$CY$124,'Bonus Calc'!V$63))</f>
        <v>0</v>
      </c>
      <c r="W55">
        <f ca="1">IF($C$5="Yes",VLOOKUP($B$19,'LookUp Ranges'!$A$59:$CY$65,W$63),VLOOKUP($B$19,'LookUp Ranges Bonus'!$A$119:$CY$124,'Bonus Calc'!W$63))</f>
        <v>0</v>
      </c>
      <c r="X55">
        <f ca="1">IF($C$5="Yes",VLOOKUP($B$19,'LookUp Ranges'!$A$59:$CY$65,X$63),VLOOKUP($B$19,'LookUp Ranges Bonus'!$A$119:$CY$124,'Bonus Calc'!X$63))</f>
        <v>0</v>
      </c>
      <c r="Y55">
        <f ca="1">IF($C$5="Yes",VLOOKUP($B$19,'LookUp Ranges'!$A$59:$CY$65,Y$63),VLOOKUP($B$19,'LookUp Ranges Bonus'!$A$119:$CY$124,'Bonus Calc'!Y$63))</f>
        <v>0</v>
      </c>
      <c r="Z55">
        <f ca="1">IF($C$5="Yes",VLOOKUP($B$19,'LookUp Ranges'!$A$59:$CY$65,Z$63),VLOOKUP($B$19,'LookUp Ranges Bonus'!$A$119:$CY$124,'Bonus Calc'!Z$63))</f>
        <v>0</v>
      </c>
      <c r="AA55">
        <f ca="1">IF($C$5="Yes",VLOOKUP($B$19,'LookUp Ranges'!$A$59:$CY$65,AA$63),VLOOKUP($B$19,'LookUp Ranges Bonus'!$A$119:$CY$124,'Bonus Calc'!AA$63))</f>
        <v>0</v>
      </c>
      <c r="AB55">
        <f ca="1">IF($C$5="Yes",VLOOKUP($B$19,'LookUp Ranges'!$A$59:$CY$65,AB$63),VLOOKUP($B$19,'LookUp Ranges Bonus'!$A$119:$CY$124,'Bonus Calc'!AB$63))</f>
        <v>0</v>
      </c>
      <c r="AC55">
        <f ca="1">IF($C$5="Yes",VLOOKUP($B$19,'LookUp Ranges'!$A$59:$CY$65,AC$63),VLOOKUP($B$19,'LookUp Ranges Bonus'!$A$119:$CY$124,'Bonus Calc'!AC$63))</f>
        <v>0</v>
      </c>
      <c r="AD55">
        <f ca="1">IF($C$5="Yes",VLOOKUP($B$19,'LookUp Ranges'!$A$59:$CY$65,AD$63),VLOOKUP($B$19,'LookUp Ranges Bonus'!$A$119:$CY$124,'Bonus Calc'!AD$63))</f>
        <v>0</v>
      </c>
      <c r="AE55">
        <f ca="1">IF($C$5="Yes",VLOOKUP($B$19,'LookUp Ranges'!$A$59:$CY$65,AE$63),VLOOKUP($B$19,'LookUp Ranges Bonus'!$A$119:$CY$124,'Bonus Calc'!AE$63))</f>
        <v>0</v>
      </c>
      <c r="AF55">
        <f ca="1">IF($C$5="Yes",VLOOKUP($B$19,'LookUp Ranges'!$A$59:$CY$65,AF$63),VLOOKUP($B$19,'LookUp Ranges Bonus'!$A$119:$CY$124,'Bonus Calc'!AF$63))</f>
        <v>0</v>
      </c>
      <c r="AG55">
        <f ca="1">IF($C$5="Yes",VLOOKUP($B$19,'LookUp Ranges'!$A$59:$CY$65,AG$63),VLOOKUP($B$19,'LookUp Ranges Bonus'!$A$119:$CY$124,'Bonus Calc'!AG$63))</f>
        <v>0</v>
      </c>
      <c r="AH55">
        <f ca="1">IF($C$5="Yes",VLOOKUP($B$19,'LookUp Ranges'!$A$59:$CY$65,AH$63),VLOOKUP($B$19,'LookUp Ranges Bonus'!$A$119:$CY$124,'Bonus Calc'!AH$63))</f>
        <v>0</v>
      </c>
      <c r="AI55">
        <f ca="1">IF($C$5="Yes",VLOOKUP($B$19,'LookUp Ranges'!$A$59:$CY$65,AI$63),VLOOKUP($B$19,'LookUp Ranges Bonus'!$A$119:$CY$124,'Bonus Calc'!AI$63))</f>
        <v>0</v>
      </c>
      <c r="AJ55">
        <f ca="1">IF($C$5="Yes",VLOOKUP($B$19,'LookUp Ranges'!$A$59:$CY$65,AJ$63),VLOOKUP($B$19,'LookUp Ranges Bonus'!$A$119:$CY$124,'Bonus Calc'!AJ$63))</f>
        <v>0</v>
      </c>
      <c r="AK55">
        <f ca="1">IF($C$5="Yes",VLOOKUP($B$19,'LookUp Ranges'!$A$59:$CY$65,AK$63),VLOOKUP($B$19,'LookUp Ranges Bonus'!$A$119:$CY$124,'Bonus Calc'!AK$63))</f>
        <v>0</v>
      </c>
      <c r="AL55">
        <f ca="1">IF($C$5="Yes",VLOOKUP($B$19,'LookUp Ranges'!$A$59:$CY$65,AL$63),VLOOKUP($B$19,'LookUp Ranges Bonus'!$A$119:$CY$124,'Bonus Calc'!AL$63))</f>
        <v>0</v>
      </c>
      <c r="AM55">
        <f ca="1">IF($C$5="Yes",VLOOKUP($B$19,'LookUp Ranges'!$A$59:$CY$65,AM$63),VLOOKUP($B$19,'LookUp Ranges Bonus'!$A$119:$CY$124,'Bonus Calc'!AM$63))</f>
        <v>0</v>
      </c>
      <c r="AN55">
        <f ca="1">IF($C$5="Yes",VLOOKUP($B$19,'LookUp Ranges'!$A$59:$CY$65,AN$63),VLOOKUP($B$19,'LookUp Ranges Bonus'!$A$119:$CY$124,'Bonus Calc'!AN$63))</f>
        <v>0</v>
      </c>
      <c r="AO55">
        <f ca="1">IF($C$5="Yes",VLOOKUP($B$19,'LookUp Ranges'!$A$59:$CY$65,AO$63),VLOOKUP($B$19,'LookUp Ranges Bonus'!$A$119:$CY$124,'Bonus Calc'!AO$63))</f>
        <v>0</v>
      </c>
      <c r="AP55">
        <f ca="1">IF($C$5="Yes",VLOOKUP($B$19,'LookUp Ranges'!$A$59:$CY$65,AP$63),VLOOKUP($B$19,'LookUp Ranges Bonus'!$A$119:$CY$124,'Bonus Calc'!AP$63))</f>
        <v>0</v>
      </c>
      <c r="AQ55">
        <f ca="1">IF($C$5="Yes",VLOOKUP($B$19,'LookUp Ranges'!$A$59:$CY$65,AQ$63),VLOOKUP($B$19,'LookUp Ranges Bonus'!$A$119:$CY$124,'Bonus Calc'!AQ$63))</f>
        <v>0</v>
      </c>
      <c r="AR55">
        <f ca="1">IF($C$5="Yes",VLOOKUP($B$19,'LookUp Ranges'!$A$59:$CY$65,AR$63),VLOOKUP($B$19,'LookUp Ranges Bonus'!$A$119:$CY$124,'Bonus Calc'!AR$63))</f>
        <v>0</v>
      </c>
      <c r="AS55">
        <f ca="1">IF($C$5="Yes",VLOOKUP($B$19,'LookUp Ranges'!$A$59:$CY$65,AS$63),VLOOKUP($B$19,'LookUp Ranges Bonus'!$A$119:$CY$124,'Bonus Calc'!AS$63))</f>
        <v>0</v>
      </c>
      <c r="AT55">
        <f ca="1">IF($C$5="Yes",VLOOKUP($B$19,'LookUp Ranges'!$A$59:$CY$65,AT$63),VLOOKUP($B$19,'LookUp Ranges Bonus'!$A$119:$CY$124,'Bonus Calc'!AT$63))</f>
        <v>0</v>
      </c>
      <c r="AU55">
        <f ca="1">IF($C$5="Yes",VLOOKUP($B$19,'LookUp Ranges'!$A$59:$CY$65,AU$63),VLOOKUP($B$19,'LookUp Ranges Bonus'!$A$119:$CY$124,'Bonus Calc'!AU$63))</f>
        <v>0</v>
      </c>
      <c r="AV55">
        <f ca="1">IF($C$5="Yes",VLOOKUP($B$19,'LookUp Ranges'!$A$59:$CY$65,AV$63),VLOOKUP($B$19,'LookUp Ranges Bonus'!$A$119:$CY$124,'Bonus Calc'!AV$63))</f>
        <v>0</v>
      </c>
      <c r="AW55">
        <f ca="1">IF($C$5="Yes",VLOOKUP($B$19,'LookUp Ranges'!$A$59:$CY$65,AW$63),VLOOKUP($B$19,'LookUp Ranges Bonus'!$A$119:$CY$124,'Bonus Calc'!AW$63))</f>
        <v>0</v>
      </c>
      <c r="AX55">
        <f ca="1">IF($C$5="Yes",VLOOKUP($B$19,'LookUp Ranges'!$A$59:$CY$65,AX$63),VLOOKUP($B$19,'LookUp Ranges Bonus'!$A$119:$CY$124,'Bonus Calc'!AX$63))</f>
        <v>0</v>
      </c>
      <c r="AY55">
        <f ca="1">IF($C$5="Yes",VLOOKUP($B$19,'LookUp Ranges'!$A$59:$CY$65,AY$63),VLOOKUP($B$19,'LookUp Ranges Bonus'!$A$119:$CY$124,'Bonus Calc'!AY$63))</f>
        <v>0</v>
      </c>
      <c r="AZ55">
        <f ca="1">IF($C$5="Yes",VLOOKUP($B$19,'LookUp Ranges'!$A$59:$CY$65,AZ$63),VLOOKUP($B$19,'LookUp Ranges Bonus'!$A$119:$CY$124,'Bonus Calc'!AZ$63))</f>
        <v>0</v>
      </c>
      <c r="BA55">
        <f ca="1">IF($C$5="Yes",VLOOKUP($B$19,'LookUp Ranges'!$A$59:$CY$65,BA$63),VLOOKUP($B$19,'LookUp Ranges Bonus'!$A$119:$CY$124,'Bonus Calc'!BA$63))</f>
        <v>0</v>
      </c>
      <c r="BB55">
        <f ca="1">IF($C$5="Yes",VLOOKUP($B$19,'LookUp Ranges'!$A$59:$CY$65,BB$63),VLOOKUP($B$19,'LookUp Ranges Bonus'!$A$119:$CY$124,'Bonus Calc'!BB$63))</f>
        <v>0</v>
      </c>
      <c r="BC55">
        <f ca="1">IF($C$5="Yes",VLOOKUP($B$19,'LookUp Ranges'!$A$59:$CY$65,BC$63),VLOOKUP($B$19,'LookUp Ranges Bonus'!$A$119:$CY$124,'Bonus Calc'!BC$63))</f>
        <v>0</v>
      </c>
      <c r="BD55">
        <f ca="1">IF($C$5="Yes",VLOOKUP($B$19,'LookUp Ranges'!$A$59:$CY$65,BD$63),VLOOKUP($B$19,'LookUp Ranges Bonus'!$A$119:$CY$124,'Bonus Calc'!BD$63))</f>
        <v>0</v>
      </c>
      <c r="BE55">
        <f ca="1">IF($C$5="Yes",VLOOKUP($B$19,'LookUp Ranges'!$A$59:$CY$65,BE$63),VLOOKUP($B$19,'LookUp Ranges Bonus'!$A$119:$CY$124,'Bonus Calc'!BE$63))</f>
        <v>0</v>
      </c>
      <c r="BF55">
        <f ca="1">IF($C$5="Yes",VLOOKUP($B$19,'LookUp Ranges'!$A$59:$CY$65,BF$63),VLOOKUP($B$19,'LookUp Ranges Bonus'!$A$119:$CY$124,'Bonus Calc'!BF$63))</f>
        <v>0</v>
      </c>
      <c r="BG55">
        <f ca="1">IF($C$5="Yes",VLOOKUP($B$19,'LookUp Ranges'!$A$59:$CY$65,BG$63),VLOOKUP($B$19,'LookUp Ranges Bonus'!$A$119:$CY$124,'Bonus Calc'!BG$63))</f>
        <v>0</v>
      </c>
      <c r="BH55">
        <f ca="1">IF($C$5="Yes",VLOOKUP($B$19,'LookUp Ranges'!$A$59:$CY$65,BH$63),VLOOKUP($B$19,'LookUp Ranges Bonus'!$A$119:$CY$124,'Bonus Calc'!BH$63))</f>
        <v>0</v>
      </c>
      <c r="BI55">
        <f ca="1">IF($C$5="Yes",VLOOKUP($B$19,'LookUp Ranges'!$A$59:$CY$65,BI$63),VLOOKUP($B$19,'LookUp Ranges Bonus'!$A$119:$CY$124,'Bonus Calc'!BI$63))</f>
        <v>0</v>
      </c>
      <c r="BJ55">
        <f ca="1">IF($C$5="Yes",VLOOKUP($B$19,'LookUp Ranges'!$A$59:$CY$65,BJ$63),VLOOKUP($B$19,'LookUp Ranges Bonus'!$A$119:$CY$124,'Bonus Calc'!BJ$63))</f>
        <v>0</v>
      </c>
      <c r="BK55">
        <f ca="1">IF($C$5="Yes",VLOOKUP($B$19,'LookUp Ranges'!$A$59:$CY$65,BK$63),VLOOKUP($B$19,'LookUp Ranges Bonus'!$A$119:$CY$124,'Bonus Calc'!BK$63))</f>
        <v>0</v>
      </c>
      <c r="BL55">
        <f ca="1">IF($C$5="Yes",VLOOKUP($B$19,'LookUp Ranges'!$A$59:$CY$65,BL$63),VLOOKUP($B$19,'LookUp Ranges Bonus'!$A$119:$CY$124,'Bonus Calc'!BL$63))</f>
        <v>0</v>
      </c>
      <c r="BM55">
        <f ca="1">IF($C$5="Yes",VLOOKUP($B$19,'LookUp Ranges'!$A$59:$CY$65,BM$63),VLOOKUP($B$19,'LookUp Ranges Bonus'!$A$119:$CY$124,'Bonus Calc'!BM$63))</f>
        <v>0</v>
      </c>
      <c r="BN55">
        <f ca="1">IF($C$5="Yes",VLOOKUP($B$19,'LookUp Ranges'!$A$59:$CY$65,BN$63),VLOOKUP($B$19,'LookUp Ranges Bonus'!$A$119:$CY$124,'Bonus Calc'!BN$63))</f>
        <v>0</v>
      </c>
      <c r="BO55">
        <f ca="1">IF($C$5="Yes",VLOOKUP($B$19,'LookUp Ranges'!$A$59:$CY$65,BO$63),VLOOKUP($B$19,'LookUp Ranges Bonus'!$A$119:$CY$124,'Bonus Calc'!BO$63))</f>
        <v>0</v>
      </c>
      <c r="BP55">
        <f ca="1">IF($C$5="Yes",VLOOKUP($B$19,'LookUp Ranges'!$A$59:$CY$65,BP$63),VLOOKUP($B$19,'LookUp Ranges Bonus'!$A$119:$CY$124,'Bonus Calc'!BP$63))</f>
        <v>0</v>
      </c>
      <c r="BQ55">
        <f ca="1">IF($C$5="Yes",VLOOKUP($B$19,'LookUp Ranges'!$A$59:$CY$65,BQ$63),VLOOKUP($B$19,'LookUp Ranges Bonus'!$A$119:$CY$124,'Bonus Calc'!BQ$63))</f>
        <v>0</v>
      </c>
      <c r="BR55">
        <f ca="1">IF($C$5="Yes",VLOOKUP($B$19,'LookUp Ranges'!$A$59:$CY$65,BR$63),VLOOKUP($B$19,'LookUp Ranges Bonus'!$A$119:$CY$124,'Bonus Calc'!BR$63))</f>
        <v>0</v>
      </c>
      <c r="BS55">
        <f ca="1">IF($C$5="Yes",VLOOKUP($B$19,'LookUp Ranges'!$A$59:$CY$65,BS$63),VLOOKUP($B$19,'LookUp Ranges Bonus'!$A$119:$CY$124,'Bonus Calc'!BS$63))</f>
        <v>0</v>
      </c>
      <c r="BT55">
        <f ca="1">IF($C$5="Yes",VLOOKUP($B$19,'LookUp Ranges'!$A$59:$CY$65,BT$63),VLOOKUP($B$19,'LookUp Ranges Bonus'!$A$119:$CY$124,'Bonus Calc'!BT$63))</f>
        <v>0</v>
      </c>
      <c r="BU55">
        <f ca="1">IF($C$5="Yes",VLOOKUP($B$19,'LookUp Ranges'!$A$59:$CY$65,BU$63),VLOOKUP($B$19,'LookUp Ranges Bonus'!$A$119:$CY$124,'Bonus Calc'!BU$63))</f>
        <v>0</v>
      </c>
      <c r="BV55">
        <f ca="1">IF($C$5="Yes",VLOOKUP($B$19,'LookUp Ranges'!$A$59:$CY$65,BV$63),VLOOKUP($B$19,'LookUp Ranges Bonus'!$A$119:$CY$124,'Bonus Calc'!BV$63))</f>
        <v>0</v>
      </c>
      <c r="BW55">
        <f ca="1">IF($C$5="Yes",VLOOKUP($B$19,'LookUp Ranges'!$A$59:$CY$65,BW$63),VLOOKUP($B$19,'LookUp Ranges Bonus'!$A$119:$CY$124,'Bonus Calc'!BW$63))</f>
        <v>0</v>
      </c>
      <c r="BX55">
        <f ca="1">IF($C$5="Yes",VLOOKUP($B$19,'LookUp Ranges'!$A$59:$CY$65,BX$63),VLOOKUP($B$19,'LookUp Ranges Bonus'!$A$119:$CY$124,'Bonus Calc'!BX$63))</f>
        <v>0</v>
      </c>
      <c r="BY55">
        <f ca="1">IF($C$5="Yes",VLOOKUP($B$19,'LookUp Ranges'!$A$59:$CY$65,BY$63),VLOOKUP($B$19,'LookUp Ranges Bonus'!$A$119:$CY$124,'Bonus Calc'!BY$63))</f>
        <v>0</v>
      </c>
      <c r="BZ55">
        <f ca="1">IF($C$5="Yes",VLOOKUP($B$19,'LookUp Ranges'!$A$59:$CY$65,BZ$63),VLOOKUP($B$19,'LookUp Ranges Bonus'!$A$119:$CY$124,'Bonus Calc'!BZ$63))</f>
        <v>0</v>
      </c>
      <c r="CA55">
        <f ca="1">IF($C$5="Yes",VLOOKUP($B$19,'LookUp Ranges'!$A$59:$CY$65,CA$63),VLOOKUP($B$19,'LookUp Ranges Bonus'!$A$119:$CY$124,'Bonus Calc'!CA$63))</f>
        <v>0</v>
      </c>
      <c r="CB55">
        <f ca="1">IF($C$5="Yes",VLOOKUP($B$19,'LookUp Ranges'!$A$59:$CY$65,CB$63),VLOOKUP($B$19,'LookUp Ranges Bonus'!$A$119:$CY$124,'Bonus Calc'!CB$63))</f>
        <v>0</v>
      </c>
      <c r="CC55">
        <f ca="1">IF($C$5="Yes",VLOOKUP($B$19,'LookUp Ranges'!$A$59:$CY$65,CC$63),VLOOKUP($B$19,'LookUp Ranges Bonus'!$A$119:$CY$124,'Bonus Calc'!CC$63))</f>
        <v>0</v>
      </c>
      <c r="CD55">
        <f ca="1">IF($C$5="Yes",VLOOKUP($B$19,'LookUp Ranges'!$A$59:$CY$65,CD$63),VLOOKUP($B$19,'LookUp Ranges Bonus'!$A$119:$CY$124,'Bonus Calc'!CD$63))</f>
        <v>0</v>
      </c>
      <c r="CE55">
        <f ca="1">IF($C$5="Yes",VLOOKUP($B$19,'LookUp Ranges'!$A$59:$CY$65,CE$63),VLOOKUP($B$19,'LookUp Ranges Bonus'!$A$119:$CY$124,'Bonus Calc'!CE$63))</f>
        <v>0</v>
      </c>
      <c r="CF55">
        <f ca="1">IF($C$5="Yes",VLOOKUP($B$19,'LookUp Ranges'!$A$59:$CY$65,CF$63),VLOOKUP($B$19,'LookUp Ranges Bonus'!$A$119:$CY$124,'Bonus Calc'!CF$63))</f>
        <v>0</v>
      </c>
      <c r="CG55">
        <f ca="1">IF($C$5="Yes",VLOOKUP($B$19,'LookUp Ranges'!$A$59:$CY$65,CG$63),VLOOKUP($B$19,'LookUp Ranges Bonus'!$A$119:$CY$124,'Bonus Calc'!CG$63))</f>
        <v>0</v>
      </c>
      <c r="CH55">
        <f ca="1">IF($C$5="Yes",VLOOKUP($B$19,'LookUp Ranges'!$A$59:$CY$65,CH$63),VLOOKUP($B$19,'LookUp Ranges Bonus'!$A$119:$CY$124,'Bonus Calc'!CH$63))</f>
        <v>0</v>
      </c>
      <c r="CI55">
        <f ca="1">IF($C$5="Yes",VLOOKUP($B$19,'LookUp Ranges'!$A$59:$CY$65,CI$63),VLOOKUP($B$19,'LookUp Ranges Bonus'!$A$119:$CY$124,'Bonus Calc'!CI$63))</f>
        <v>0</v>
      </c>
      <c r="CJ55">
        <f ca="1">IF($C$5="Yes",VLOOKUP($B$19,'LookUp Ranges'!$A$59:$CY$65,CJ$63),VLOOKUP($B$19,'LookUp Ranges Bonus'!$A$119:$CY$124,'Bonus Calc'!CJ$63))</f>
        <v>0</v>
      </c>
      <c r="CK55">
        <f ca="1">IF($C$5="Yes",VLOOKUP($B$19,'LookUp Ranges'!$A$59:$CY$65,CK$63),VLOOKUP($B$19,'LookUp Ranges Bonus'!$A$119:$CY$124,'Bonus Calc'!CK$63))</f>
        <v>0</v>
      </c>
      <c r="CL55">
        <f ca="1">IF($C$5="Yes",VLOOKUP($B$19,'LookUp Ranges'!$A$59:$CY$65,CL$63),VLOOKUP($B$19,'LookUp Ranges Bonus'!$A$119:$CY$124,'Bonus Calc'!CL$63))</f>
        <v>0</v>
      </c>
      <c r="CM55">
        <f ca="1">IF($C$5="Yes",VLOOKUP($B$19,'LookUp Ranges'!$A$59:$CY$65,CM$63),VLOOKUP($B$19,'LookUp Ranges Bonus'!$A$119:$CY$124,'Bonus Calc'!CM$63))</f>
        <v>0</v>
      </c>
      <c r="CN55">
        <f ca="1">IF($C$5="Yes",VLOOKUP($B$19,'LookUp Ranges'!$A$59:$CY$65,CN$63),VLOOKUP($B$19,'LookUp Ranges Bonus'!$A$119:$CY$124,'Bonus Calc'!CN$63))</f>
        <v>0</v>
      </c>
      <c r="CO55">
        <f ca="1">IF($C$5="Yes",VLOOKUP($B$19,'LookUp Ranges'!$A$59:$CY$65,CO$63),VLOOKUP($B$19,'LookUp Ranges Bonus'!$A$119:$CY$124,'Bonus Calc'!CO$63))</f>
        <v>0</v>
      </c>
      <c r="CP55">
        <f ca="1">IF($C$5="Yes",VLOOKUP($B$19,'LookUp Ranges'!$A$59:$CY$65,CP$63),VLOOKUP($B$19,'LookUp Ranges Bonus'!$A$119:$CY$124,'Bonus Calc'!CP$63))</f>
        <v>0</v>
      </c>
      <c r="CQ55">
        <f ca="1">IF($C$5="Yes",VLOOKUP($B$19,'LookUp Ranges'!$A$59:$CY$65,CQ$63),VLOOKUP($B$19,'LookUp Ranges Bonus'!$A$119:$CY$124,'Bonus Calc'!CQ$63))</f>
        <v>0</v>
      </c>
      <c r="CR55">
        <f ca="1">IF($C$5="Yes",VLOOKUP($B$19,'LookUp Ranges'!$A$59:$CY$65,CR$63),VLOOKUP($B$19,'LookUp Ranges Bonus'!$A$119:$CY$124,'Bonus Calc'!CR$63))</f>
        <v>0</v>
      </c>
      <c r="CS55">
        <f ca="1">IF($C$5="Yes",VLOOKUP($B$19,'LookUp Ranges'!$A$59:$CY$65,CS$63),VLOOKUP($B$19,'LookUp Ranges Bonus'!$A$119:$CY$124,'Bonus Calc'!CS$63))</f>
        <v>0</v>
      </c>
      <c r="CT55">
        <f ca="1">IF($C$5="Yes",VLOOKUP($B$19,'LookUp Ranges'!$A$59:$CY$65,CT$63),VLOOKUP($B$19,'LookUp Ranges Bonus'!$A$119:$CY$124,'Bonus Calc'!CT$63))</f>
        <v>0</v>
      </c>
      <c r="CU55">
        <f ca="1">IF($C$5="Yes",VLOOKUP($B$19,'LookUp Ranges'!$A$59:$CY$65,CU$63),VLOOKUP($B$19,'LookUp Ranges Bonus'!$A$119:$CY$124,'Bonus Calc'!CU$63))</f>
        <v>0</v>
      </c>
      <c r="CV55">
        <f ca="1">IF($C$5="Yes",VLOOKUP($B$19,'LookUp Ranges'!$A$59:$CY$65,CV$63),VLOOKUP($B$19,'LookUp Ranges Bonus'!$A$119:$CY$124,'Bonus Calc'!CV$63))</f>
        <v>0</v>
      </c>
      <c r="CW55">
        <f ca="1">IF($C$5="Yes",VLOOKUP($B$19,'LookUp Ranges'!$A$59:$CY$65,CW$63),VLOOKUP($B$19,'LookUp Ranges Bonus'!$A$119:$CY$124,'Bonus Calc'!CW$63))</f>
        <v>0</v>
      </c>
      <c r="CX55">
        <f ca="1">IF($C$5="Yes",VLOOKUP($B$19,'LookUp Ranges'!$A$59:$CY$65,CX$63),VLOOKUP($B$19,'LookUp Ranges Bonus'!$A$119:$CY$124,'Bonus Calc'!CX$63))</f>
        <v>0</v>
      </c>
      <c r="CY55">
        <f ca="1">IF($C$5="Yes",VLOOKUP($B$19,'LookUp Ranges'!$A$59:$CY$65,CY$63),VLOOKUP($B$19,'LookUp Ranges Bonus'!$A$119:$CY$124,'Bonus Calc'!CY$63))</f>
        <v>0</v>
      </c>
      <c r="CZ55">
        <f ca="1">IF($C$5="Yes",VLOOKUP($B$19,'LookUp Ranges'!$A$59:$CY$65,CZ$63),VLOOKUP($B$19,'LookUp Ranges Bonus'!$A$119:$CY$124,'Bonus Calc'!CZ$63))</f>
        <v>0</v>
      </c>
    </row>
    <row r="57" spans="1:125" x14ac:dyDescent="0.25">
      <c r="B57" t="s">
        <v>248</v>
      </c>
    </row>
    <row r="58" spans="1:125" x14ac:dyDescent="0.25">
      <c r="B58">
        <v>2020</v>
      </c>
      <c r="C58" s="393">
        <f>IF(C4=B58,+SUMIF(Inputs!E29:AR29,"=2020",Inputs!E30:AR30)-IF(C22+C16+C28+C34+C40+C46+C52=0,RetireValue,0),0)+IF(C4&gt;B58,+SUM(Inputs!E30:AR30))</f>
        <v>113392.30279624576</v>
      </c>
      <c r="D58" s="393">
        <f>IF(D4=B58,+SUMIF(Inputs!#REF!,"=2020",Inputs!#REF!)-IF(D22+D16+D28+D34+D40+D46+D52=0,RetireValueAlt1,0),0)+IF(D4&gt;B58,+SUM(Inputs!#REF!))</f>
        <v>0</v>
      </c>
      <c r="E58" s="393">
        <f>IF(E4=$B58,+SUMIF(Inputs!#REF!,"=2020",Inputs!#REF!)-IF(E22+E16+E28+E34+E40+E46+E52=0,RetireValueAlt2,0),0)+IF(E4&gt;$B58,+SUM(Inputs!#REF!))</f>
        <v>0</v>
      </c>
      <c r="F58" s="393">
        <f>IF(F4=$B58,+SUMIF(Inputs!#REF!,"=2020",Inputs!#REF!)-IF(F22+F16+F28+F34+F40+F46+F52=0,RetireValueAlt3,0),0)+IF(F4&gt;$B58,+SUM(Inputs!#REF!))</f>
        <v>0</v>
      </c>
    </row>
    <row r="60" spans="1:125" x14ac:dyDescent="0.25">
      <c r="B60" s="125" t="s">
        <v>31</v>
      </c>
      <c r="C60" s="390">
        <f>+B58</f>
        <v>2020</v>
      </c>
      <c r="D60" s="391">
        <f>+C60+1</f>
        <v>2021</v>
      </c>
      <c r="E60" s="391">
        <f t="shared" ref="E60" si="748">+D60+1</f>
        <v>2022</v>
      </c>
      <c r="F60" s="391">
        <f t="shared" ref="F60" si="749">+E60+1</f>
        <v>2023</v>
      </c>
      <c r="G60" s="391">
        <f t="shared" ref="G60" si="750">+F60+1</f>
        <v>2024</v>
      </c>
      <c r="H60" s="391">
        <f t="shared" ref="H60" si="751">+G60+1</f>
        <v>2025</v>
      </c>
      <c r="I60" s="391">
        <f t="shared" ref="I60" si="752">+H60+1</f>
        <v>2026</v>
      </c>
      <c r="J60" s="391">
        <f t="shared" ref="J60" si="753">+I60+1</f>
        <v>2027</v>
      </c>
      <c r="K60" s="391">
        <f t="shared" ref="K60" si="754">+J60+1</f>
        <v>2028</v>
      </c>
      <c r="L60" s="391">
        <f t="shared" ref="L60" si="755">+K60+1</f>
        <v>2029</v>
      </c>
      <c r="M60" s="391">
        <f t="shared" ref="M60" si="756">+L60+1</f>
        <v>2030</v>
      </c>
      <c r="N60" s="391">
        <f t="shared" ref="N60" si="757">+M60+1</f>
        <v>2031</v>
      </c>
      <c r="O60" s="391">
        <f t="shared" ref="O60" si="758">+N60+1</f>
        <v>2032</v>
      </c>
      <c r="P60" s="391">
        <f t="shared" ref="P60" si="759">+O60+1</f>
        <v>2033</v>
      </c>
      <c r="Q60" s="391">
        <f t="shared" ref="Q60" si="760">+P60+1</f>
        <v>2034</v>
      </c>
      <c r="R60" s="391">
        <f t="shared" ref="R60" si="761">+Q60+1</f>
        <v>2035</v>
      </c>
      <c r="S60" s="391">
        <f>+R60+1</f>
        <v>2036</v>
      </c>
      <c r="T60" s="391">
        <f t="shared" ref="T60" si="762">+S60+1</f>
        <v>2037</v>
      </c>
      <c r="U60" s="391">
        <f t="shared" ref="U60" si="763">+T60+1</f>
        <v>2038</v>
      </c>
      <c r="V60" s="391">
        <f t="shared" ref="V60" si="764">+U60+1</f>
        <v>2039</v>
      </c>
      <c r="W60" s="391">
        <f t="shared" ref="W60" si="765">+V60+1</f>
        <v>2040</v>
      </c>
      <c r="X60" s="391">
        <f t="shared" ref="X60" si="766">+W60+1</f>
        <v>2041</v>
      </c>
      <c r="Y60" s="391">
        <f t="shared" ref="Y60" si="767">+X60+1</f>
        <v>2042</v>
      </c>
      <c r="Z60" s="391">
        <f t="shared" ref="Z60" si="768">+Y60+1</f>
        <v>2043</v>
      </c>
      <c r="AA60" s="391">
        <f t="shared" ref="AA60" si="769">+Z60+1</f>
        <v>2044</v>
      </c>
      <c r="AB60" s="391">
        <f t="shared" ref="AB60" si="770">+AA60+1</f>
        <v>2045</v>
      </c>
      <c r="AC60" s="391">
        <f t="shared" ref="AC60" si="771">+AB60+1</f>
        <v>2046</v>
      </c>
      <c r="AD60" s="391">
        <f t="shared" ref="AD60" si="772">+AC60+1</f>
        <v>2047</v>
      </c>
      <c r="AE60" s="391">
        <f t="shared" ref="AE60" si="773">+AD60+1</f>
        <v>2048</v>
      </c>
      <c r="AF60" s="391">
        <f t="shared" ref="AF60" si="774">+AE60+1</f>
        <v>2049</v>
      </c>
      <c r="AG60" s="391">
        <f t="shared" ref="AG60" si="775">+AF60+1</f>
        <v>2050</v>
      </c>
      <c r="AH60" s="391">
        <f t="shared" ref="AH60" si="776">+AG60+1</f>
        <v>2051</v>
      </c>
      <c r="AI60" s="391">
        <f t="shared" ref="AI60" si="777">+AH60+1</f>
        <v>2052</v>
      </c>
      <c r="AJ60" s="391">
        <f t="shared" ref="AJ60" si="778">+AI60+1</f>
        <v>2053</v>
      </c>
      <c r="AK60" s="391">
        <f t="shared" ref="AK60" si="779">+AJ60+1</f>
        <v>2054</v>
      </c>
      <c r="AL60" s="391">
        <f t="shared" ref="AL60" si="780">+AK60+1</f>
        <v>2055</v>
      </c>
      <c r="AM60" s="391">
        <f t="shared" ref="AM60" si="781">+AL60+1</f>
        <v>2056</v>
      </c>
      <c r="AN60" s="391">
        <f t="shared" ref="AN60" si="782">+AM60+1</f>
        <v>2057</v>
      </c>
      <c r="AO60" s="391">
        <f t="shared" ref="AO60" si="783">+AN60+1</f>
        <v>2058</v>
      </c>
      <c r="AP60" s="391">
        <f t="shared" ref="AP60" si="784">+AO60+1</f>
        <v>2059</v>
      </c>
      <c r="AQ60" s="391">
        <f t="shared" ref="AQ60" si="785">+AP60+1</f>
        <v>2060</v>
      </c>
      <c r="AR60" s="391">
        <f t="shared" ref="AR60" si="786">+AQ60+1</f>
        <v>2061</v>
      </c>
      <c r="AS60" s="391">
        <f t="shared" ref="AS60" si="787">+AR60+1</f>
        <v>2062</v>
      </c>
      <c r="AT60" s="391">
        <f t="shared" ref="AT60" si="788">+AS60+1</f>
        <v>2063</v>
      </c>
      <c r="AU60" s="391">
        <f t="shared" ref="AU60" si="789">+AT60+1</f>
        <v>2064</v>
      </c>
      <c r="AV60" s="391">
        <f t="shared" ref="AV60" si="790">+AU60+1</f>
        <v>2065</v>
      </c>
      <c r="AW60" s="391">
        <f t="shared" ref="AW60" si="791">+AV60+1</f>
        <v>2066</v>
      </c>
      <c r="AX60" s="391">
        <f t="shared" ref="AX60" si="792">+AW60+1</f>
        <v>2067</v>
      </c>
      <c r="AY60" s="391">
        <f t="shared" ref="AY60" si="793">+AX60+1</f>
        <v>2068</v>
      </c>
      <c r="AZ60" s="391">
        <f t="shared" ref="AZ60" si="794">+AY60+1</f>
        <v>2069</v>
      </c>
      <c r="BA60" s="391">
        <f t="shared" ref="BA60" si="795">+AZ60+1</f>
        <v>2070</v>
      </c>
      <c r="BB60" s="391">
        <f t="shared" ref="BB60" si="796">+BA60+1</f>
        <v>2071</v>
      </c>
      <c r="BC60" s="391">
        <f t="shared" ref="BC60" si="797">+BB60+1</f>
        <v>2072</v>
      </c>
      <c r="BD60" s="391">
        <f t="shared" ref="BD60" si="798">+BC60+1</f>
        <v>2073</v>
      </c>
      <c r="BE60" s="391">
        <f t="shared" ref="BE60" si="799">+BD60+1</f>
        <v>2074</v>
      </c>
      <c r="BF60" s="391">
        <f t="shared" ref="BF60" si="800">+BE60+1</f>
        <v>2075</v>
      </c>
      <c r="BG60" s="391">
        <f t="shared" ref="BG60" si="801">+BF60+1</f>
        <v>2076</v>
      </c>
      <c r="BH60" s="391">
        <f t="shared" ref="BH60" si="802">+BG60+1</f>
        <v>2077</v>
      </c>
      <c r="BI60" s="391">
        <f t="shared" ref="BI60" si="803">+BH60+1</f>
        <v>2078</v>
      </c>
      <c r="BJ60" s="391">
        <f t="shared" ref="BJ60" si="804">+BI60+1</f>
        <v>2079</v>
      </c>
      <c r="BK60" s="391">
        <f t="shared" ref="BK60" si="805">+BJ60+1</f>
        <v>2080</v>
      </c>
      <c r="BL60" s="391">
        <f t="shared" ref="BL60" si="806">+BK60+1</f>
        <v>2081</v>
      </c>
      <c r="BM60" s="391">
        <f t="shared" ref="BM60" si="807">+BL60+1</f>
        <v>2082</v>
      </c>
      <c r="BN60" s="391">
        <f t="shared" ref="BN60" si="808">+BM60+1</f>
        <v>2083</v>
      </c>
      <c r="BO60" s="391">
        <f t="shared" ref="BO60" si="809">+BN60+1</f>
        <v>2084</v>
      </c>
      <c r="BP60" s="391">
        <f t="shared" ref="BP60" si="810">+BO60+1</f>
        <v>2085</v>
      </c>
      <c r="BQ60" s="391">
        <f t="shared" ref="BQ60" si="811">+BP60+1</f>
        <v>2086</v>
      </c>
      <c r="BR60" s="391">
        <f t="shared" ref="BR60" si="812">+BQ60+1</f>
        <v>2087</v>
      </c>
      <c r="BS60" s="391">
        <f t="shared" ref="BS60" si="813">+BR60+1</f>
        <v>2088</v>
      </c>
      <c r="BT60" s="391">
        <f t="shared" ref="BT60" si="814">+BS60+1</f>
        <v>2089</v>
      </c>
      <c r="BU60" s="391">
        <f t="shared" ref="BU60" si="815">+BT60+1</f>
        <v>2090</v>
      </c>
      <c r="BV60" s="391">
        <f t="shared" ref="BV60" si="816">+BU60+1</f>
        <v>2091</v>
      </c>
      <c r="BW60" s="391">
        <f t="shared" ref="BW60" si="817">+BV60+1</f>
        <v>2092</v>
      </c>
      <c r="BX60" s="391">
        <f t="shared" ref="BX60" si="818">+BW60+1</f>
        <v>2093</v>
      </c>
      <c r="BY60" s="391">
        <f t="shared" ref="BY60" si="819">+BX60+1</f>
        <v>2094</v>
      </c>
      <c r="BZ60" s="391">
        <f t="shared" ref="BZ60" si="820">+BY60+1</f>
        <v>2095</v>
      </c>
      <c r="CA60" s="391">
        <f t="shared" ref="CA60" si="821">+BZ60+1</f>
        <v>2096</v>
      </c>
      <c r="CB60" s="391">
        <f t="shared" ref="CB60" si="822">+CA60+1</f>
        <v>2097</v>
      </c>
      <c r="CC60" s="391">
        <f t="shared" ref="CC60" si="823">+CB60+1</f>
        <v>2098</v>
      </c>
      <c r="CD60" s="391">
        <f t="shared" ref="CD60" si="824">+CC60+1</f>
        <v>2099</v>
      </c>
      <c r="CE60" s="391">
        <f t="shared" ref="CE60" si="825">+CD60+1</f>
        <v>2100</v>
      </c>
      <c r="CF60" s="391">
        <f t="shared" ref="CF60" si="826">+CE60+1</f>
        <v>2101</v>
      </c>
      <c r="CG60" s="391">
        <f t="shared" ref="CG60" si="827">+CF60+1</f>
        <v>2102</v>
      </c>
      <c r="CH60" s="391">
        <f t="shared" ref="CH60" si="828">+CG60+1</f>
        <v>2103</v>
      </c>
      <c r="CI60" s="391">
        <f t="shared" ref="CI60" si="829">+CH60+1</f>
        <v>2104</v>
      </c>
      <c r="CJ60" s="391">
        <f t="shared" ref="CJ60" si="830">+CI60+1</f>
        <v>2105</v>
      </c>
      <c r="CK60" s="391">
        <f t="shared" ref="CK60" si="831">+CJ60+1</f>
        <v>2106</v>
      </c>
      <c r="CL60" s="391">
        <f t="shared" ref="CL60" si="832">+CK60+1</f>
        <v>2107</v>
      </c>
      <c r="CM60" s="391">
        <f t="shared" ref="CM60" si="833">+CL60+1</f>
        <v>2108</v>
      </c>
      <c r="CN60" s="391">
        <f t="shared" ref="CN60" si="834">+CM60+1</f>
        <v>2109</v>
      </c>
      <c r="CO60" s="391">
        <f t="shared" ref="CO60" si="835">+CN60+1</f>
        <v>2110</v>
      </c>
      <c r="CP60" s="391">
        <f t="shared" ref="CP60" si="836">+CO60+1</f>
        <v>2111</v>
      </c>
      <c r="CQ60" s="391">
        <f t="shared" ref="CQ60" si="837">+CP60+1</f>
        <v>2112</v>
      </c>
      <c r="CR60" s="391">
        <f t="shared" ref="CR60" si="838">+CQ60+1</f>
        <v>2113</v>
      </c>
      <c r="CS60" s="391">
        <f t="shared" ref="CS60" si="839">+CR60+1</f>
        <v>2114</v>
      </c>
      <c r="CT60" s="391">
        <f t="shared" ref="CT60" si="840">+CS60+1</f>
        <v>2115</v>
      </c>
      <c r="CU60" s="391">
        <f t="shared" ref="CU60" si="841">+CT60+1</f>
        <v>2116</v>
      </c>
      <c r="CV60" s="391">
        <f t="shared" ref="CV60" si="842">+CU60+1</f>
        <v>2117</v>
      </c>
      <c r="CW60" s="391">
        <f t="shared" ref="CW60" si="843">+CV60+1</f>
        <v>2118</v>
      </c>
      <c r="CX60" s="391">
        <f t="shared" ref="CX60" si="844">+CW60+1</f>
        <v>2119</v>
      </c>
      <c r="CY60" s="391">
        <f t="shared" ref="CY60" si="845">+CX60+1</f>
        <v>2120</v>
      </c>
      <c r="CZ60" s="391">
        <f t="shared" ref="CZ60" si="846">+CY60+1</f>
        <v>2121</v>
      </c>
      <c r="DA60" s="391"/>
      <c r="DB60" s="391"/>
      <c r="DC60" s="391"/>
      <c r="DD60" s="391"/>
      <c r="DE60" s="391"/>
      <c r="DF60" s="391"/>
      <c r="DG60" s="391"/>
      <c r="DH60" s="391"/>
      <c r="DI60" s="391"/>
      <c r="DJ60" s="391"/>
      <c r="DK60" s="391"/>
      <c r="DL60" s="391"/>
      <c r="DM60" s="391"/>
      <c r="DN60" s="391"/>
      <c r="DO60" s="391"/>
      <c r="DP60" s="391"/>
      <c r="DQ60" s="391"/>
      <c r="DR60" s="391"/>
      <c r="DS60" s="391"/>
      <c r="DT60" s="391"/>
      <c r="DU60" s="391"/>
    </row>
    <row r="61" spans="1:125" x14ac:dyDescent="0.25">
      <c r="A61">
        <v>2020</v>
      </c>
      <c r="B61">
        <f ca="1">+B55</f>
        <v>5</v>
      </c>
      <c r="C61">
        <f ca="1">IF($C$5="Yes",VLOOKUP($B$19,'LookUp Ranges'!$A$59:$CY$65,C$63),VLOOKUP($B$19,'LookUp Ranges Bonus'!$A$129:$CY$135,'Bonus Calc'!C$63))</f>
        <v>0.2</v>
      </c>
      <c r="D61">
        <f ca="1">IF($C$5="Yes",VLOOKUP($B$19,'LookUp Ranges'!$A$59:$CY$65,D$63),VLOOKUP($B$19,'LookUp Ranges Bonus'!$A$129:$CY$135,'Bonus Calc'!D$63))</f>
        <v>0.32</v>
      </c>
      <c r="E61">
        <f ca="1">IF($C$5="Yes",VLOOKUP($B$19,'LookUp Ranges'!$A$59:$CY$65,E$63),VLOOKUP($B$19,'LookUp Ranges Bonus'!$A$129:$CY$135,'Bonus Calc'!E$63))</f>
        <v>0.192</v>
      </c>
      <c r="F61">
        <f ca="1">IF($C$5="Yes",VLOOKUP($B$19,'LookUp Ranges'!$A$59:$CY$65,F$63),VLOOKUP($B$19,'LookUp Ranges Bonus'!$A$129:$CY$135,'Bonus Calc'!F$63))</f>
        <v>0.1152</v>
      </c>
      <c r="G61">
        <f ca="1">IF($C$5="Yes",VLOOKUP($B$19,'LookUp Ranges'!$A$59:$CY$65,G$63),VLOOKUP($B$19,'LookUp Ranges Bonus'!$A$129:$CY$135,'Bonus Calc'!G$63))</f>
        <v>0.1152</v>
      </c>
      <c r="H61">
        <f ca="1">IF($C$5="Yes",VLOOKUP($B$19,'LookUp Ranges'!$A$59:$CY$65,H$63),VLOOKUP($B$19,'LookUp Ranges Bonus'!$A$129:$CY$135,'Bonus Calc'!H$63))</f>
        <v>5.7599999999999998E-2</v>
      </c>
      <c r="I61">
        <f ca="1">IF($C$5="Yes",VLOOKUP($B$19,'LookUp Ranges'!$A$59:$CY$65,I$63),VLOOKUP($B$19,'LookUp Ranges Bonus'!$A$129:$CY$135,'Bonus Calc'!I$63))</f>
        <v>0</v>
      </c>
      <c r="J61">
        <f ca="1">IF($C$5="Yes",VLOOKUP($B$19,'LookUp Ranges'!$A$59:$CY$65,J$63),VLOOKUP($B$19,'LookUp Ranges Bonus'!$A$129:$CY$135,'Bonus Calc'!J$63))</f>
        <v>0</v>
      </c>
      <c r="K61">
        <f ca="1">IF($C$5="Yes",VLOOKUP($B$19,'LookUp Ranges'!$A$59:$CY$65,K$63),VLOOKUP($B$19,'LookUp Ranges Bonus'!$A$129:$CY$135,'Bonus Calc'!K$63))</f>
        <v>0</v>
      </c>
      <c r="L61">
        <f ca="1">IF($C$5="Yes",VLOOKUP($B$19,'LookUp Ranges'!$A$59:$CY$65,L$63),VLOOKUP($B$19,'LookUp Ranges Bonus'!$A$129:$CY$135,'Bonus Calc'!L$63))</f>
        <v>0</v>
      </c>
      <c r="M61">
        <f ca="1">IF($C$5="Yes",VLOOKUP($B$19,'LookUp Ranges'!$A$59:$CY$65,M$63),VLOOKUP($B$19,'LookUp Ranges Bonus'!$A$129:$CY$135,'Bonus Calc'!M$63))</f>
        <v>0</v>
      </c>
      <c r="N61">
        <f ca="1">IF($C$5="Yes",VLOOKUP($B$19,'LookUp Ranges'!$A$59:$CY$65,N$63),VLOOKUP($B$19,'LookUp Ranges Bonus'!$A$129:$CY$135,'Bonus Calc'!N$63))</f>
        <v>0</v>
      </c>
      <c r="O61">
        <f ca="1">IF($C$5="Yes",VLOOKUP($B$19,'LookUp Ranges'!$A$59:$CY$65,O$63),VLOOKUP($B$19,'LookUp Ranges Bonus'!$A$129:$CY$135,'Bonus Calc'!O$63))</f>
        <v>0</v>
      </c>
      <c r="P61">
        <f ca="1">IF($C$5="Yes",VLOOKUP($B$19,'LookUp Ranges'!$A$59:$CY$65,P$63),VLOOKUP($B$19,'LookUp Ranges Bonus'!$A$129:$CY$135,'Bonus Calc'!P$63))</f>
        <v>0</v>
      </c>
      <c r="Q61">
        <f ca="1">IF($C$5="Yes",VLOOKUP($B$19,'LookUp Ranges'!$A$59:$CY$65,Q$63),VLOOKUP($B$19,'LookUp Ranges Bonus'!$A$129:$CY$135,'Bonus Calc'!Q$63))</f>
        <v>0</v>
      </c>
      <c r="R61">
        <f ca="1">IF($C$5="Yes",VLOOKUP($B$19,'LookUp Ranges'!$A$59:$CY$65,R$63),VLOOKUP($B$19,'LookUp Ranges Bonus'!$A$129:$CY$135,'Bonus Calc'!R$63))</f>
        <v>0</v>
      </c>
      <c r="S61">
        <f ca="1">IF($C$5="Yes",VLOOKUP($B$19,'LookUp Ranges'!$A$59:$CY$65,S$63),VLOOKUP($B$19,'LookUp Ranges Bonus'!$A$129:$CY$135,'Bonus Calc'!S$63))</f>
        <v>0</v>
      </c>
      <c r="T61">
        <f ca="1">IF($C$5="Yes",VLOOKUP($B$19,'LookUp Ranges'!$A$59:$CY$65,T$63),VLOOKUP($B$19,'LookUp Ranges Bonus'!$A$129:$CY$135,'Bonus Calc'!T$63))</f>
        <v>0</v>
      </c>
      <c r="U61">
        <f ca="1">IF($C$5="Yes",VLOOKUP($B$19,'LookUp Ranges'!$A$59:$CY$65,U$63),VLOOKUP($B$19,'LookUp Ranges Bonus'!$A$129:$CY$135,'Bonus Calc'!U$63))</f>
        <v>0</v>
      </c>
      <c r="V61">
        <f ca="1">IF($C$5="Yes",VLOOKUP($B$19,'LookUp Ranges'!$A$59:$CY$65,V$63),VLOOKUP($B$19,'LookUp Ranges Bonus'!$A$129:$CY$135,'Bonus Calc'!V$63))</f>
        <v>0</v>
      </c>
      <c r="W61">
        <f ca="1">IF($C$5="Yes",VLOOKUP($B$19,'LookUp Ranges'!$A$59:$CY$65,W$63),VLOOKUP($B$19,'LookUp Ranges Bonus'!$A$129:$CY$135,'Bonus Calc'!W$63))</f>
        <v>0</v>
      </c>
      <c r="X61">
        <f ca="1">IF($C$5="Yes",VLOOKUP($B$19,'LookUp Ranges'!$A$59:$CY$65,X$63),VLOOKUP($B$19,'LookUp Ranges Bonus'!$A$129:$CY$135,'Bonus Calc'!X$63))</f>
        <v>0</v>
      </c>
      <c r="Y61">
        <f ca="1">IF($C$5="Yes",VLOOKUP($B$19,'LookUp Ranges'!$A$59:$CY$65,Y$63),VLOOKUP($B$19,'LookUp Ranges Bonus'!$A$129:$CY$135,'Bonus Calc'!Y$63))</f>
        <v>0</v>
      </c>
      <c r="Z61">
        <f ca="1">IF($C$5="Yes",VLOOKUP($B$19,'LookUp Ranges'!$A$59:$CY$65,Z$63),VLOOKUP($B$19,'LookUp Ranges Bonus'!$A$129:$CY$135,'Bonus Calc'!Z$63))</f>
        <v>0</v>
      </c>
      <c r="AA61">
        <f ca="1">IF($C$5="Yes",VLOOKUP($B$19,'LookUp Ranges'!$A$59:$CY$65,AA$63),VLOOKUP($B$19,'LookUp Ranges Bonus'!$A$129:$CY$135,'Bonus Calc'!AA$63))</f>
        <v>0</v>
      </c>
      <c r="AB61">
        <f ca="1">IF($C$5="Yes",VLOOKUP($B$19,'LookUp Ranges'!$A$59:$CY$65,AB$63),VLOOKUP($B$19,'LookUp Ranges Bonus'!$A$129:$CY$135,'Bonus Calc'!AB$63))</f>
        <v>0</v>
      </c>
      <c r="AC61">
        <f ca="1">IF($C$5="Yes",VLOOKUP($B$19,'LookUp Ranges'!$A$59:$CY$65,AC$63),VLOOKUP($B$19,'LookUp Ranges Bonus'!$A$129:$CY$135,'Bonus Calc'!AC$63))</f>
        <v>0</v>
      </c>
      <c r="AD61">
        <f ca="1">IF($C$5="Yes",VLOOKUP($B$19,'LookUp Ranges'!$A$59:$CY$65,AD$63),VLOOKUP($B$19,'LookUp Ranges Bonus'!$A$129:$CY$135,'Bonus Calc'!AD$63))</f>
        <v>0</v>
      </c>
      <c r="AE61">
        <f ca="1">IF($C$5="Yes",VLOOKUP($B$19,'LookUp Ranges'!$A$59:$CY$65,AE$63),VLOOKUP($B$19,'LookUp Ranges Bonus'!$A$129:$CY$135,'Bonus Calc'!AE$63))</f>
        <v>0</v>
      </c>
      <c r="AF61">
        <f ca="1">IF($C$5="Yes",VLOOKUP($B$19,'LookUp Ranges'!$A$59:$CY$65,AF$63),VLOOKUP($B$19,'LookUp Ranges Bonus'!$A$129:$CY$135,'Bonus Calc'!AF$63))</f>
        <v>0</v>
      </c>
      <c r="AG61">
        <f ca="1">IF($C$5="Yes",VLOOKUP($B$19,'LookUp Ranges'!$A$59:$CY$65,AG$63),VLOOKUP($B$19,'LookUp Ranges Bonus'!$A$129:$CY$135,'Bonus Calc'!AG$63))</f>
        <v>0</v>
      </c>
      <c r="AH61">
        <f ca="1">IF($C$5="Yes",VLOOKUP($B$19,'LookUp Ranges'!$A$59:$CY$65,AH$63),VLOOKUP($B$19,'LookUp Ranges Bonus'!$A$129:$CY$135,'Bonus Calc'!AH$63))</f>
        <v>0</v>
      </c>
      <c r="AI61">
        <f ca="1">IF($C$5="Yes",VLOOKUP($B$19,'LookUp Ranges'!$A$59:$CY$65,AI$63),VLOOKUP($B$19,'LookUp Ranges Bonus'!$A$129:$CY$135,'Bonus Calc'!AI$63))</f>
        <v>0</v>
      </c>
      <c r="AJ61">
        <f ca="1">IF($C$5="Yes",VLOOKUP($B$19,'LookUp Ranges'!$A$59:$CY$65,AJ$63),VLOOKUP($B$19,'LookUp Ranges Bonus'!$A$129:$CY$135,'Bonus Calc'!AJ$63))</f>
        <v>0</v>
      </c>
      <c r="AK61">
        <f ca="1">IF($C$5="Yes",VLOOKUP($B$19,'LookUp Ranges'!$A$59:$CY$65,AK$63),VLOOKUP($B$19,'LookUp Ranges Bonus'!$A$129:$CY$135,'Bonus Calc'!AK$63))</f>
        <v>0</v>
      </c>
      <c r="AL61">
        <f ca="1">IF($C$5="Yes",VLOOKUP($B$19,'LookUp Ranges'!$A$59:$CY$65,AL$63),VLOOKUP($B$19,'LookUp Ranges Bonus'!$A$129:$CY$135,'Bonus Calc'!AL$63))</f>
        <v>0</v>
      </c>
      <c r="AM61">
        <f ca="1">IF($C$5="Yes",VLOOKUP($B$19,'LookUp Ranges'!$A$59:$CY$65,AM$63),VLOOKUP($B$19,'LookUp Ranges Bonus'!$A$129:$CY$135,'Bonus Calc'!AM$63))</f>
        <v>0</v>
      </c>
      <c r="AN61">
        <f ca="1">IF($C$5="Yes",VLOOKUP($B$19,'LookUp Ranges'!$A$59:$CY$65,AN$63),VLOOKUP($B$19,'LookUp Ranges Bonus'!$A$129:$CY$135,'Bonus Calc'!AN$63))</f>
        <v>0</v>
      </c>
      <c r="AO61">
        <f ca="1">IF($C$5="Yes",VLOOKUP($B$19,'LookUp Ranges'!$A$59:$CY$65,AO$63),VLOOKUP($B$19,'LookUp Ranges Bonus'!$A$129:$CY$135,'Bonus Calc'!AO$63))</f>
        <v>0</v>
      </c>
      <c r="AP61">
        <f ca="1">IF($C$5="Yes",VLOOKUP($B$19,'LookUp Ranges'!$A$59:$CY$65,AP$63),VLOOKUP($B$19,'LookUp Ranges Bonus'!$A$129:$CY$135,'Bonus Calc'!AP$63))</f>
        <v>0</v>
      </c>
      <c r="AQ61">
        <f ca="1">IF($C$5="Yes",VLOOKUP($B$19,'LookUp Ranges'!$A$59:$CY$65,AQ$63),VLOOKUP($B$19,'LookUp Ranges Bonus'!$A$129:$CY$135,'Bonus Calc'!AQ$63))</f>
        <v>0</v>
      </c>
      <c r="AR61">
        <f ca="1">IF($C$5="Yes",VLOOKUP($B$19,'LookUp Ranges'!$A$59:$CY$65,AR$63),VLOOKUP($B$19,'LookUp Ranges Bonus'!$A$129:$CY$135,'Bonus Calc'!AR$63))</f>
        <v>0</v>
      </c>
      <c r="AS61">
        <f ca="1">IF($C$5="Yes",VLOOKUP($B$19,'LookUp Ranges'!$A$59:$CY$65,AS$63),VLOOKUP($B$19,'LookUp Ranges Bonus'!$A$129:$CY$135,'Bonus Calc'!AS$63))</f>
        <v>0</v>
      </c>
      <c r="AT61">
        <f ca="1">IF($C$5="Yes",VLOOKUP($B$19,'LookUp Ranges'!$A$59:$CY$65,AT$63),VLOOKUP($B$19,'LookUp Ranges Bonus'!$A$129:$CY$135,'Bonus Calc'!AT$63))</f>
        <v>0</v>
      </c>
      <c r="AU61">
        <f ca="1">IF($C$5="Yes",VLOOKUP($B$19,'LookUp Ranges'!$A$59:$CY$65,AU$63),VLOOKUP($B$19,'LookUp Ranges Bonus'!$A$129:$CY$135,'Bonus Calc'!AU$63))</f>
        <v>0</v>
      </c>
      <c r="AV61">
        <f ca="1">IF($C$5="Yes",VLOOKUP($B$19,'LookUp Ranges'!$A$59:$CY$65,AV$63),VLOOKUP($B$19,'LookUp Ranges Bonus'!$A$129:$CY$135,'Bonus Calc'!AV$63))</f>
        <v>0</v>
      </c>
      <c r="AW61">
        <f ca="1">IF($C$5="Yes",VLOOKUP($B$19,'LookUp Ranges'!$A$59:$CY$65,AW$63),VLOOKUP($B$19,'LookUp Ranges Bonus'!$A$129:$CY$135,'Bonus Calc'!AW$63))</f>
        <v>0</v>
      </c>
      <c r="AX61">
        <f ca="1">IF($C$5="Yes",VLOOKUP($B$19,'LookUp Ranges'!$A$59:$CY$65,AX$63),VLOOKUP($B$19,'LookUp Ranges Bonus'!$A$129:$CY$135,'Bonus Calc'!AX$63))</f>
        <v>0</v>
      </c>
      <c r="AY61">
        <f ca="1">IF($C$5="Yes",VLOOKUP($B$19,'LookUp Ranges'!$A$59:$CY$65,AY$63),VLOOKUP($B$19,'LookUp Ranges Bonus'!$A$129:$CY$135,'Bonus Calc'!AY$63))</f>
        <v>0</v>
      </c>
      <c r="AZ61">
        <f ca="1">IF($C$5="Yes",VLOOKUP($B$19,'LookUp Ranges'!$A$59:$CY$65,AZ$63),VLOOKUP($B$19,'LookUp Ranges Bonus'!$A$129:$CY$135,'Bonus Calc'!AZ$63))</f>
        <v>0</v>
      </c>
      <c r="BA61">
        <f ca="1">IF($C$5="Yes",VLOOKUP($B$19,'LookUp Ranges'!$A$59:$CY$65,BA$63),VLOOKUP($B$19,'LookUp Ranges Bonus'!$A$129:$CY$135,'Bonus Calc'!BA$63))</f>
        <v>0</v>
      </c>
      <c r="BB61">
        <f ca="1">IF($C$5="Yes",VLOOKUP($B$19,'LookUp Ranges'!$A$59:$CY$65,BB$63),VLOOKUP($B$19,'LookUp Ranges Bonus'!$A$129:$CY$135,'Bonus Calc'!BB$63))</f>
        <v>0</v>
      </c>
      <c r="BC61">
        <f ca="1">IF($C$5="Yes",VLOOKUP($B$19,'LookUp Ranges'!$A$59:$CY$65,BC$63),VLOOKUP($B$19,'LookUp Ranges Bonus'!$A$129:$CY$135,'Bonus Calc'!BC$63))</f>
        <v>0</v>
      </c>
      <c r="BD61">
        <f ca="1">IF($C$5="Yes",VLOOKUP($B$19,'LookUp Ranges'!$A$59:$CY$65,BD$63),VLOOKUP($B$19,'LookUp Ranges Bonus'!$A$129:$CY$135,'Bonus Calc'!BD$63))</f>
        <v>0</v>
      </c>
      <c r="BE61">
        <f ca="1">IF($C$5="Yes",VLOOKUP($B$19,'LookUp Ranges'!$A$59:$CY$65,BE$63),VLOOKUP($B$19,'LookUp Ranges Bonus'!$A$129:$CY$135,'Bonus Calc'!BE$63))</f>
        <v>0</v>
      </c>
      <c r="BF61">
        <f ca="1">IF($C$5="Yes",VLOOKUP($B$19,'LookUp Ranges'!$A$59:$CY$65,BF$63),VLOOKUP($B$19,'LookUp Ranges Bonus'!$A$129:$CY$135,'Bonus Calc'!BF$63))</f>
        <v>0</v>
      </c>
      <c r="BG61">
        <f ca="1">IF($C$5="Yes",VLOOKUP($B$19,'LookUp Ranges'!$A$59:$CY$65,BG$63),VLOOKUP($B$19,'LookUp Ranges Bonus'!$A$129:$CY$135,'Bonus Calc'!BG$63))</f>
        <v>0</v>
      </c>
      <c r="BH61">
        <f ca="1">IF($C$5="Yes",VLOOKUP($B$19,'LookUp Ranges'!$A$59:$CY$65,BH$63),VLOOKUP($B$19,'LookUp Ranges Bonus'!$A$129:$CY$135,'Bonus Calc'!BH$63))</f>
        <v>0</v>
      </c>
      <c r="BI61">
        <f ca="1">IF($C$5="Yes",VLOOKUP($B$19,'LookUp Ranges'!$A$59:$CY$65,BI$63),VLOOKUP($B$19,'LookUp Ranges Bonus'!$A$129:$CY$135,'Bonus Calc'!BI$63))</f>
        <v>0</v>
      </c>
      <c r="BJ61">
        <f ca="1">IF($C$5="Yes",VLOOKUP($B$19,'LookUp Ranges'!$A$59:$CY$65,BJ$63),VLOOKUP($B$19,'LookUp Ranges Bonus'!$A$129:$CY$135,'Bonus Calc'!BJ$63))</f>
        <v>0</v>
      </c>
      <c r="BK61">
        <f ca="1">IF($C$5="Yes",VLOOKUP($B$19,'LookUp Ranges'!$A$59:$CY$65,BK$63),VLOOKUP($B$19,'LookUp Ranges Bonus'!$A$129:$CY$135,'Bonus Calc'!BK$63))</f>
        <v>0</v>
      </c>
      <c r="BL61">
        <f ca="1">IF($C$5="Yes",VLOOKUP($B$19,'LookUp Ranges'!$A$59:$CY$65,BL$63),VLOOKUP($B$19,'LookUp Ranges Bonus'!$A$129:$CY$135,'Bonus Calc'!BL$63))</f>
        <v>0</v>
      </c>
      <c r="BM61">
        <f ca="1">IF($C$5="Yes",VLOOKUP($B$19,'LookUp Ranges'!$A$59:$CY$65,BM$63),VLOOKUP($B$19,'LookUp Ranges Bonus'!$A$129:$CY$135,'Bonus Calc'!BM$63))</f>
        <v>0</v>
      </c>
      <c r="BN61">
        <f ca="1">IF($C$5="Yes",VLOOKUP($B$19,'LookUp Ranges'!$A$59:$CY$65,BN$63),VLOOKUP($B$19,'LookUp Ranges Bonus'!$A$129:$CY$135,'Bonus Calc'!BN$63))</f>
        <v>0</v>
      </c>
      <c r="BO61">
        <f ca="1">IF($C$5="Yes",VLOOKUP($B$19,'LookUp Ranges'!$A$59:$CY$65,BO$63),VLOOKUP($B$19,'LookUp Ranges Bonus'!$A$129:$CY$135,'Bonus Calc'!BO$63))</f>
        <v>0</v>
      </c>
      <c r="BP61">
        <f ca="1">IF($C$5="Yes",VLOOKUP($B$19,'LookUp Ranges'!$A$59:$CY$65,BP$63),VLOOKUP($B$19,'LookUp Ranges Bonus'!$A$129:$CY$135,'Bonus Calc'!BP$63))</f>
        <v>0</v>
      </c>
      <c r="BQ61">
        <f ca="1">IF($C$5="Yes",VLOOKUP($B$19,'LookUp Ranges'!$A$59:$CY$65,BQ$63),VLOOKUP($B$19,'LookUp Ranges Bonus'!$A$129:$CY$135,'Bonus Calc'!BQ$63))</f>
        <v>0</v>
      </c>
      <c r="BR61">
        <f ca="1">IF($C$5="Yes",VLOOKUP($B$19,'LookUp Ranges'!$A$59:$CY$65,BR$63),VLOOKUP($B$19,'LookUp Ranges Bonus'!$A$129:$CY$135,'Bonus Calc'!BR$63))</f>
        <v>0</v>
      </c>
      <c r="BS61">
        <f ca="1">IF($C$5="Yes",VLOOKUP($B$19,'LookUp Ranges'!$A$59:$CY$65,BS$63),VLOOKUP($B$19,'LookUp Ranges Bonus'!$A$129:$CY$135,'Bonus Calc'!BS$63))</f>
        <v>0</v>
      </c>
      <c r="BT61">
        <f ca="1">IF($C$5="Yes",VLOOKUP($B$19,'LookUp Ranges'!$A$59:$CY$65,BT$63),VLOOKUP($B$19,'LookUp Ranges Bonus'!$A$129:$CY$135,'Bonus Calc'!BT$63))</f>
        <v>0</v>
      </c>
      <c r="BU61">
        <f ca="1">IF($C$5="Yes",VLOOKUP($B$19,'LookUp Ranges'!$A$59:$CY$65,BU$63),VLOOKUP($B$19,'LookUp Ranges Bonus'!$A$129:$CY$135,'Bonus Calc'!BU$63))</f>
        <v>0</v>
      </c>
      <c r="BV61">
        <f ca="1">IF($C$5="Yes",VLOOKUP($B$19,'LookUp Ranges'!$A$59:$CY$65,BV$63),VLOOKUP($B$19,'LookUp Ranges Bonus'!$A$129:$CY$135,'Bonus Calc'!BV$63))</f>
        <v>0</v>
      </c>
      <c r="BW61">
        <f ca="1">IF($C$5="Yes",VLOOKUP($B$19,'LookUp Ranges'!$A$59:$CY$65,BW$63),VLOOKUP($B$19,'LookUp Ranges Bonus'!$A$129:$CY$135,'Bonus Calc'!BW$63))</f>
        <v>0</v>
      </c>
      <c r="BX61">
        <f ca="1">IF($C$5="Yes",VLOOKUP($B$19,'LookUp Ranges'!$A$59:$CY$65,BX$63),VLOOKUP($B$19,'LookUp Ranges Bonus'!$A$129:$CY$135,'Bonus Calc'!BX$63))</f>
        <v>0</v>
      </c>
      <c r="BY61">
        <f ca="1">IF($C$5="Yes",VLOOKUP($B$19,'LookUp Ranges'!$A$59:$CY$65,BY$63),VLOOKUP($B$19,'LookUp Ranges Bonus'!$A$129:$CY$135,'Bonus Calc'!BY$63))</f>
        <v>0</v>
      </c>
      <c r="BZ61">
        <f ca="1">IF($C$5="Yes",VLOOKUP($B$19,'LookUp Ranges'!$A$59:$CY$65,BZ$63),VLOOKUP($B$19,'LookUp Ranges Bonus'!$A$129:$CY$135,'Bonus Calc'!BZ$63))</f>
        <v>0</v>
      </c>
      <c r="CA61">
        <f ca="1">IF($C$5="Yes",VLOOKUP($B$19,'LookUp Ranges'!$A$59:$CY$65,CA$63),VLOOKUP($B$19,'LookUp Ranges Bonus'!$A$129:$CY$135,'Bonus Calc'!CA$63))</f>
        <v>0</v>
      </c>
      <c r="CB61">
        <f ca="1">IF($C$5="Yes",VLOOKUP($B$19,'LookUp Ranges'!$A$59:$CY$65,CB$63),VLOOKUP($B$19,'LookUp Ranges Bonus'!$A$129:$CY$135,'Bonus Calc'!CB$63))</f>
        <v>0</v>
      </c>
      <c r="CC61">
        <f ca="1">IF($C$5="Yes",VLOOKUP($B$19,'LookUp Ranges'!$A$59:$CY$65,CC$63),VLOOKUP($B$19,'LookUp Ranges Bonus'!$A$129:$CY$135,'Bonus Calc'!CC$63))</f>
        <v>0</v>
      </c>
      <c r="CD61">
        <f ca="1">IF($C$5="Yes",VLOOKUP($B$19,'LookUp Ranges'!$A$59:$CY$65,CD$63),VLOOKUP($B$19,'LookUp Ranges Bonus'!$A$129:$CY$135,'Bonus Calc'!CD$63))</f>
        <v>0</v>
      </c>
      <c r="CE61">
        <f ca="1">IF($C$5="Yes",VLOOKUP($B$19,'LookUp Ranges'!$A$59:$CY$65,CE$63),VLOOKUP($B$19,'LookUp Ranges Bonus'!$A$129:$CY$135,'Bonus Calc'!CE$63))</f>
        <v>0</v>
      </c>
      <c r="CF61">
        <f ca="1">IF($C$5="Yes",VLOOKUP($B$19,'LookUp Ranges'!$A$59:$CY$65,CF$63),VLOOKUP($B$19,'LookUp Ranges Bonus'!$A$129:$CY$135,'Bonus Calc'!CF$63))</f>
        <v>0</v>
      </c>
      <c r="CG61">
        <f ca="1">IF($C$5="Yes",VLOOKUP($B$19,'LookUp Ranges'!$A$59:$CY$65,CG$63),VLOOKUP($B$19,'LookUp Ranges Bonus'!$A$129:$CY$135,'Bonus Calc'!CG$63))</f>
        <v>0</v>
      </c>
      <c r="CH61">
        <f ca="1">IF($C$5="Yes",VLOOKUP($B$19,'LookUp Ranges'!$A$59:$CY$65,CH$63),VLOOKUP($B$19,'LookUp Ranges Bonus'!$A$129:$CY$135,'Bonus Calc'!CH$63))</f>
        <v>0</v>
      </c>
      <c r="CI61">
        <f ca="1">IF($C$5="Yes",VLOOKUP($B$19,'LookUp Ranges'!$A$59:$CY$65,CI$63),VLOOKUP($B$19,'LookUp Ranges Bonus'!$A$129:$CY$135,'Bonus Calc'!CI$63))</f>
        <v>0</v>
      </c>
      <c r="CJ61">
        <f ca="1">IF($C$5="Yes",VLOOKUP($B$19,'LookUp Ranges'!$A$59:$CY$65,CJ$63),VLOOKUP($B$19,'LookUp Ranges Bonus'!$A$129:$CY$135,'Bonus Calc'!CJ$63))</f>
        <v>0</v>
      </c>
      <c r="CK61">
        <f ca="1">IF($C$5="Yes",VLOOKUP($B$19,'LookUp Ranges'!$A$59:$CY$65,CK$63),VLOOKUP($B$19,'LookUp Ranges Bonus'!$A$129:$CY$135,'Bonus Calc'!CK$63))</f>
        <v>0</v>
      </c>
      <c r="CL61">
        <f ca="1">IF($C$5="Yes",VLOOKUP($B$19,'LookUp Ranges'!$A$59:$CY$65,CL$63),VLOOKUP($B$19,'LookUp Ranges Bonus'!$A$129:$CY$135,'Bonus Calc'!CL$63))</f>
        <v>0</v>
      </c>
      <c r="CM61">
        <f ca="1">IF($C$5="Yes",VLOOKUP($B$19,'LookUp Ranges'!$A$59:$CY$65,CM$63),VLOOKUP($B$19,'LookUp Ranges Bonus'!$A$129:$CY$135,'Bonus Calc'!CM$63))</f>
        <v>0</v>
      </c>
      <c r="CN61">
        <f ca="1">IF($C$5="Yes",VLOOKUP($B$19,'LookUp Ranges'!$A$59:$CY$65,CN$63),VLOOKUP($B$19,'LookUp Ranges Bonus'!$A$129:$CY$135,'Bonus Calc'!CN$63))</f>
        <v>0</v>
      </c>
      <c r="CO61">
        <f ca="1">IF($C$5="Yes",VLOOKUP($B$19,'LookUp Ranges'!$A$59:$CY$65,CO$63),VLOOKUP($B$19,'LookUp Ranges Bonus'!$A$129:$CY$135,'Bonus Calc'!CO$63))</f>
        <v>0</v>
      </c>
      <c r="CP61">
        <f ca="1">IF($C$5="Yes",VLOOKUP($B$19,'LookUp Ranges'!$A$59:$CY$65,CP$63),VLOOKUP($B$19,'LookUp Ranges Bonus'!$A$129:$CY$135,'Bonus Calc'!CP$63))</f>
        <v>0</v>
      </c>
      <c r="CQ61">
        <f ca="1">IF($C$5="Yes",VLOOKUP($B$19,'LookUp Ranges'!$A$59:$CY$65,CQ$63),VLOOKUP($B$19,'LookUp Ranges Bonus'!$A$129:$CY$135,'Bonus Calc'!CQ$63))</f>
        <v>0</v>
      </c>
      <c r="CR61">
        <f ca="1">IF($C$5="Yes",VLOOKUP($B$19,'LookUp Ranges'!$A$59:$CY$65,CR$63),VLOOKUP($B$19,'LookUp Ranges Bonus'!$A$129:$CY$135,'Bonus Calc'!CR$63))</f>
        <v>0</v>
      </c>
      <c r="CS61">
        <f ca="1">IF($C$5="Yes",VLOOKUP($B$19,'LookUp Ranges'!$A$59:$CY$65,CS$63),VLOOKUP($B$19,'LookUp Ranges Bonus'!$A$129:$CY$135,'Bonus Calc'!CS$63))</f>
        <v>0</v>
      </c>
      <c r="CT61">
        <f ca="1">IF($C$5="Yes",VLOOKUP($B$19,'LookUp Ranges'!$A$59:$CY$65,CT$63),VLOOKUP($B$19,'LookUp Ranges Bonus'!$A$129:$CY$135,'Bonus Calc'!CT$63))</f>
        <v>0</v>
      </c>
      <c r="CU61">
        <f ca="1">IF($C$5="Yes",VLOOKUP($B$19,'LookUp Ranges'!$A$59:$CY$65,CU$63),VLOOKUP($B$19,'LookUp Ranges Bonus'!$A$129:$CY$135,'Bonus Calc'!CU$63))</f>
        <v>0</v>
      </c>
      <c r="CV61">
        <f ca="1">IF($C$5="Yes",VLOOKUP($B$19,'LookUp Ranges'!$A$59:$CY$65,CV$63),VLOOKUP($B$19,'LookUp Ranges Bonus'!$A$129:$CY$135,'Bonus Calc'!CV$63))</f>
        <v>0</v>
      </c>
      <c r="CW61">
        <f ca="1">IF($C$5="Yes",VLOOKUP($B$19,'LookUp Ranges'!$A$59:$CY$65,CW$63),VLOOKUP($B$19,'LookUp Ranges Bonus'!$A$129:$CY$135,'Bonus Calc'!CW$63))</f>
        <v>0</v>
      </c>
      <c r="CX61">
        <f ca="1">IF($C$5="Yes",VLOOKUP($B$19,'LookUp Ranges'!$A$59:$CY$65,CX$63),VLOOKUP($B$19,'LookUp Ranges Bonus'!$A$129:$CY$135,'Bonus Calc'!CX$63))</f>
        <v>0</v>
      </c>
      <c r="CY61">
        <f ca="1">IF($C$5="Yes",VLOOKUP($B$19,'LookUp Ranges'!$A$59:$CY$65,CY$63),VLOOKUP($B$19,'LookUp Ranges Bonus'!$A$129:$CY$135,'Bonus Calc'!CY$63))</f>
        <v>0</v>
      </c>
      <c r="CZ61">
        <f ca="1">IF($C$5="Yes",VLOOKUP($B$19,'LookUp Ranges'!$A$59:$CY$65,CZ$63),VLOOKUP($B$19,'LookUp Ranges Bonus'!$A$129:$CY$135,'Bonus Calc'!CZ$63))</f>
        <v>0</v>
      </c>
    </row>
    <row r="63" spans="1:125" x14ac:dyDescent="0.25">
      <c r="C63">
        <v>2</v>
      </c>
      <c r="D63">
        <f>+C63+1</f>
        <v>3</v>
      </c>
      <c r="E63">
        <f t="shared" ref="E63:U63" si="847">+D63+1</f>
        <v>4</v>
      </c>
      <c r="F63">
        <f t="shared" si="847"/>
        <v>5</v>
      </c>
      <c r="G63">
        <f t="shared" si="847"/>
        <v>6</v>
      </c>
      <c r="H63">
        <f t="shared" si="847"/>
        <v>7</v>
      </c>
      <c r="I63">
        <f t="shared" si="847"/>
        <v>8</v>
      </c>
      <c r="J63">
        <f t="shared" si="847"/>
        <v>9</v>
      </c>
      <c r="K63">
        <f t="shared" si="847"/>
        <v>10</v>
      </c>
      <c r="L63">
        <f t="shared" si="847"/>
        <v>11</v>
      </c>
      <c r="M63">
        <f t="shared" si="847"/>
        <v>12</v>
      </c>
      <c r="N63">
        <f t="shared" si="847"/>
        <v>13</v>
      </c>
      <c r="O63">
        <f t="shared" si="847"/>
        <v>14</v>
      </c>
      <c r="P63">
        <f t="shared" si="847"/>
        <v>15</v>
      </c>
      <c r="Q63">
        <f t="shared" si="847"/>
        <v>16</v>
      </c>
      <c r="R63">
        <f t="shared" si="847"/>
        <v>17</v>
      </c>
      <c r="S63">
        <f t="shared" si="847"/>
        <v>18</v>
      </c>
      <c r="T63">
        <f t="shared" si="847"/>
        <v>19</v>
      </c>
      <c r="U63">
        <f t="shared" si="847"/>
        <v>20</v>
      </c>
      <c r="V63">
        <f t="shared" ref="V63:AK63" si="848">+U63+1</f>
        <v>21</v>
      </c>
      <c r="W63">
        <f t="shared" si="848"/>
        <v>22</v>
      </c>
      <c r="X63">
        <f t="shared" si="848"/>
        <v>23</v>
      </c>
      <c r="Y63">
        <f t="shared" si="848"/>
        <v>24</v>
      </c>
      <c r="Z63">
        <f t="shared" si="848"/>
        <v>25</v>
      </c>
      <c r="AA63">
        <f t="shared" si="848"/>
        <v>26</v>
      </c>
      <c r="AB63">
        <f t="shared" si="848"/>
        <v>27</v>
      </c>
      <c r="AC63">
        <f t="shared" si="848"/>
        <v>28</v>
      </c>
      <c r="AD63">
        <f t="shared" si="848"/>
        <v>29</v>
      </c>
      <c r="AE63">
        <f t="shared" si="848"/>
        <v>30</v>
      </c>
      <c r="AF63">
        <f t="shared" si="848"/>
        <v>31</v>
      </c>
      <c r="AG63">
        <f t="shared" si="848"/>
        <v>32</v>
      </c>
      <c r="AH63">
        <f t="shared" si="848"/>
        <v>33</v>
      </c>
      <c r="AI63">
        <f t="shared" si="848"/>
        <v>34</v>
      </c>
      <c r="AJ63">
        <f t="shared" si="848"/>
        <v>35</v>
      </c>
      <c r="AK63">
        <f t="shared" si="848"/>
        <v>36</v>
      </c>
      <c r="AL63">
        <f t="shared" ref="AL63" si="849">+AK63+1</f>
        <v>37</v>
      </c>
      <c r="AM63">
        <f t="shared" ref="AM63" si="850">+AL63+1</f>
        <v>38</v>
      </c>
      <c r="AN63">
        <f t="shared" ref="AN63" si="851">+AM63+1</f>
        <v>39</v>
      </c>
      <c r="AO63">
        <f t="shared" ref="AO63" si="852">+AN63+1</f>
        <v>40</v>
      </c>
      <c r="AP63">
        <f t="shared" ref="AP63" si="853">+AO63+1</f>
        <v>41</v>
      </c>
      <c r="AQ63">
        <f t="shared" ref="AQ63" si="854">+AP63+1</f>
        <v>42</v>
      </c>
      <c r="AR63">
        <f t="shared" ref="AR63" si="855">+AQ63+1</f>
        <v>43</v>
      </c>
      <c r="AS63">
        <f t="shared" ref="AS63" si="856">+AR63+1</f>
        <v>44</v>
      </c>
      <c r="AT63">
        <f t="shared" ref="AT63" si="857">+AS63+1</f>
        <v>45</v>
      </c>
      <c r="AU63">
        <f t="shared" ref="AU63" si="858">+AT63+1</f>
        <v>46</v>
      </c>
      <c r="AV63">
        <f t="shared" ref="AV63" si="859">+AU63+1</f>
        <v>47</v>
      </c>
      <c r="AW63">
        <f t="shared" ref="AW63" si="860">+AV63+1</f>
        <v>48</v>
      </c>
      <c r="AX63">
        <f t="shared" ref="AX63" si="861">+AW63+1</f>
        <v>49</v>
      </c>
      <c r="AY63">
        <f t="shared" ref="AY63" si="862">+AX63+1</f>
        <v>50</v>
      </c>
      <c r="AZ63">
        <f t="shared" ref="AZ63" si="863">+AY63+1</f>
        <v>51</v>
      </c>
      <c r="BA63">
        <f t="shared" ref="BA63" si="864">+AZ63+1</f>
        <v>52</v>
      </c>
      <c r="BB63">
        <f t="shared" ref="BB63" si="865">+BA63+1</f>
        <v>53</v>
      </c>
      <c r="BC63">
        <f t="shared" ref="BC63" si="866">+BB63+1</f>
        <v>54</v>
      </c>
      <c r="BD63">
        <f t="shared" ref="BD63" si="867">+BC63+1</f>
        <v>55</v>
      </c>
      <c r="BE63">
        <f t="shared" ref="BE63" si="868">+BD63+1</f>
        <v>56</v>
      </c>
      <c r="BF63">
        <f t="shared" ref="BF63" si="869">+BE63+1</f>
        <v>57</v>
      </c>
      <c r="BG63">
        <f t="shared" ref="BG63" si="870">+BF63+1</f>
        <v>58</v>
      </c>
      <c r="BH63">
        <f t="shared" ref="BH63" si="871">+BG63+1</f>
        <v>59</v>
      </c>
      <c r="BI63">
        <f t="shared" ref="BI63" si="872">+BH63+1</f>
        <v>60</v>
      </c>
      <c r="BJ63">
        <f t="shared" ref="BJ63" si="873">+BI63+1</f>
        <v>61</v>
      </c>
      <c r="BK63">
        <f t="shared" ref="BK63" si="874">+BJ63+1</f>
        <v>62</v>
      </c>
      <c r="BL63">
        <f t="shared" ref="BL63" si="875">+BK63+1</f>
        <v>63</v>
      </c>
      <c r="BM63">
        <f t="shared" ref="BM63" si="876">+BL63+1</f>
        <v>64</v>
      </c>
      <c r="BN63">
        <f t="shared" ref="BN63" si="877">+BM63+1</f>
        <v>65</v>
      </c>
      <c r="BO63">
        <f t="shared" ref="BO63" si="878">+BN63+1</f>
        <v>66</v>
      </c>
      <c r="BP63">
        <f t="shared" ref="BP63" si="879">+BO63+1</f>
        <v>67</v>
      </c>
      <c r="BQ63">
        <f t="shared" ref="BQ63" si="880">+BP63+1</f>
        <v>68</v>
      </c>
      <c r="BR63">
        <f t="shared" ref="BR63" si="881">+BQ63+1</f>
        <v>69</v>
      </c>
      <c r="BS63">
        <f t="shared" ref="BS63" si="882">+BR63+1</f>
        <v>70</v>
      </c>
      <c r="BT63">
        <f t="shared" ref="BT63" si="883">+BS63+1</f>
        <v>71</v>
      </c>
      <c r="BU63">
        <f t="shared" ref="BU63" si="884">+BT63+1</f>
        <v>72</v>
      </c>
      <c r="BV63">
        <f t="shared" ref="BV63" si="885">+BU63+1</f>
        <v>73</v>
      </c>
      <c r="BW63">
        <f t="shared" ref="BW63" si="886">+BV63+1</f>
        <v>74</v>
      </c>
      <c r="BX63">
        <f t="shared" ref="BX63" si="887">+BW63+1</f>
        <v>75</v>
      </c>
      <c r="BY63">
        <f t="shared" ref="BY63" si="888">+BX63+1</f>
        <v>76</v>
      </c>
      <c r="BZ63">
        <f t="shared" ref="BZ63" si="889">+BY63+1</f>
        <v>77</v>
      </c>
      <c r="CA63">
        <f t="shared" ref="CA63" si="890">+BZ63+1</f>
        <v>78</v>
      </c>
      <c r="CB63">
        <f t="shared" ref="CB63" si="891">+CA63+1</f>
        <v>79</v>
      </c>
      <c r="CC63">
        <f t="shared" ref="CC63" si="892">+CB63+1</f>
        <v>80</v>
      </c>
      <c r="CD63">
        <f t="shared" ref="CD63" si="893">+CC63+1</f>
        <v>81</v>
      </c>
      <c r="CE63">
        <f t="shared" ref="CE63" si="894">+CD63+1</f>
        <v>82</v>
      </c>
      <c r="CF63">
        <f t="shared" ref="CF63" si="895">+CE63+1</f>
        <v>83</v>
      </c>
      <c r="CG63">
        <f t="shared" ref="CG63" si="896">+CF63+1</f>
        <v>84</v>
      </c>
      <c r="CH63">
        <f t="shared" ref="CH63" si="897">+CG63+1</f>
        <v>85</v>
      </c>
      <c r="CI63">
        <f t="shared" ref="CI63" si="898">+CH63+1</f>
        <v>86</v>
      </c>
      <c r="CJ63">
        <f t="shared" ref="CJ63" si="899">+CI63+1</f>
        <v>87</v>
      </c>
      <c r="CK63">
        <f t="shared" ref="CK63" si="900">+CJ63+1</f>
        <v>88</v>
      </c>
      <c r="CL63">
        <f t="shared" ref="CL63" si="901">+CK63+1</f>
        <v>89</v>
      </c>
      <c r="CM63">
        <f t="shared" ref="CM63" si="902">+CL63+1</f>
        <v>90</v>
      </c>
      <c r="CN63">
        <f t="shared" ref="CN63" si="903">+CM63+1</f>
        <v>91</v>
      </c>
      <c r="CO63">
        <f t="shared" ref="CO63" si="904">+CN63+1</f>
        <v>92</v>
      </c>
      <c r="CP63">
        <f t="shared" ref="CP63" si="905">+CO63+1</f>
        <v>93</v>
      </c>
      <c r="CQ63">
        <f t="shared" ref="CQ63" si="906">+CP63+1</f>
        <v>94</v>
      </c>
      <c r="CR63">
        <f t="shared" ref="CR63" si="907">+CQ63+1</f>
        <v>95</v>
      </c>
      <c r="CS63">
        <f t="shared" ref="CS63" si="908">+CR63+1</f>
        <v>96</v>
      </c>
      <c r="CT63">
        <f t="shared" ref="CT63" si="909">+CS63+1</f>
        <v>97</v>
      </c>
      <c r="CU63">
        <f t="shared" ref="CU63" si="910">+CT63+1</f>
        <v>98</v>
      </c>
      <c r="CV63">
        <f t="shared" ref="CV63" si="911">+CU63+1</f>
        <v>99</v>
      </c>
      <c r="CW63">
        <f t="shared" ref="CW63" si="912">+CV63+1</f>
        <v>100</v>
      </c>
      <c r="CX63">
        <f t="shared" ref="CX63" si="913">+CW63+1</f>
        <v>101</v>
      </c>
      <c r="CY63">
        <f t="shared" ref="CY63" si="914">+CX63+1</f>
        <v>102</v>
      </c>
      <c r="CZ63">
        <f t="shared" ref="CZ63" si="915">+CY63+1</f>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Y136"/>
  <sheetViews>
    <sheetView workbookViewId="0">
      <selection activeCell="D70" sqref="D70"/>
    </sheetView>
  </sheetViews>
  <sheetFormatPr defaultRowHeight="15.75" x14ac:dyDescent="0.25"/>
  <cols>
    <col min="1" max="1" width="49.125" bestFit="1" customWidth="1"/>
  </cols>
  <sheetData>
    <row r="1" spans="1:103" s="67" customFormat="1" ht="12.75" x14ac:dyDescent="0.2">
      <c r="A1" s="123" t="s">
        <v>229</v>
      </c>
      <c r="B1" s="124"/>
      <c r="N1" s="68"/>
    </row>
    <row r="2" spans="1:103" s="67" customFormat="1" ht="12.75" x14ac:dyDescent="0.2">
      <c r="A2" s="125" t="s">
        <v>31</v>
      </c>
      <c r="B2" s="126">
        <v>2016</v>
      </c>
      <c r="C2" s="127">
        <f t="shared" ref="C2:BN2" si="0">B2+1</f>
        <v>2017</v>
      </c>
      <c r="D2" s="127">
        <f t="shared" si="0"/>
        <v>2018</v>
      </c>
      <c r="E2" s="127">
        <f t="shared" si="0"/>
        <v>2019</v>
      </c>
      <c r="F2" s="127">
        <f t="shared" si="0"/>
        <v>2020</v>
      </c>
      <c r="G2" s="127">
        <f t="shared" si="0"/>
        <v>2021</v>
      </c>
      <c r="H2" s="127">
        <f t="shared" si="0"/>
        <v>2022</v>
      </c>
      <c r="I2" s="127">
        <f t="shared" si="0"/>
        <v>2023</v>
      </c>
      <c r="J2" s="127">
        <f>I2+1</f>
        <v>2024</v>
      </c>
      <c r="K2" s="127">
        <f t="shared" si="0"/>
        <v>2025</v>
      </c>
      <c r="L2" s="127">
        <f>K2+1</f>
        <v>2026</v>
      </c>
      <c r="M2" s="127">
        <f t="shared" si="0"/>
        <v>2027</v>
      </c>
      <c r="N2" s="127">
        <f t="shared" si="0"/>
        <v>2028</v>
      </c>
      <c r="O2" s="127">
        <f t="shared" si="0"/>
        <v>2029</v>
      </c>
      <c r="P2" s="127">
        <f t="shared" si="0"/>
        <v>2030</v>
      </c>
      <c r="Q2" s="127">
        <f t="shared" si="0"/>
        <v>2031</v>
      </c>
      <c r="R2" s="127">
        <f t="shared" si="0"/>
        <v>2032</v>
      </c>
      <c r="S2" s="127">
        <f t="shared" si="0"/>
        <v>2033</v>
      </c>
      <c r="T2" s="127">
        <f t="shared" si="0"/>
        <v>2034</v>
      </c>
      <c r="U2" s="127">
        <f t="shared" si="0"/>
        <v>2035</v>
      </c>
      <c r="V2" s="127">
        <f t="shared" si="0"/>
        <v>2036</v>
      </c>
      <c r="W2" s="127">
        <f t="shared" si="0"/>
        <v>2037</v>
      </c>
      <c r="X2" s="127">
        <f t="shared" si="0"/>
        <v>2038</v>
      </c>
      <c r="Y2" s="127">
        <f t="shared" si="0"/>
        <v>2039</v>
      </c>
      <c r="Z2" s="127">
        <f t="shared" si="0"/>
        <v>2040</v>
      </c>
      <c r="AA2" s="127">
        <f t="shared" si="0"/>
        <v>2041</v>
      </c>
      <c r="AB2" s="127">
        <f t="shared" si="0"/>
        <v>2042</v>
      </c>
      <c r="AC2" s="127">
        <f t="shared" si="0"/>
        <v>2043</v>
      </c>
      <c r="AD2" s="127">
        <f t="shared" si="0"/>
        <v>2044</v>
      </c>
      <c r="AE2" s="127">
        <f t="shared" si="0"/>
        <v>2045</v>
      </c>
      <c r="AF2" s="127">
        <f t="shared" si="0"/>
        <v>2046</v>
      </c>
      <c r="AG2" s="127">
        <f t="shared" si="0"/>
        <v>2047</v>
      </c>
      <c r="AH2" s="127">
        <f t="shared" si="0"/>
        <v>2048</v>
      </c>
      <c r="AI2" s="127">
        <f t="shared" si="0"/>
        <v>2049</v>
      </c>
      <c r="AJ2" s="127">
        <f t="shared" si="0"/>
        <v>2050</v>
      </c>
      <c r="AK2" s="127">
        <f t="shared" si="0"/>
        <v>2051</v>
      </c>
      <c r="AL2" s="127">
        <f t="shared" si="0"/>
        <v>2052</v>
      </c>
      <c r="AM2" s="127">
        <f t="shared" si="0"/>
        <v>2053</v>
      </c>
      <c r="AN2" s="127">
        <f t="shared" si="0"/>
        <v>2054</v>
      </c>
      <c r="AO2" s="127">
        <f t="shared" si="0"/>
        <v>2055</v>
      </c>
      <c r="AP2" s="127">
        <f t="shared" si="0"/>
        <v>2056</v>
      </c>
      <c r="AQ2" s="127">
        <f t="shared" si="0"/>
        <v>2057</v>
      </c>
      <c r="AR2" s="127">
        <f t="shared" si="0"/>
        <v>2058</v>
      </c>
      <c r="AS2" s="127">
        <f t="shared" si="0"/>
        <v>2059</v>
      </c>
      <c r="AT2" s="127">
        <f t="shared" si="0"/>
        <v>2060</v>
      </c>
      <c r="AU2" s="127">
        <f t="shared" si="0"/>
        <v>2061</v>
      </c>
      <c r="AV2" s="127">
        <f t="shared" si="0"/>
        <v>2062</v>
      </c>
      <c r="AW2" s="127">
        <f t="shared" si="0"/>
        <v>2063</v>
      </c>
      <c r="AX2" s="127">
        <f t="shared" si="0"/>
        <v>2064</v>
      </c>
      <c r="AY2" s="127">
        <f t="shared" si="0"/>
        <v>2065</v>
      </c>
      <c r="AZ2" s="127">
        <f t="shared" si="0"/>
        <v>2066</v>
      </c>
      <c r="BA2" s="127">
        <f t="shared" si="0"/>
        <v>2067</v>
      </c>
      <c r="BB2" s="127">
        <f t="shared" si="0"/>
        <v>2068</v>
      </c>
      <c r="BC2" s="127">
        <f t="shared" si="0"/>
        <v>2069</v>
      </c>
      <c r="BD2" s="127">
        <f t="shared" si="0"/>
        <v>2070</v>
      </c>
      <c r="BE2" s="127">
        <f t="shared" si="0"/>
        <v>2071</v>
      </c>
      <c r="BF2" s="127">
        <f t="shared" si="0"/>
        <v>2072</v>
      </c>
      <c r="BG2" s="127">
        <f t="shared" si="0"/>
        <v>2073</v>
      </c>
      <c r="BH2" s="127">
        <f t="shared" si="0"/>
        <v>2074</v>
      </c>
      <c r="BI2" s="127">
        <f t="shared" si="0"/>
        <v>2075</v>
      </c>
      <c r="BJ2" s="127">
        <f t="shared" si="0"/>
        <v>2076</v>
      </c>
      <c r="BK2" s="127">
        <f t="shared" si="0"/>
        <v>2077</v>
      </c>
      <c r="BL2" s="127">
        <f t="shared" si="0"/>
        <v>2078</v>
      </c>
      <c r="BM2" s="127">
        <f t="shared" si="0"/>
        <v>2079</v>
      </c>
      <c r="BN2" s="127">
        <f t="shared" si="0"/>
        <v>2080</v>
      </c>
      <c r="BO2" s="127">
        <f t="shared" ref="BO2:CY2" si="1">BN2+1</f>
        <v>2081</v>
      </c>
      <c r="BP2" s="127">
        <f t="shared" si="1"/>
        <v>2082</v>
      </c>
      <c r="BQ2" s="127">
        <f t="shared" si="1"/>
        <v>2083</v>
      </c>
      <c r="BR2" s="127">
        <f t="shared" si="1"/>
        <v>2084</v>
      </c>
      <c r="BS2" s="127">
        <f t="shared" si="1"/>
        <v>2085</v>
      </c>
      <c r="BT2" s="127">
        <f t="shared" si="1"/>
        <v>2086</v>
      </c>
      <c r="BU2" s="127">
        <f t="shared" si="1"/>
        <v>2087</v>
      </c>
      <c r="BV2" s="127">
        <f t="shared" si="1"/>
        <v>2088</v>
      </c>
      <c r="BW2" s="127">
        <f t="shared" si="1"/>
        <v>2089</v>
      </c>
      <c r="BX2" s="127">
        <f t="shared" si="1"/>
        <v>2090</v>
      </c>
      <c r="BY2" s="127">
        <f t="shared" si="1"/>
        <v>2091</v>
      </c>
      <c r="BZ2" s="127">
        <f t="shared" si="1"/>
        <v>2092</v>
      </c>
      <c r="CA2" s="127">
        <f t="shared" si="1"/>
        <v>2093</v>
      </c>
      <c r="CB2" s="127">
        <f t="shared" si="1"/>
        <v>2094</v>
      </c>
      <c r="CC2" s="127">
        <f t="shared" si="1"/>
        <v>2095</v>
      </c>
      <c r="CD2" s="127">
        <f t="shared" si="1"/>
        <v>2096</v>
      </c>
      <c r="CE2" s="127">
        <f t="shared" si="1"/>
        <v>2097</v>
      </c>
      <c r="CF2" s="127">
        <f t="shared" si="1"/>
        <v>2098</v>
      </c>
      <c r="CG2" s="127">
        <f t="shared" si="1"/>
        <v>2099</v>
      </c>
      <c r="CH2" s="127">
        <f t="shared" si="1"/>
        <v>2100</v>
      </c>
      <c r="CI2" s="127">
        <f t="shared" si="1"/>
        <v>2101</v>
      </c>
      <c r="CJ2" s="127">
        <f t="shared" si="1"/>
        <v>2102</v>
      </c>
      <c r="CK2" s="127">
        <f t="shared" si="1"/>
        <v>2103</v>
      </c>
      <c r="CL2" s="127">
        <f t="shared" si="1"/>
        <v>2104</v>
      </c>
      <c r="CM2" s="127">
        <f t="shared" si="1"/>
        <v>2105</v>
      </c>
      <c r="CN2" s="127">
        <f t="shared" si="1"/>
        <v>2106</v>
      </c>
      <c r="CO2" s="127">
        <f t="shared" si="1"/>
        <v>2107</v>
      </c>
      <c r="CP2" s="127">
        <f t="shared" si="1"/>
        <v>2108</v>
      </c>
      <c r="CQ2" s="127">
        <f t="shared" si="1"/>
        <v>2109</v>
      </c>
      <c r="CR2" s="127">
        <f t="shared" si="1"/>
        <v>2110</v>
      </c>
      <c r="CS2" s="127">
        <f t="shared" si="1"/>
        <v>2111</v>
      </c>
      <c r="CT2" s="127">
        <f t="shared" si="1"/>
        <v>2112</v>
      </c>
      <c r="CU2" s="127">
        <f t="shared" si="1"/>
        <v>2113</v>
      </c>
      <c r="CV2" s="127">
        <f t="shared" si="1"/>
        <v>2114</v>
      </c>
      <c r="CW2" s="127">
        <f t="shared" si="1"/>
        <v>2115</v>
      </c>
      <c r="CX2" s="127">
        <f t="shared" si="1"/>
        <v>2116</v>
      </c>
      <c r="CY2" s="127">
        <f t="shared" si="1"/>
        <v>2117</v>
      </c>
    </row>
    <row r="3" spans="1:103" s="67" customFormat="1" ht="12.75" x14ac:dyDescent="0.2">
      <c r="A3" s="128">
        <v>3</v>
      </c>
      <c r="B3" s="57">
        <v>0.33329999999999999</v>
      </c>
      <c r="C3" s="58">
        <v>0.44450000000000001</v>
      </c>
      <c r="D3" s="58">
        <v>0.14810000000000001</v>
      </c>
      <c r="E3" s="58">
        <v>7.4099999999999999E-2</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row>
    <row r="4" spans="1:103" s="67" customFormat="1" ht="12.75" x14ac:dyDescent="0.2">
      <c r="A4" s="80">
        <v>5</v>
      </c>
      <c r="B4" s="59">
        <v>0.2</v>
      </c>
      <c r="C4" s="60">
        <v>0.32</v>
      </c>
      <c r="D4" s="60">
        <v>0.192</v>
      </c>
      <c r="E4" s="60">
        <v>0.1152</v>
      </c>
      <c r="F4" s="60">
        <v>0.1152</v>
      </c>
      <c r="G4" s="60">
        <v>5.7599999999999998E-2</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pans="1:103" s="67" customFormat="1" ht="12.75" x14ac:dyDescent="0.2">
      <c r="A5" s="80">
        <v>7</v>
      </c>
      <c r="B5" s="59">
        <v>0.1429</v>
      </c>
      <c r="C5" s="60">
        <v>0.24490000000000001</v>
      </c>
      <c r="D5" s="60">
        <v>0.1749</v>
      </c>
      <c r="E5" s="60">
        <v>0.1249</v>
      </c>
      <c r="F5" s="60">
        <v>8.9300000000000004E-2</v>
      </c>
      <c r="G5" s="60">
        <v>8.9200000000000002E-2</v>
      </c>
      <c r="H5" s="60">
        <v>8.9300000000000004E-2</v>
      </c>
      <c r="I5" s="60">
        <v>4.4600000000000001E-2</v>
      </c>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row>
    <row r="6" spans="1:103" s="67" customFormat="1" ht="12.75" x14ac:dyDescent="0.2">
      <c r="A6" s="80">
        <v>10</v>
      </c>
      <c r="B6" s="59">
        <v>0.1</v>
      </c>
      <c r="C6" s="60">
        <v>0.18</v>
      </c>
      <c r="D6" s="60">
        <v>0.14400000000000002</v>
      </c>
      <c r="E6" s="60">
        <v>0.1152</v>
      </c>
      <c r="F6" s="60">
        <v>9.2200000000000004E-2</v>
      </c>
      <c r="G6" s="60">
        <v>7.3700000000000002E-2</v>
      </c>
      <c r="H6" s="60">
        <v>6.5500000000000003E-2</v>
      </c>
      <c r="I6" s="60">
        <v>6.5500000000000003E-2</v>
      </c>
      <c r="J6" s="60">
        <v>6.5600000000000006E-2</v>
      </c>
      <c r="K6" s="60">
        <v>6.5500000000000003E-2</v>
      </c>
      <c r="L6" s="60">
        <v>3.2800000000000003E-2</v>
      </c>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row>
    <row r="7" spans="1:103" s="67" customFormat="1" ht="12.75" x14ac:dyDescent="0.2">
      <c r="A7" s="80">
        <v>15</v>
      </c>
      <c r="B7" s="59">
        <v>0.05</v>
      </c>
      <c r="C7" s="60">
        <v>9.5000000000000001E-2</v>
      </c>
      <c r="D7" s="60">
        <v>8.5500000000000007E-2</v>
      </c>
      <c r="E7" s="60">
        <v>7.6999999999999999E-2</v>
      </c>
      <c r="F7" s="60">
        <v>6.93E-2</v>
      </c>
      <c r="G7" s="60">
        <v>6.2300000000000001E-2</v>
      </c>
      <c r="H7" s="60">
        <v>5.9000000000000004E-2</v>
      </c>
      <c r="I7" s="60">
        <v>5.9000000000000004E-2</v>
      </c>
      <c r="J7" s="60">
        <v>5.91E-2</v>
      </c>
      <c r="K7" s="60">
        <v>5.9000000000000004E-2</v>
      </c>
      <c r="L7" s="60">
        <v>5.91E-2</v>
      </c>
      <c r="M7" s="60">
        <v>5.9000000000000004E-2</v>
      </c>
      <c r="N7" s="60">
        <v>5.91E-2</v>
      </c>
      <c r="O7" s="60">
        <v>5.9000000000000004E-2</v>
      </c>
      <c r="P7" s="60">
        <v>5.91E-2</v>
      </c>
      <c r="Q7" s="60">
        <v>2.9500000000000002E-2</v>
      </c>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row>
    <row r="8" spans="1:103" s="67" customFormat="1" ht="12.75" x14ac:dyDescent="0.2">
      <c r="A8" s="80">
        <v>20</v>
      </c>
      <c r="B8" s="59">
        <v>3.7499999999999999E-2</v>
      </c>
      <c r="C8" s="60">
        <v>7.2190000000000004E-2</v>
      </c>
      <c r="D8" s="60">
        <v>6.6769999999999996E-2</v>
      </c>
      <c r="E8" s="60">
        <v>6.1769999999999999E-2</v>
      </c>
      <c r="F8" s="60">
        <v>5.713E-2</v>
      </c>
      <c r="G8" s="60">
        <v>5.2850000000000001E-2</v>
      </c>
      <c r="H8" s="60">
        <v>4.888E-2</v>
      </c>
      <c r="I8" s="60">
        <v>4.5220000000000003E-2</v>
      </c>
      <c r="J8" s="60">
        <v>4.462E-2</v>
      </c>
      <c r="K8" s="60">
        <v>4.4609999999999997E-2</v>
      </c>
      <c r="L8" s="60">
        <v>4.462E-2</v>
      </c>
      <c r="M8" s="60">
        <v>4.4609999999999997E-2</v>
      </c>
      <c r="N8" s="60">
        <v>4.462E-2</v>
      </c>
      <c r="O8" s="60">
        <v>4.4609999999999997E-2</v>
      </c>
      <c r="P8" s="60">
        <v>4.462E-2</v>
      </c>
      <c r="Q8" s="60">
        <v>4.4609999999999997E-2</v>
      </c>
      <c r="R8" s="60">
        <v>4.462E-2</v>
      </c>
      <c r="S8" s="60">
        <v>4.4609999999999997E-2</v>
      </c>
      <c r="T8" s="60">
        <v>4.462E-2</v>
      </c>
      <c r="U8" s="60">
        <v>4.4609999999999997E-2</v>
      </c>
      <c r="V8" s="60">
        <v>2.231E-2</v>
      </c>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row>
    <row r="9" spans="1:103" s="67" customFormat="1" ht="12.75" x14ac:dyDescent="0.2">
      <c r="A9" s="81">
        <v>39</v>
      </c>
      <c r="B9" s="61">
        <v>1.282051282051282E-2</v>
      </c>
      <c r="C9" s="62">
        <v>2.564102564102564E-2</v>
      </c>
      <c r="D9" s="62">
        <v>2.564102564102564E-2</v>
      </c>
      <c r="E9" s="62">
        <v>2.564102564102564E-2</v>
      </c>
      <c r="F9" s="62">
        <v>2.564102564102564E-2</v>
      </c>
      <c r="G9" s="62">
        <v>2.564102564102564E-2</v>
      </c>
      <c r="H9" s="62">
        <v>2.564102564102564E-2</v>
      </c>
      <c r="I9" s="62">
        <v>2.564102564102564E-2</v>
      </c>
      <c r="J9" s="62">
        <v>2.564102564102564E-2</v>
      </c>
      <c r="K9" s="62">
        <v>2.564102564102564E-2</v>
      </c>
      <c r="L9" s="62">
        <v>2.564102564102564E-2</v>
      </c>
      <c r="M9" s="62">
        <v>2.564102564102564E-2</v>
      </c>
      <c r="N9" s="62">
        <v>2.564102564102564E-2</v>
      </c>
      <c r="O9" s="62">
        <v>2.564102564102564E-2</v>
      </c>
      <c r="P9" s="62">
        <v>2.564102564102564E-2</v>
      </c>
      <c r="Q9" s="62">
        <v>2.564102564102564E-2</v>
      </c>
      <c r="R9" s="62">
        <v>2.564102564102564E-2</v>
      </c>
      <c r="S9" s="62">
        <v>2.564102564102564E-2</v>
      </c>
      <c r="T9" s="62">
        <v>2.564102564102564E-2</v>
      </c>
      <c r="U9" s="62">
        <v>2.564102564102564E-2</v>
      </c>
      <c r="V9" s="62">
        <v>2.564102564102564E-2</v>
      </c>
      <c r="W9" s="62">
        <v>2.564102564102564E-2</v>
      </c>
      <c r="X9" s="62">
        <v>2.564102564102564E-2</v>
      </c>
      <c r="Y9" s="62">
        <v>2.564102564102564E-2</v>
      </c>
      <c r="Z9" s="62">
        <v>2.564102564102564E-2</v>
      </c>
      <c r="AA9" s="62">
        <v>2.564102564102564E-2</v>
      </c>
      <c r="AB9" s="62">
        <v>2.564102564102564E-2</v>
      </c>
      <c r="AC9" s="62">
        <v>2.564102564102564E-2</v>
      </c>
      <c r="AD9" s="62">
        <v>2.564102564102564E-2</v>
      </c>
      <c r="AE9" s="62">
        <v>2.564102564102564E-2</v>
      </c>
      <c r="AF9" s="62">
        <v>2.564102564102564E-2</v>
      </c>
      <c r="AG9" s="62">
        <v>2.564102564102564E-2</v>
      </c>
      <c r="AH9" s="62">
        <v>2.564102564102564E-2</v>
      </c>
      <c r="AI9" s="62">
        <v>0.16666666666666666</v>
      </c>
      <c r="AJ9" s="62">
        <v>0</v>
      </c>
      <c r="AK9" s="62">
        <v>0</v>
      </c>
      <c r="AL9" s="62">
        <v>0</v>
      </c>
      <c r="AM9" s="62">
        <v>0</v>
      </c>
      <c r="AN9" s="62">
        <v>0</v>
      </c>
      <c r="AO9" s="62">
        <v>0</v>
      </c>
      <c r="AP9" s="62">
        <v>0</v>
      </c>
      <c r="AQ9" s="62">
        <v>0</v>
      </c>
      <c r="AR9" s="62">
        <v>0</v>
      </c>
      <c r="AS9" s="62">
        <v>0</v>
      </c>
      <c r="AT9" s="62">
        <v>0</v>
      </c>
      <c r="AU9" s="62">
        <v>0</v>
      </c>
      <c r="AV9" s="62">
        <v>0</v>
      </c>
      <c r="AW9" s="62">
        <v>0</v>
      </c>
      <c r="AX9" s="62">
        <v>0</v>
      </c>
      <c r="AY9" s="62">
        <v>0</v>
      </c>
      <c r="AZ9" s="62">
        <v>0</v>
      </c>
      <c r="BA9" s="62">
        <v>0</v>
      </c>
      <c r="BB9" s="62">
        <v>0</v>
      </c>
      <c r="BC9" s="62">
        <v>0</v>
      </c>
      <c r="BD9" s="62">
        <v>0</v>
      </c>
      <c r="BE9" s="62">
        <v>0</v>
      </c>
      <c r="BF9" s="62">
        <v>0</v>
      </c>
      <c r="BG9" s="62">
        <v>0</v>
      </c>
      <c r="BH9" s="62">
        <v>0</v>
      </c>
      <c r="BI9" s="62">
        <v>0</v>
      </c>
      <c r="BJ9" s="62">
        <v>0</v>
      </c>
      <c r="BK9" s="62">
        <v>0</v>
      </c>
      <c r="BL9" s="62">
        <v>0</v>
      </c>
      <c r="BM9" s="62">
        <v>0</v>
      </c>
      <c r="BN9" s="62">
        <v>0</v>
      </c>
      <c r="BO9" s="62">
        <v>0</v>
      </c>
      <c r="BP9" s="62">
        <v>0</v>
      </c>
      <c r="BQ9" s="62">
        <v>0</v>
      </c>
      <c r="BR9" s="62">
        <v>0</v>
      </c>
      <c r="BS9" s="62">
        <v>0</v>
      </c>
      <c r="BT9" s="62">
        <v>0</v>
      </c>
      <c r="BU9" s="62">
        <v>0</v>
      </c>
      <c r="BV9" s="62">
        <v>0</v>
      </c>
      <c r="BW9" s="62">
        <v>0</v>
      </c>
      <c r="BX9" s="62">
        <v>0</v>
      </c>
      <c r="BY9" s="62">
        <v>0</v>
      </c>
      <c r="BZ9" s="62">
        <v>0</v>
      </c>
      <c r="CA9" s="62">
        <v>0</v>
      </c>
      <c r="CB9" s="62">
        <v>0</v>
      </c>
      <c r="CC9" s="62">
        <v>0</v>
      </c>
      <c r="CD9" s="62">
        <v>0</v>
      </c>
      <c r="CE9" s="62">
        <v>0</v>
      </c>
      <c r="CF9" s="62">
        <v>0</v>
      </c>
      <c r="CG9" s="62">
        <v>0</v>
      </c>
      <c r="CH9" s="62">
        <v>0</v>
      </c>
      <c r="CI9" s="62">
        <v>0</v>
      </c>
      <c r="CJ9" s="62">
        <v>0</v>
      </c>
      <c r="CK9" s="62">
        <v>0</v>
      </c>
      <c r="CL9" s="62">
        <v>0</v>
      </c>
      <c r="CM9" s="62">
        <v>0</v>
      </c>
      <c r="CN9" s="62">
        <v>0</v>
      </c>
      <c r="CO9" s="62">
        <v>0</v>
      </c>
      <c r="CP9" s="62">
        <v>0</v>
      </c>
      <c r="CQ9" s="62">
        <v>0</v>
      </c>
      <c r="CR9" s="62">
        <v>0</v>
      </c>
      <c r="CS9" s="62">
        <v>0</v>
      </c>
      <c r="CT9" s="62">
        <v>0</v>
      </c>
      <c r="CU9" s="62">
        <v>0</v>
      </c>
      <c r="CV9" s="62">
        <v>0</v>
      </c>
      <c r="CW9" s="62">
        <v>0</v>
      </c>
      <c r="CX9" s="62">
        <v>0</v>
      </c>
      <c r="CY9" s="62">
        <v>0</v>
      </c>
    </row>
    <row r="10" spans="1:103" s="67" customFormat="1" ht="12.75" x14ac:dyDescent="0.2">
      <c r="A10" s="129" t="s">
        <v>121</v>
      </c>
      <c r="B10" s="126">
        <v>2016</v>
      </c>
      <c r="C10" s="127">
        <f t="shared" ref="C10" si="2">B10+1</f>
        <v>2017</v>
      </c>
      <c r="D10" s="127">
        <f t="shared" ref="D10" si="3">C10+1</f>
        <v>2018</v>
      </c>
      <c r="E10" s="127">
        <f t="shared" ref="E10" si="4">D10+1</f>
        <v>2019</v>
      </c>
      <c r="F10" s="127">
        <f t="shared" ref="F10" si="5">E10+1</f>
        <v>2020</v>
      </c>
      <c r="G10" s="127">
        <f t="shared" ref="G10" si="6">F10+1</f>
        <v>2021</v>
      </c>
      <c r="H10" s="127">
        <f t="shared" ref="H10" si="7">G10+1</f>
        <v>2022</v>
      </c>
      <c r="I10" s="127">
        <f t="shared" ref="I10" si="8">H10+1</f>
        <v>2023</v>
      </c>
      <c r="J10" s="127">
        <f>I10+1</f>
        <v>2024</v>
      </c>
      <c r="K10" s="127">
        <f t="shared" ref="K10" si="9">J10+1</f>
        <v>2025</v>
      </c>
      <c r="L10" s="127">
        <f>K10+1</f>
        <v>2026</v>
      </c>
      <c r="M10" s="127">
        <f t="shared" ref="M10" si="10">L10+1</f>
        <v>2027</v>
      </c>
      <c r="N10" s="127">
        <f t="shared" ref="N10" si="11">M10+1</f>
        <v>2028</v>
      </c>
      <c r="O10" s="127">
        <f t="shared" ref="O10" si="12">N10+1</f>
        <v>2029</v>
      </c>
      <c r="P10" s="127">
        <f t="shared" ref="P10" si="13">O10+1</f>
        <v>2030</v>
      </c>
      <c r="Q10" s="127">
        <f t="shared" ref="Q10" si="14">P10+1</f>
        <v>2031</v>
      </c>
      <c r="R10" s="127">
        <f t="shared" ref="R10" si="15">Q10+1</f>
        <v>2032</v>
      </c>
      <c r="S10" s="127">
        <f t="shared" ref="S10" si="16">R10+1</f>
        <v>2033</v>
      </c>
      <c r="T10" s="127">
        <f t="shared" ref="T10" si="17">S10+1</f>
        <v>2034</v>
      </c>
      <c r="U10" s="127">
        <f t="shared" ref="U10" si="18">T10+1</f>
        <v>2035</v>
      </c>
      <c r="V10" s="127">
        <f t="shared" ref="V10" si="19">U10+1</f>
        <v>2036</v>
      </c>
      <c r="W10" s="127">
        <f t="shared" ref="W10" si="20">V10+1</f>
        <v>2037</v>
      </c>
      <c r="X10" s="127">
        <f t="shared" ref="X10" si="21">W10+1</f>
        <v>2038</v>
      </c>
      <c r="Y10" s="127">
        <f t="shared" ref="Y10" si="22">X10+1</f>
        <v>2039</v>
      </c>
      <c r="Z10" s="127">
        <f t="shared" ref="Z10" si="23">Y10+1</f>
        <v>2040</v>
      </c>
      <c r="AA10" s="127">
        <f t="shared" ref="AA10" si="24">Z10+1</f>
        <v>2041</v>
      </c>
      <c r="AB10" s="127">
        <f t="shared" ref="AB10" si="25">AA10+1</f>
        <v>2042</v>
      </c>
      <c r="AC10" s="127">
        <f t="shared" ref="AC10" si="26">AB10+1</f>
        <v>2043</v>
      </c>
      <c r="AD10" s="127">
        <f t="shared" ref="AD10" si="27">AC10+1</f>
        <v>2044</v>
      </c>
      <c r="AE10" s="127">
        <f t="shared" ref="AE10" si="28">AD10+1</f>
        <v>2045</v>
      </c>
      <c r="AF10" s="127">
        <f t="shared" ref="AF10" si="29">AE10+1</f>
        <v>2046</v>
      </c>
      <c r="AG10" s="127">
        <f t="shared" ref="AG10" si="30">AF10+1</f>
        <v>2047</v>
      </c>
      <c r="AH10" s="127">
        <f t="shared" ref="AH10" si="31">AG10+1</f>
        <v>2048</v>
      </c>
      <c r="AI10" s="127">
        <f t="shared" ref="AI10" si="32">AH10+1</f>
        <v>2049</v>
      </c>
      <c r="AJ10" s="127">
        <f t="shared" ref="AJ10" si="33">AI10+1</f>
        <v>2050</v>
      </c>
      <c r="AK10" s="127">
        <f t="shared" ref="AK10" si="34">AJ10+1</f>
        <v>2051</v>
      </c>
      <c r="AL10" s="127">
        <f t="shared" ref="AL10" si="35">AK10+1</f>
        <v>2052</v>
      </c>
      <c r="AM10" s="127">
        <f t="shared" ref="AM10" si="36">AL10+1</f>
        <v>2053</v>
      </c>
      <c r="AN10" s="127">
        <f t="shared" ref="AN10" si="37">AM10+1</f>
        <v>2054</v>
      </c>
      <c r="AO10" s="127">
        <f t="shared" ref="AO10" si="38">AN10+1</f>
        <v>2055</v>
      </c>
      <c r="AP10" s="127">
        <f t="shared" ref="AP10" si="39">AO10+1</f>
        <v>2056</v>
      </c>
      <c r="AQ10" s="127">
        <f t="shared" ref="AQ10" si="40">AP10+1</f>
        <v>2057</v>
      </c>
      <c r="AR10" s="127">
        <f t="shared" ref="AR10" si="41">AQ10+1</f>
        <v>2058</v>
      </c>
      <c r="AS10" s="127">
        <f t="shared" ref="AS10" si="42">AR10+1</f>
        <v>2059</v>
      </c>
      <c r="AT10" s="127">
        <f t="shared" ref="AT10" si="43">AS10+1</f>
        <v>2060</v>
      </c>
      <c r="AU10" s="127">
        <f t="shared" ref="AU10" si="44">AT10+1</f>
        <v>2061</v>
      </c>
      <c r="AV10" s="127">
        <f t="shared" ref="AV10" si="45">AU10+1</f>
        <v>2062</v>
      </c>
      <c r="AW10" s="127">
        <f t="shared" ref="AW10" si="46">AV10+1</f>
        <v>2063</v>
      </c>
      <c r="AX10" s="127">
        <f t="shared" ref="AX10" si="47">AW10+1</f>
        <v>2064</v>
      </c>
      <c r="AY10" s="127">
        <f t="shared" ref="AY10" si="48">AX10+1</f>
        <v>2065</v>
      </c>
      <c r="AZ10" s="127">
        <f t="shared" ref="AZ10" si="49">AY10+1</f>
        <v>2066</v>
      </c>
      <c r="BA10" s="127">
        <f t="shared" ref="BA10" si="50">AZ10+1</f>
        <v>2067</v>
      </c>
      <c r="BB10" s="127">
        <f t="shared" ref="BB10" si="51">BA10+1</f>
        <v>2068</v>
      </c>
      <c r="BC10" s="127">
        <f t="shared" ref="BC10" si="52">BB10+1</f>
        <v>2069</v>
      </c>
      <c r="BD10" s="127">
        <f t="shared" ref="BD10" si="53">BC10+1</f>
        <v>2070</v>
      </c>
      <c r="BE10" s="127">
        <f t="shared" ref="BE10" si="54">BD10+1</f>
        <v>2071</v>
      </c>
      <c r="BF10" s="127">
        <f t="shared" ref="BF10" si="55">BE10+1</f>
        <v>2072</v>
      </c>
      <c r="BG10" s="127">
        <f t="shared" ref="BG10" si="56">BF10+1</f>
        <v>2073</v>
      </c>
      <c r="BH10" s="127">
        <f t="shared" ref="BH10" si="57">BG10+1</f>
        <v>2074</v>
      </c>
      <c r="BI10" s="127">
        <f t="shared" ref="BI10" si="58">BH10+1</f>
        <v>2075</v>
      </c>
      <c r="BJ10" s="127">
        <f t="shared" ref="BJ10" si="59">BI10+1</f>
        <v>2076</v>
      </c>
      <c r="BK10" s="127">
        <f t="shared" ref="BK10" si="60">BJ10+1</f>
        <v>2077</v>
      </c>
      <c r="BL10" s="127">
        <f t="shared" ref="BL10" si="61">BK10+1</f>
        <v>2078</v>
      </c>
      <c r="BM10" s="127">
        <f t="shared" ref="BM10" si="62">BL10+1</f>
        <v>2079</v>
      </c>
      <c r="BN10" s="127">
        <f t="shared" ref="BN10" si="63">BM10+1</f>
        <v>2080</v>
      </c>
      <c r="BO10" s="127">
        <f t="shared" ref="BO10" si="64">BN10+1</f>
        <v>2081</v>
      </c>
      <c r="BP10" s="127">
        <f t="shared" ref="BP10" si="65">BO10+1</f>
        <v>2082</v>
      </c>
      <c r="BQ10" s="127">
        <f t="shared" ref="BQ10" si="66">BP10+1</f>
        <v>2083</v>
      </c>
      <c r="BR10" s="127">
        <f t="shared" ref="BR10" si="67">BQ10+1</f>
        <v>2084</v>
      </c>
      <c r="BS10" s="127">
        <f t="shared" ref="BS10" si="68">BR10+1</f>
        <v>2085</v>
      </c>
      <c r="BT10" s="127">
        <f t="shared" ref="BT10" si="69">BS10+1</f>
        <v>2086</v>
      </c>
      <c r="BU10" s="127">
        <f t="shared" ref="BU10" si="70">BT10+1</f>
        <v>2087</v>
      </c>
      <c r="BV10" s="127">
        <f t="shared" ref="BV10" si="71">BU10+1</f>
        <v>2088</v>
      </c>
      <c r="BW10" s="127">
        <f t="shared" ref="BW10" si="72">BV10+1</f>
        <v>2089</v>
      </c>
      <c r="BX10" s="127">
        <f t="shared" ref="BX10" si="73">BW10+1</f>
        <v>2090</v>
      </c>
      <c r="BY10" s="127">
        <f t="shared" ref="BY10" si="74">BX10+1</f>
        <v>2091</v>
      </c>
      <c r="BZ10" s="127">
        <f t="shared" ref="BZ10" si="75">BY10+1</f>
        <v>2092</v>
      </c>
      <c r="CA10" s="127">
        <f t="shared" ref="CA10" si="76">BZ10+1</f>
        <v>2093</v>
      </c>
      <c r="CB10" s="127">
        <f t="shared" ref="CB10" si="77">CA10+1</f>
        <v>2094</v>
      </c>
      <c r="CC10" s="127">
        <f t="shared" ref="CC10" si="78">CB10+1</f>
        <v>2095</v>
      </c>
      <c r="CD10" s="127">
        <f t="shared" ref="CD10" si="79">CC10+1</f>
        <v>2096</v>
      </c>
      <c r="CE10" s="127">
        <f t="shared" ref="CE10" si="80">CD10+1</f>
        <v>2097</v>
      </c>
      <c r="CF10" s="127">
        <f t="shared" ref="CF10" si="81">CE10+1</f>
        <v>2098</v>
      </c>
      <c r="CG10" s="127">
        <f t="shared" ref="CG10" si="82">CF10+1</f>
        <v>2099</v>
      </c>
      <c r="CH10" s="127">
        <f t="shared" ref="CH10" si="83">CG10+1</f>
        <v>2100</v>
      </c>
      <c r="CI10" s="127">
        <f t="shared" ref="CI10" si="84">CH10+1</f>
        <v>2101</v>
      </c>
      <c r="CJ10" s="127">
        <f t="shared" ref="CJ10" si="85">CI10+1</f>
        <v>2102</v>
      </c>
      <c r="CK10" s="127">
        <f t="shared" ref="CK10" si="86">CJ10+1</f>
        <v>2103</v>
      </c>
      <c r="CL10" s="127">
        <f t="shared" ref="CL10" si="87">CK10+1</f>
        <v>2104</v>
      </c>
      <c r="CM10" s="127">
        <f t="shared" ref="CM10" si="88">CL10+1</f>
        <v>2105</v>
      </c>
      <c r="CN10" s="127">
        <f t="shared" ref="CN10" si="89">CM10+1</f>
        <v>2106</v>
      </c>
      <c r="CO10" s="127">
        <f t="shared" ref="CO10" si="90">CN10+1</f>
        <v>2107</v>
      </c>
      <c r="CP10" s="127">
        <f t="shared" ref="CP10" si="91">CO10+1</f>
        <v>2108</v>
      </c>
      <c r="CQ10" s="127">
        <f t="shared" ref="CQ10" si="92">CP10+1</f>
        <v>2109</v>
      </c>
      <c r="CR10" s="127">
        <f t="shared" ref="CR10" si="93">CQ10+1</f>
        <v>2110</v>
      </c>
      <c r="CS10" s="127">
        <f t="shared" ref="CS10" si="94">CR10+1</f>
        <v>2111</v>
      </c>
      <c r="CT10" s="127">
        <f t="shared" ref="CT10" si="95">CS10+1</f>
        <v>2112</v>
      </c>
      <c r="CU10" s="127">
        <f t="shared" ref="CU10" si="96">CT10+1</f>
        <v>2113</v>
      </c>
      <c r="CV10" s="127">
        <f t="shared" ref="CV10" si="97">CU10+1</f>
        <v>2114</v>
      </c>
      <c r="CW10" s="127">
        <f t="shared" ref="CW10" si="98">CV10+1</f>
        <v>2115</v>
      </c>
      <c r="CX10" s="127">
        <f t="shared" ref="CX10" si="99">CW10+1</f>
        <v>2116</v>
      </c>
      <c r="CY10" s="127">
        <f t="shared" ref="CY10" si="100">CX10+1</f>
        <v>2117</v>
      </c>
    </row>
    <row r="11" spans="1:103" s="67" customFormat="1" ht="12.75" x14ac:dyDescent="0.2">
      <c r="A11" s="80">
        <v>5</v>
      </c>
      <c r="B11" s="59">
        <f>0.5+0.5*B4</f>
        <v>0.6</v>
      </c>
      <c r="C11" s="60">
        <f t="shared" ref="C11:G15" si="101">0.5*C4</f>
        <v>0.16</v>
      </c>
      <c r="D11" s="60">
        <f t="shared" si="101"/>
        <v>9.6000000000000002E-2</v>
      </c>
      <c r="E11" s="60">
        <f t="shared" si="101"/>
        <v>5.7599999999999998E-2</v>
      </c>
      <c r="F11" s="60">
        <f t="shared" si="101"/>
        <v>5.7599999999999998E-2</v>
      </c>
      <c r="G11" s="60">
        <f t="shared" si="101"/>
        <v>2.8799999999999999E-2</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row>
    <row r="12" spans="1:103" s="67" customFormat="1" ht="12.75" x14ac:dyDescent="0.2">
      <c r="A12" s="80">
        <v>7</v>
      </c>
      <c r="B12" s="59">
        <f>0.5+0.5*B5</f>
        <v>0.57145000000000001</v>
      </c>
      <c r="C12" s="60">
        <f t="shared" si="101"/>
        <v>0.12245</v>
      </c>
      <c r="D12" s="60">
        <f t="shared" si="101"/>
        <v>8.745E-2</v>
      </c>
      <c r="E12" s="60">
        <f t="shared" si="101"/>
        <v>6.2449999999999999E-2</v>
      </c>
      <c r="F12" s="60">
        <f t="shared" si="101"/>
        <v>4.4650000000000002E-2</v>
      </c>
      <c r="G12" s="60">
        <f t="shared" si="101"/>
        <v>4.4600000000000001E-2</v>
      </c>
      <c r="H12" s="60">
        <f t="shared" ref="H12:I15" si="102">0.5*H5</f>
        <v>4.4650000000000002E-2</v>
      </c>
      <c r="I12" s="60">
        <f t="shared" si="102"/>
        <v>2.23E-2</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row>
    <row r="13" spans="1:103" s="67" customFormat="1" ht="12.75" x14ac:dyDescent="0.2">
      <c r="A13" s="80">
        <v>10</v>
      </c>
      <c r="B13" s="59">
        <f>0.5+0.5*B6</f>
        <v>0.55000000000000004</v>
      </c>
      <c r="C13" s="60">
        <f t="shared" si="101"/>
        <v>0.09</v>
      </c>
      <c r="D13" s="60">
        <f t="shared" si="101"/>
        <v>7.2000000000000008E-2</v>
      </c>
      <c r="E13" s="60">
        <f t="shared" si="101"/>
        <v>5.7599999999999998E-2</v>
      </c>
      <c r="F13" s="60">
        <f t="shared" si="101"/>
        <v>4.6100000000000002E-2</v>
      </c>
      <c r="G13" s="60">
        <f t="shared" si="101"/>
        <v>3.6850000000000001E-2</v>
      </c>
      <c r="H13" s="60">
        <f t="shared" si="102"/>
        <v>3.2750000000000001E-2</v>
      </c>
      <c r="I13" s="60">
        <f t="shared" si="102"/>
        <v>3.2750000000000001E-2</v>
      </c>
      <c r="J13" s="60">
        <f t="shared" ref="J13:L15" si="103">0.5*J6</f>
        <v>3.2800000000000003E-2</v>
      </c>
      <c r="K13" s="60">
        <f t="shared" si="103"/>
        <v>3.2750000000000001E-2</v>
      </c>
      <c r="L13" s="60">
        <f t="shared" si="103"/>
        <v>1.6400000000000001E-2</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row>
    <row r="14" spans="1:103" s="67" customFormat="1" ht="12.75" x14ac:dyDescent="0.2">
      <c r="A14" s="80">
        <v>15</v>
      </c>
      <c r="B14" s="59">
        <f>0.5+0.5*B7</f>
        <v>0.52500000000000002</v>
      </c>
      <c r="C14" s="60">
        <f t="shared" si="101"/>
        <v>4.7500000000000001E-2</v>
      </c>
      <c r="D14" s="60">
        <f t="shared" si="101"/>
        <v>4.2750000000000003E-2</v>
      </c>
      <c r="E14" s="60">
        <f t="shared" si="101"/>
        <v>3.85E-2</v>
      </c>
      <c r="F14" s="60">
        <f t="shared" si="101"/>
        <v>3.465E-2</v>
      </c>
      <c r="G14" s="60">
        <f t="shared" si="101"/>
        <v>3.1150000000000001E-2</v>
      </c>
      <c r="H14" s="60">
        <f t="shared" si="102"/>
        <v>2.9500000000000002E-2</v>
      </c>
      <c r="I14" s="60">
        <f t="shared" si="102"/>
        <v>2.9500000000000002E-2</v>
      </c>
      <c r="J14" s="60">
        <f t="shared" si="103"/>
        <v>2.955E-2</v>
      </c>
      <c r="K14" s="60">
        <f t="shared" si="103"/>
        <v>2.9500000000000002E-2</v>
      </c>
      <c r="L14" s="60">
        <f t="shared" si="103"/>
        <v>2.955E-2</v>
      </c>
      <c r="M14" s="60">
        <f t="shared" ref="M14:Q15" si="104">0.5*M7</f>
        <v>2.9500000000000002E-2</v>
      </c>
      <c r="N14" s="60">
        <f t="shared" si="104"/>
        <v>2.955E-2</v>
      </c>
      <c r="O14" s="60">
        <f t="shared" si="104"/>
        <v>2.9500000000000002E-2</v>
      </c>
      <c r="P14" s="60">
        <f t="shared" si="104"/>
        <v>2.955E-2</v>
      </c>
      <c r="Q14" s="60">
        <f t="shared" si="104"/>
        <v>1.4750000000000001E-2</v>
      </c>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row>
    <row r="15" spans="1:103" s="67" customFormat="1" ht="12.75" x14ac:dyDescent="0.2">
      <c r="A15" s="80">
        <v>20</v>
      </c>
      <c r="B15" s="59">
        <f>0.5+0.5*B8</f>
        <v>0.51875000000000004</v>
      </c>
      <c r="C15" s="60">
        <f t="shared" si="101"/>
        <v>3.6095000000000002E-2</v>
      </c>
      <c r="D15" s="60">
        <f t="shared" si="101"/>
        <v>3.3384999999999998E-2</v>
      </c>
      <c r="E15" s="60">
        <f t="shared" si="101"/>
        <v>3.0884999999999999E-2</v>
      </c>
      <c r="F15" s="60">
        <f t="shared" si="101"/>
        <v>2.8565E-2</v>
      </c>
      <c r="G15" s="60">
        <f t="shared" si="101"/>
        <v>2.6425000000000001E-2</v>
      </c>
      <c r="H15" s="60">
        <f t="shared" si="102"/>
        <v>2.444E-2</v>
      </c>
      <c r="I15" s="60">
        <f t="shared" si="102"/>
        <v>2.2610000000000002E-2</v>
      </c>
      <c r="J15" s="60">
        <f t="shared" si="103"/>
        <v>2.231E-2</v>
      </c>
      <c r="K15" s="60">
        <f t="shared" si="103"/>
        <v>2.2304999999999998E-2</v>
      </c>
      <c r="L15" s="60">
        <f t="shared" si="103"/>
        <v>2.231E-2</v>
      </c>
      <c r="M15" s="60">
        <f t="shared" si="104"/>
        <v>2.2304999999999998E-2</v>
      </c>
      <c r="N15" s="60">
        <f t="shared" si="104"/>
        <v>2.231E-2</v>
      </c>
      <c r="O15" s="60">
        <f t="shared" si="104"/>
        <v>2.2304999999999998E-2</v>
      </c>
      <c r="P15" s="60">
        <f t="shared" si="104"/>
        <v>2.231E-2</v>
      </c>
      <c r="Q15" s="60">
        <f t="shared" si="104"/>
        <v>2.2304999999999998E-2</v>
      </c>
      <c r="R15" s="60">
        <f>0.5*R8</f>
        <v>2.231E-2</v>
      </c>
      <c r="S15" s="60">
        <f>0.5*S8</f>
        <v>2.2304999999999998E-2</v>
      </c>
      <c r="T15" s="60">
        <f>0.5*T8</f>
        <v>2.231E-2</v>
      </c>
      <c r="U15" s="60">
        <f>0.5*U8</f>
        <v>2.2304999999999998E-2</v>
      </c>
      <c r="V15" s="60">
        <f>0.5*V8</f>
        <v>1.1155E-2</v>
      </c>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row>
    <row r="16" spans="1:103" s="67" customFormat="1" ht="12.75" x14ac:dyDescent="0.2">
      <c r="A16" s="81">
        <v>39</v>
      </c>
      <c r="B16" s="61">
        <v>1.282051282051282E-2</v>
      </c>
      <c r="C16" s="62">
        <v>2.564102564102564E-2</v>
      </c>
      <c r="D16" s="62">
        <v>2.564102564102564E-2</v>
      </c>
      <c r="E16" s="62">
        <v>2.564102564102564E-2</v>
      </c>
      <c r="F16" s="62">
        <v>2.564102564102564E-2</v>
      </c>
      <c r="G16" s="62">
        <v>2.564102564102564E-2</v>
      </c>
      <c r="H16" s="62">
        <v>2.564102564102564E-2</v>
      </c>
      <c r="I16" s="62">
        <v>2.564102564102564E-2</v>
      </c>
      <c r="J16" s="62">
        <v>2.564102564102564E-2</v>
      </c>
      <c r="K16" s="62">
        <v>2.564102564102564E-2</v>
      </c>
      <c r="L16" s="62">
        <v>2.564102564102564E-2</v>
      </c>
      <c r="M16" s="62">
        <v>2.564102564102564E-2</v>
      </c>
      <c r="N16" s="62">
        <v>2.564102564102564E-2</v>
      </c>
      <c r="O16" s="62">
        <v>2.564102564102564E-2</v>
      </c>
      <c r="P16" s="62">
        <v>2.564102564102564E-2</v>
      </c>
      <c r="Q16" s="62">
        <v>2.564102564102564E-2</v>
      </c>
      <c r="R16" s="62">
        <v>2.564102564102564E-2</v>
      </c>
      <c r="S16" s="62">
        <v>2.564102564102564E-2</v>
      </c>
      <c r="T16" s="62">
        <v>2.564102564102564E-2</v>
      </c>
      <c r="U16" s="62">
        <v>2.564102564102564E-2</v>
      </c>
      <c r="V16" s="62">
        <v>2.564102564102564E-2</v>
      </c>
      <c r="W16" s="62">
        <v>2.564102564102564E-2</v>
      </c>
      <c r="X16" s="62">
        <v>2.564102564102564E-2</v>
      </c>
      <c r="Y16" s="62">
        <v>2.564102564102564E-2</v>
      </c>
      <c r="Z16" s="62">
        <v>2.564102564102564E-2</v>
      </c>
      <c r="AA16" s="62">
        <v>2.564102564102564E-2</v>
      </c>
      <c r="AB16" s="62">
        <v>2.564102564102564E-2</v>
      </c>
      <c r="AC16" s="62">
        <v>2.564102564102564E-2</v>
      </c>
      <c r="AD16" s="62">
        <v>2.564102564102564E-2</v>
      </c>
      <c r="AE16" s="62">
        <v>2.564102564102564E-2</v>
      </c>
      <c r="AF16" s="62">
        <v>2.564102564102564E-2</v>
      </c>
      <c r="AG16" s="62">
        <v>2.564102564102564E-2</v>
      </c>
      <c r="AH16" s="62">
        <v>2.564102564102564E-2</v>
      </c>
      <c r="AI16" s="62">
        <v>0.16666666666666666</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0</v>
      </c>
      <c r="BH16" s="62">
        <v>0</v>
      </c>
      <c r="BI16" s="62">
        <v>0</v>
      </c>
      <c r="BJ16" s="62">
        <v>0</v>
      </c>
      <c r="BK16" s="62">
        <v>0</v>
      </c>
      <c r="BL16" s="62">
        <v>0</v>
      </c>
      <c r="BM16" s="62">
        <v>0</v>
      </c>
      <c r="BN16" s="62">
        <v>0</v>
      </c>
      <c r="BO16" s="62">
        <v>0</v>
      </c>
      <c r="BP16" s="62">
        <v>0</v>
      </c>
      <c r="BQ16" s="62">
        <v>0</v>
      </c>
      <c r="BR16" s="62">
        <v>0</v>
      </c>
      <c r="BS16" s="62">
        <v>0</v>
      </c>
      <c r="BT16" s="62">
        <v>0</v>
      </c>
      <c r="BU16" s="62">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62">
        <v>0</v>
      </c>
      <c r="CL16" s="62">
        <v>0</v>
      </c>
      <c r="CM16" s="62">
        <v>0</v>
      </c>
      <c r="CN16" s="62">
        <v>0</v>
      </c>
      <c r="CO16" s="62">
        <v>0</v>
      </c>
      <c r="CP16" s="62">
        <v>0</v>
      </c>
      <c r="CQ16" s="62">
        <v>0</v>
      </c>
      <c r="CR16" s="62">
        <v>0</v>
      </c>
      <c r="CS16" s="62">
        <v>0</v>
      </c>
      <c r="CT16" s="62">
        <v>0</v>
      </c>
      <c r="CU16" s="62">
        <v>0</v>
      </c>
      <c r="CV16" s="62">
        <v>0</v>
      </c>
      <c r="CW16" s="62">
        <v>0</v>
      </c>
      <c r="CX16" s="62">
        <v>0</v>
      </c>
      <c r="CY16" s="62">
        <v>0</v>
      </c>
    </row>
    <row r="17" spans="1:103" s="67" customFormat="1" ht="12.75" x14ac:dyDescent="0.2">
      <c r="A17" s="12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30"/>
      <c r="AK17" s="130"/>
      <c r="AL17" s="130"/>
      <c r="AM17" s="130"/>
      <c r="AN17" s="130"/>
      <c r="AO17" s="130"/>
      <c r="AP17" s="130"/>
      <c r="AQ17" s="130"/>
      <c r="AR17" s="130"/>
      <c r="AS17" s="130"/>
      <c r="AT17" s="130"/>
      <c r="AU17" s="130"/>
      <c r="AV17" s="130"/>
      <c r="AW17" s="130"/>
      <c r="AX17" s="130"/>
      <c r="AY17" s="130"/>
      <c r="AZ17" s="130"/>
      <c r="BA17" s="130"/>
    </row>
    <row r="18" spans="1:103" s="67" customFormat="1" ht="12.75" x14ac:dyDescent="0.2">
      <c r="N18" s="68"/>
    </row>
    <row r="19" spans="1:103" s="67" customFormat="1" ht="12.75" x14ac:dyDescent="0.2">
      <c r="A19" s="123" t="s">
        <v>230</v>
      </c>
      <c r="N19" s="68"/>
    </row>
    <row r="20" spans="1:103" s="67" customFormat="1" ht="12.75" x14ac:dyDescent="0.2">
      <c r="A20" s="125" t="s">
        <v>31</v>
      </c>
      <c r="B20" s="126">
        <v>2017</v>
      </c>
      <c r="C20" s="127">
        <f t="shared" ref="C20:I20" si="105">B20+1</f>
        <v>2018</v>
      </c>
      <c r="D20" s="127">
        <f t="shared" si="105"/>
        <v>2019</v>
      </c>
      <c r="E20" s="127">
        <f t="shared" si="105"/>
        <v>2020</v>
      </c>
      <c r="F20" s="127">
        <f t="shared" si="105"/>
        <v>2021</v>
      </c>
      <c r="G20" s="127">
        <f t="shared" si="105"/>
        <v>2022</v>
      </c>
      <c r="H20" s="127">
        <f t="shared" si="105"/>
        <v>2023</v>
      </c>
      <c r="I20" s="127">
        <f t="shared" si="105"/>
        <v>2024</v>
      </c>
      <c r="J20" s="127">
        <f>I20+1</f>
        <v>2025</v>
      </c>
      <c r="K20" s="127">
        <f t="shared" ref="K20" si="106">J20+1</f>
        <v>2026</v>
      </c>
      <c r="L20" s="127">
        <f>K20+1</f>
        <v>2027</v>
      </c>
      <c r="M20" s="127">
        <f t="shared" ref="M20:BX20" si="107">L20+1</f>
        <v>2028</v>
      </c>
      <c r="N20" s="127">
        <f t="shared" si="107"/>
        <v>2029</v>
      </c>
      <c r="O20" s="127">
        <f t="shared" si="107"/>
        <v>2030</v>
      </c>
      <c r="P20" s="127">
        <f t="shared" si="107"/>
        <v>2031</v>
      </c>
      <c r="Q20" s="127">
        <f t="shared" si="107"/>
        <v>2032</v>
      </c>
      <c r="R20" s="127">
        <f t="shared" si="107"/>
        <v>2033</v>
      </c>
      <c r="S20" s="127">
        <f t="shared" si="107"/>
        <v>2034</v>
      </c>
      <c r="T20" s="127">
        <f t="shared" si="107"/>
        <v>2035</v>
      </c>
      <c r="U20" s="127">
        <f t="shared" si="107"/>
        <v>2036</v>
      </c>
      <c r="V20" s="127">
        <f t="shared" si="107"/>
        <v>2037</v>
      </c>
      <c r="W20" s="127">
        <f t="shared" si="107"/>
        <v>2038</v>
      </c>
      <c r="X20" s="127">
        <f t="shared" si="107"/>
        <v>2039</v>
      </c>
      <c r="Y20" s="127">
        <f t="shared" si="107"/>
        <v>2040</v>
      </c>
      <c r="Z20" s="127">
        <f t="shared" si="107"/>
        <v>2041</v>
      </c>
      <c r="AA20" s="127">
        <f t="shared" si="107"/>
        <v>2042</v>
      </c>
      <c r="AB20" s="127">
        <f t="shared" si="107"/>
        <v>2043</v>
      </c>
      <c r="AC20" s="127">
        <f t="shared" si="107"/>
        <v>2044</v>
      </c>
      <c r="AD20" s="127">
        <f t="shared" si="107"/>
        <v>2045</v>
      </c>
      <c r="AE20" s="127">
        <f t="shared" si="107"/>
        <v>2046</v>
      </c>
      <c r="AF20" s="127">
        <f t="shared" si="107"/>
        <v>2047</v>
      </c>
      <c r="AG20" s="127">
        <f t="shared" si="107"/>
        <v>2048</v>
      </c>
      <c r="AH20" s="127">
        <f t="shared" si="107"/>
        <v>2049</v>
      </c>
      <c r="AI20" s="127">
        <f t="shared" si="107"/>
        <v>2050</v>
      </c>
      <c r="AJ20" s="127">
        <f t="shared" si="107"/>
        <v>2051</v>
      </c>
      <c r="AK20" s="127">
        <f t="shared" si="107"/>
        <v>2052</v>
      </c>
      <c r="AL20" s="127">
        <f t="shared" si="107"/>
        <v>2053</v>
      </c>
      <c r="AM20" s="127">
        <f t="shared" si="107"/>
        <v>2054</v>
      </c>
      <c r="AN20" s="127">
        <f t="shared" si="107"/>
        <v>2055</v>
      </c>
      <c r="AO20" s="127">
        <f t="shared" si="107"/>
        <v>2056</v>
      </c>
      <c r="AP20" s="127">
        <f t="shared" si="107"/>
        <v>2057</v>
      </c>
      <c r="AQ20" s="127">
        <f t="shared" si="107"/>
        <v>2058</v>
      </c>
      <c r="AR20" s="127">
        <f t="shared" si="107"/>
        <v>2059</v>
      </c>
      <c r="AS20" s="127">
        <f t="shared" si="107"/>
        <v>2060</v>
      </c>
      <c r="AT20" s="127">
        <f t="shared" si="107"/>
        <v>2061</v>
      </c>
      <c r="AU20" s="127">
        <f t="shared" si="107"/>
        <v>2062</v>
      </c>
      <c r="AV20" s="127">
        <f t="shared" si="107"/>
        <v>2063</v>
      </c>
      <c r="AW20" s="127">
        <f t="shared" si="107"/>
        <v>2064</v>
      </c>
      <c r="AX20" s="127">
        <f t="shared" si="107"/>
        <v>2065</v>
      </c>
      <c r="AY20" s="127">
        <f t="shared" si="107"/>
        <v>2066</v>
      </c>
      <c r="AZ20" s="127">
        <f t="shared" si="107"/>
        <v>2067</v>
      </c>
      <c r="BA20" s="127">
        <f t="shared" si="107"/>
        <v>2068</v>
      </c>
      <c r="BB20" s="127">
        <f t="shared" si="107"/>
        <v>2069</v>
      </c>
      <c r="BC20" s="127">
        <f t="shared" si="107"/>
        <v>2070</v>
      </c>
      <c r="BD20" s="127">
        <f t="shared" si="107"/>
        <v>2071</v>
      </c>
      <c r="BE20" s="127">
        <f t="shared" si="107"/>
        <v>2072</v>
      </c>
      <c r="BF20" s="127">
        <f t="shared" si="107"/>
        <v>2073</v>
      </c>
      <c r="BG20" s="127">
        <f t="shared" si="107"/>
        <v>2074</v>
      </c>
      <c r="BH20" s="127">
        <f t="shared" si="107"/>
        <v>2075</v>
      </c>
      <c r="BI20" s="127">
        <f t="shared" si="107"/>
        <v>2076</v>
      </c>
      <c r="BJ20" s="127">
        <f t="shared" si="107"/>
        <v>2077</v>
      </c>
      <c r="BK20" s="127">
        <f t="shared" si="107"/>
        <v>2078</v>
      </c>
      <c r="BL20" s="127">
        <f t="shared" si="107"/>
        <v>2079</v>
      </c>
      <c r="BM20" s="127">
        <f t="shared" si="107"/>
        <v>2080</v>
      </c>
      <c r="BN20" s="127">
        <f t="shared" si="107"/>
        <v>2081</v>
      </c>
      <c r="BO20" s="127">
        <f t="shared" si="107"/>
        <v>2082</v>
      </c>
      <c r="BP20" s="127">
        <f t="shared" si="107"/>
        <v>2083</v>
      </c>
      <c r="BQ20" s="127">
        <f t="shared" si="107"/>
        <v>2084</v>
      </c>
      <c r="BR20" s="127">
        <f t="shared" si="107"/>
        <v>2085</v>
      </c>
      <c r="BS20" s="127">
        <f t="shared" si="107"/>
        <v>2086</v>
      </c>
      <c r="BT20" s="127">
        <f t="shared" si="107"/>
        <v>2087</v>
      </c>
      <c r="BU20" s="127">
        <f t="shared" si="107"/>
        <v>2088</v>
      </c>
      <c r="BV20" s="127">
        <f t="shared" si="107"/>
        <v>2089</v>
      </c>
      <c r="BW20" s="127">
        <f t="shared" si="107"/>
        <v>2090</v>
      </c>
      <c r="BX20" s="127">
        <f t="shared" si="107"/>
        <v>2091</v>
      </c>
      <c r="BY20" s="127">
        <f t="shared" ref="BY20:CY20" si="108">BX20+1</f>
        <v>2092</v>
      </c>
      <c r="BZ20" s="127">
        <f t="shared" si="108"/>
        <v>2093</v>
      </c>
      <c r="CA20" s="127">
        <f t="shared" si="108"/>
        <v>2094</v>
      </c>
      <c r="CB20" s="127">
        <f t="shared" si="108"/>
        <v>2095</v>
      </c>
      <c r="CC20" s="127">
        <f t="shared" si="108"/>
        <v>2096</v>
      </c>
      <c r="CD20" s="127">
        <f t="shared" si="108"/>
        <v>2097</v>
      </c>
      <c r="CE20" s="127">
        <f t="shared" si="108"/>
        <v>2098</v>
      </c>
      <c r="CF20" s="127">
        <f t="shared" si="108"/>
        <v>2099</v>
      </c>
      <c r="CG20" s="127">
        <f t="shared" si="108"/>
        <v>2100</v>
      </c>
      <c r="CH20" s="127">
        <f t="shared" si="108"/>
        <v>2101</v>
      </c>
      <c r="CI20" s="127">
        <f t="shared" si="108"/>
        <v>2102</v>
      </c>
      <c r="CJ20" s="127">
        <f t="shared" si="108"/>
        <v>2103</v>
      </c>
      <c r="CK20" s="127">
        <f t="shared" si="108"/>
        <v>2104</v>
      </c>
      <c r="CL20" s="127">
        <f t="shared" si="108"/>
        <v>2105</v>
      </c>
      <c r="CM20" s="127">
        <f t="shared" si="108"/>
        <v>2106</v>
      </c>
      <c r="CN20" s="127">
        <f t="shared" si="108"/>
        <v>2107</v>
      </c>
      <c r="CO20" s="127">
        <f t="shared" si="108"/>
        <v>2108</v>
      </c>
      <c r="CP20" s="127">
        <f t="shared" si="108"/>
        <v>2109</v>
      </c>
      <c r="CQ20" s="127">
        <f t="shared" si="108"/>
        <v>2110</v>
      </c>
      <c r="CR20" s="127">
        <f t="shared" si="108"/>
        <v>2111</v>
      </c>
      <c r="CS20" s="127">
        <f t="shared" si="108"/>
        <v>2112</v>
      </c>
      <c r="CT20" s="127">
        <f t="shared" si="108"/>
        <v>2113</v>
      </c>
      <c r="CU20" s="127">
        <f t="shared" si="108"/>
        <v>2114</v>
      </c>
      <c r="CV20" s="127">
        <f t="shared" si="108"/>
        <v>2115</v>
      </c>
      <c r="CW20" s="127">
        <f t="shared" si="108"/>
        <v>2116</v>
      </c>
      <c r="CX20" s="127">
        <f t="shared" si="108"/>
        <v>2117</v>
      </c>
      <c r="CY20" s="127">
        <f t="shared" si="108"/>
        <v>2118</v>
      </c>
    </row>
    <row r="21" spans="1:103" s="67" customFormat="1" ht="12.75" x14ac:dyDescent="0.2">
      <c r="A21" s="128">
        <v>3</v>
      </c>
      <c r="B21" s="57">
        <v>0.33329999999999999</v>
      </c>
      <c r="C21" s="58">
        <v>0.44450000000000001</v>
      </c>
      <c r="D21" s="58">
        <v>0.14810000000000001</v>
      </c>
      <c r="E21" s="58">
        <v>7.4099999999999999E-2</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row>
    <row r="22" spans="1:103" s="67" customFormat="1" ht="12.75" x14ac:dyDescent="0.2">
      <c r="A22" s="80">
        <v>5</v>
      </c>
      <c r="B22" s="59">
        <v>0.2</v>
      </c>
      <c r="C22" s="60">
        <v>0.32</v>
      </c>
      <c r="D22" s="60">
        <v>0.192</v>
      </c>
      <c r="E22" s="60">
        <v>0.1152</v>
      </c>
      <c r="F22" s="60">
        <v>0.1152</v>
      </c>
      <c r="G22" s="60">
        <v>5.7599999999999998E-2</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row>
    <row r="23" spans="1:103" s="67" customFormat="1" ht="12.75" x14ac:dyDescent="0.2">
      <c r="A23" s="80">
        <v>7</v>
      </c>
      <c r="B23" s="59">
        <v>0.1429</v>
      </c>
      <c r="C23" s="60">
        <v>0.24490000000000001</v>
      </c>
      <c r="D23" s="60">
        <v>0.1749</v>
      </c>
      <c r="E23" s="60">
        <v>0.1249</v>
      </c>
      <c r="F23" s="60">
        <v>8.9300000000000004E-2</v>
      </c>
      <c r="G23" s="60">
        <v>8.9200000000000002E-2</v>
      </c>
      <c r="H23" s="60">
        <v>8.9300000000000004E-2</v>
      </c>
      <c r="I23" s="60">
        <v>4.4600000000000001E-2</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row>
    <row r="24" spans="1:103" s="67" customFormat="1" ht="12.75" x14ac:dyDescent="0.2">
      <c r="A24" s="80">
        <v>10</v>
      </c>
      <c r="B24" s="59">
        <v>0.1</v>
      </c>
      <c r="C24" s="60">
        <v>0.18</v>
      </c>
      <c r="D24" s="60">
        <v>0.14400000000000002</v>
      </c>
      <c r="E24" s="60">
        <v>0.1152</v>
      </c>
      <c r="F24" s="60">
        <v>9.2200000000000004E-2</v>
      </c>
      <c r="G24" s="60">
        <v>7.3700000000000002E-2</v>
      </c>
      <c r="H24" s="60">
        <v>6.5500000000000003E-2</v>
      </c>
      <c r="I24" s="60">
        <v>6.5500000000000003E-2</v>
      </c>
      <c r="J24" s="60">
        <v>6.5600000000000006E-2</v>
      </c>
      <c r="K24" s="60">
        <v>6.5500000000000003E-2</v>
      </c>
      <c r="L24" s="60">
        <v>3.2800000000000003E-2</v>
      </c>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row>
    <row r="25" spans="1:103" s="67" customFormat="1" ht="12.75" x14ac:dyDescent="0.2">
      <c r="A25" s="80">
        <v>15</v>
      </c>
      <c r="B25" s="59">
        <v>0.05</v>
      </c>
      <c r="C25" s="60">
        <v>9.5000000000000001E-2</v>
      </c>
      <c r="D25" s="60">
        <v>8.5500000000000007E-2</v>
      </c>
      <c r="E25" s="60">
        <v>7.6999999999999999E-2</v>
      </c>
      <c r="F25" s="60">
        <v>6.93E-2</v>
      </c>
      <c r="G25" s="60">
        <v>6.2300000000000001E-2</v>
      </c>
      <c r="H25" s="60">
        <v>5.9000000000000004E-2</v>
      </c>
      <c r="I25" s="60">
        <v>5.9000000000000004E-2</v>
      </c>
      <c r="J25" s="60">
        <v>5.91E-2</v>
      </c>
      <c r="K25" s="60">
        <v>5.9000000000000004E-2</v>
      </c>
      <c r="L25" s="60">
        <v>5.91E-2</v>
      </c>
      <c r="M25" s="60">
        <v>5.9000000000000004E-2</v>
      </c>
      <c r="N25" s="60">
        <v>5.91E-2</v>
      </c>
      <c r="O25" s="60">
        <v>5.9000000000000004E-2</v>
      </c>
      <c r="P25" s="60">
        <v>5.91E-2</v>
      </c>
      <c r="Q25" s="60">
        <v>2.9500000000000002E-2</v>
      </c>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row>
    <row r="26" spans="1:103" s="67" customFormat="1" ht="12.75" x14ac:dyDescent="0.2">
      <c r="A26" s="80">
        <v>20</v>
      </c>
      <c r="B26" s="59">
        <v>3.7499999999999999E-2</v>
      </c>
      <c r="C26" s="60">
        <v>7.2190000000000004E-2</v>
      </c>
      <c r="D26" s="60">
        <v>6.6769999999999996E-2</v>
      </c>
      <c r="E26" s="60">
        <v>6.1769999999999999E-2</v>
      </c>
      <c r="F26" s="60">
        <v>5.713E-2</v>
      </c>
      <c r="G26" s="60">
        <v>5.2850000000000001E-2</v>
      </c>
      <c r="H26" s="60">
        <v>4.888E-2</v>
      </c>
      <c r="I26" s="60">
        <v>4.5220000000000003E-2</v>
      </c>
      <c r="J26" s="60">
        <v>4.462E-2</v>
      </c>
      <c r="K26" s="60">
        <v>4.4609999999999997E-2</v>
      </c>
      <c r="L26" s="60">
        <v>4.462E-2</v>
      </c>
      <c r="M26" s="60">
        <v>4.4609999999999997E-2</v>
      </c>
      <c r="N26" s="60">
        <v>4.462E-2</v>
      </c>
      <c r="O26" s="60">
        <v>4.4609999999999997E-2</v>
      </c>
      <c r="P26" s="60">
        <v>4.462E-2</v>
      </c>
      <c r="Q26" s="60">
        <v>4.4609999999999997E-2</v>
      </c>
      <c r="R26" s="60">
        <v>4.462E-2</v>
      </c>
      <c r="S26" s="60">
        <v>4.4609999999999997E-2</v>
      </c>
      <c r="T26" s="60">
        <v>4.462E-2</v>
      </c>
      <c r="U26" s="60">
        <v>4.4609999999999997E-2</v>
      </c>
      <c r="V26" s="60">
        <v>2.231E-2</v>
      </c>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row>
    <row r="27" spans="1:103" s="67" customFormat="1" ht="12.75" x14ac:dyDescent="0.2">
      <c r="A27" s="81">
        <v>39</v>
      </c>
      <c r="B27" s="61">
        <v>1.282051282051282E-2</v>
      </c>
      <c r="C27" s="62">
        <v>2.564102564102564E-2</v>
      </c>
      <c r="D27" s="62">
        <v>2.564102564102564E-2</v>
      </c>
      <c r="E27" s="62">
        <v>2.564102564102564E-2</v>
      </c>
      <c r="F27" s="62">
        <v>2.564102564102564E-2</v>
      </c>
      <c r="G27" s="62">
        <v>2.564102564102564E-2</v>
      </c>
      <c r="H27" s="62">
        <v>2.564102564102564E-2</v>
      </c>
      <c r="I27" s="62">
        <v>2.564102564102564E-2</v>
      </c>
      <c r="J27" s="62">
        <v>2.564102564102564E-2</v>
      </c>
      <c r="K27" s="62">
        <v>2.564102564102564E-2</v>
      </c>
      <c r="L27" s="62">
        <v>2.564102564102564E-2</v>
      </c>
      <c r="M27" s="62">
        <v>2.564102564102564E-2</v>
      </c>
      <c r="N27" s="62">
        <v>2.564102564102564E-2</v>
      </c>
      <c r="O27" s="62">
        <v>2.564102564102564E-2</v>
      </c>
      <c r="P27" s="62">
        <v>2.564102564102564E-2</v>
      </c>
      <c r="Q27" s="62">
        <v>2.564102564102564E-2</v>
      </c>
      <c r="R27" s="62">
        <v>2.564102564102564E-2</v>
      </c>
      <c r="S27" s="62">
        <v>2.564102564102564E-2</v>
      </c>
      <c r="T27" s="62">
        <v>2.564102564102564E-2</v>
      </c>
      <c r="U27" s="62">
        <v>2.564102564102564E-2</v>
      </c>
      <c r="V27" s="62">
        <v>2.564102564102564E-2</v>
      </c>
      <c r="W27" s="62">
        <v>2.564102564102564E-2</v>
      </c>
      <c r="X27" s="62">
        <v>2.564102564102564E-2</v>
      </c>
      <c r="Y27" s="62">
        <v>2.564102564102564E-2</v>
      </c>
      <c r="Z27" s="62">
        <v>2.564102564102564E-2</v>
      </c>
      <c r="AA27" s="62">
        <v>2.564102564102564E-2</v>
      </c>
      <c r="AB27" s="62">
        <v>2.564102564102564E-2</v>
      </c>
      <c r="AC27" s="62">
        <v>2.564102564102564E-2</v>
      </c>
      <c r="AD27" s="62">
        <v>2.564102564102564E-2</v>
      </c>
      <c r="AE27" s="62">
        <v>2.564102564102564E-2</v>
      </c>
      <c r="AF27" s="62">
        <v>2.564102564102564E-2</v>
      </c>
      <c r="AG27" s="62">
        <v>2.564102564102564E-2</v>
      </c>
      <c r="AH27" s="62">
        <v>2.564102564102564E-2</v>
      </c>
      <c r="AI27" s="62">
        <v>0.16666666666666666</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2">
        <v>0</v>
      </c>
      <c r="BX27" s="62">
        <v>0</v>
      </c>
      <c r="BY27" s="62">
        <v>0</v>
      </c>
      <c r="BZ27" s="62">
        <v>0</v>
      </c>
      <c r="CA27" s="62">
        <v>0</v>
      </c>
      <c r="CB27" s="62">
        <v>0</v>
      </c>
      <c r="CC27" s="62">
        <v>0</v>
      </c>
      <c r="CD27" s="62">
        <v>0</v>
      </c>
      <c r="CE27" s="62">
        <v>0</v>
      </c>
      <c r="CF27" s="62">
        <v>0</v>
      </c>
      <c r="CG27" s="62">
        <v>0</v>
      </c>
      <c r="CH27" s="62">
        <v>0</v>
      </c>
      <c r="CI27" s="62">
        <v>0</v>
      </c>
      <c r="CJ27" s="62">
        <v>0</v>
      </c>
      <c r="CK27" s="62">
        <v>0</v>
      </c>
      <c r="CL27" s="62">
        <v>0</v>
      </c>
      <c r="CM27" s="62">
        <v>0</v>
      </c>
      <c r="CN27" s="62">
        <v>0</v>
      </c>
      <c r="CO27" s="62">
        <v>0</v>
      </c>
      <c r="CP27" s="62">
        <v>0</v>
      </c>
      <c r="CQ27" s="62">
        <v>0</v>
      </c>
      <c r="CR27" s="62">
        <v>0</v>
      </c>
      <c r="CS27" s="62">
        <v>0</v>
      </c>
      <c r="CT27" s="62">
        <v>0</v>
      </c>
      <c r="CU27" s="62">
        <v>0</v>
      </c>
      <c r="CV27" s="62">
        <v>0</v>
      </c>
      <c r="CW27" s="62">
        <v>0</v>
      </c>
      <c r="CX27" s="62">
        <v>0</v>
      </c>
      <c r="CY27" s="62">
        <v>0</v>
      </c>
    </row>
    <row r="28" spans="1:103" s="67" customFormat="1" ht="12.75" x14ac:dyDescent="0.2">
      <c r="A28" s="129" t="s">
        <v>121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row>
    <row r="29" spans="1:103" s="67" customFormat="1" ht="12.75" x14ac:dyDescent="0.2">
      <c r="A29" s="80">
        <v>5</v>
      </c>
      <c r="B29" s="59">
        <f>0.5+0.5*B22</f>
        <v>0.6</v>
      </c>
      <c r="C29" s="60">
        <f>0.5*C22</f>
        <v>0.16</v>
      </c>
      <c r="D29" s="60">
        <f t="shared" ref="D29:I30" si="109">0.5*D22</f>
        <v>9.6000000000000002E-2</v>
      </c>
      <c r="E29" s="60">
        <f t="shared" si="109"/>
        <v>5.7599999999999998E-2</v>
      </c>
      <c r="F29" s="60">
        <f t="shared" si="109"/>
        <v>5.7599999999999998E-2</v>
      </c>
      <c r="G29" s="60">
        <f t="shared" si="109"/>
        <v>2.8799999999999999E-2</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row>
    <row r="30" spans="1:103" s="67" customFormat="1" ht="12.75" x14ac:dyDescent="0.2">
      <c r="A30" s="80">
        <v>7</v>
      </c>
      <c r="B30" s="59">
        <f>0.5+0.5*B23</f>
        <v>0.57145000000000001</v>
      </c>
      <c r="C30" s="60">
        <f>0.5*C23</f>
        <v>0.12245</v>
      </c>
      <c r="D30" s="60">
        <f t="shared" si="109"/>
        <v>8.745E-2</v>
      </c>
      <c r="E30" s="60">
        <f t="shared" si="109"/>
        <v>6.2449999999999999E-2</v>
      </c>
      <c r="F30" s="60">
        <f t="shared" si="109"/>
        <v>4.4650000000000002E-2</v>
      </c>
      <c r="G30" s="60">
        <f t="shared" si="109"/>
        <v>4.4600000000000001E-2</v>
      </c>
      <c r="H30" s="60">
        <f t="shared" si="109"/>
        <v>4.4650000000000002E-2</v>
      </c>
      <c r="I30" s="60">
        <f t="shared" si="109"/>
        <v>2.23E-2</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row>
    <row r="31" spans="1:103" s="67" customFormat="1" ht="12.75" x14ac:dyDescent="0.2">
      <c r="A31" s="80">
        <v>10</v>
      </c>
      <c r="B31" s="59">
        <f>0.5+0.5*B24</f>
        <v>0.55000000000000004</v>
      </c>
      <c r="C31" s="60">
        <f t="shared" ref="C31:R33" si="110">0.5*C24</f>
        <v>0.09</v>
      </c>
      <c r="D31" s="60">
        <f t="shared" si="110"/>
        <v>7.2000000000000008E-2</v>
      </c>
      <c r="E31" s="60">
        <f t="shared" si="110"/>
        <v>5.7599999999999998E-2</v>
      </c>
      <c r="F31" s="60">
        <f t="shared" si="110"/>
        <v>4.6100000000000002E-2</v>
      </c>
      <c r="G31" s="60">
        <f t="shared" si="110"/>
        <v>3.6850000000000001E-2</v>
      </c>
      <c r="H31" s="60">
        <f t="shared" si="110"/>
        <v>3.2750000000000001E-2</v>
      </c>
      <c r="I31" s="60">
        <f t="shared" si="110"/>
        <v>3.2750000000000001E-2</v>
      </c>
      <c r="J31" s="60">
        <f t="shared" si="110"/>
        <v>3.2800000000000003E-2</v>
      </c>
      <c r="K31" s="60">
        <f t="shared" si="110"/>
        <v>3.2750000000000001E-2</v>
      </c>
      <c r="L31" s="60">
        <f t="shared" si="110"/>
        <v>1.6400000000000001E-2</v>
      </c>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row>
    <row r="32" spans="1:103" s="67" customFormat="1" ht="12.75" x14ac:dyDescent="0.2">
      <c r="A32" s="80">
        <v>15</v>
      </c>
      <c r="B32" s="59">
        <f>0.5+0.5*B25</f>
        <v>0.52500000000000002</v>
      </c>
      <c r="C32" s="60">
        <f t="shared" si="110"/>
        <v>4.7500000000000001E-2</v>
      </c>
      <c r="D32" s="60">
        <f t="shared" si="110"/>
        <v>4.2750000000000003E-2</v>
      </c>
      <c r="E32" s="60">
        <f t="shared" si="110"/>
        <v>3.85E-2</v>
      </c>
      <c r="F32" s="60">
        <f t="shared" si="110"/>
        <v>3.465E-2</v>
      </c>
      <c r="G32" s="60">
        <f t="shared" si="110"/>
        <v>3.1150000000000001E-2</v>
      </c>
      <c r="H32" s="60">
        <f t="shared" si="110"/>
        <v>2.9500000000000002E-2</v>
      </c>
      <c r="I32" s="60">
        <f t="shared" si="110"/>
        <v>2.9500000000000002E-2</v>
      </c>
      <c r="J32" s="60">
        <f t="shared" si="110"/>
        <v>2.955E-2</v>
      </c>
      <c r="K32" s="60">
        <f t="shared" si="110"/>
        <v>2.9500000000000002E-2</v>
      </c>
      <c r="L32" s="60">
        <f t="shared" si="110"/>
        <v>2.955E-2</v>
      </c>
      <c r="M32" s="60">
        <f t="shared" si="110"/>
        <v>2.9500000000000002E-2</v>
      </c>
      <c r="N32" s="60">
        <f t="shared" si="110"/>
        <v>2.955E-2</v>
      </c>
      <c r="O32" s="60">
        <f t="shared" si="110"/>
        <v>2.9500000000000002E-2</v>
      </c>
      <c r="P32" s="60">
        <f t="shared" si="110"/>
        <v>2.955E-2</v>
      </c>
      <c r="Q32" s="60">
        <f t="shared" si="110"/>
        <v>1.4750000000000001E-2</v>
      </c>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row>
    <row r="33" spans="1:103" s="67" customFormat="1" ht="12.75" x14ac:dyDescent="0.2">
      <c r="A33" s="80">
        <v>20</v>
      </c>
      <c r="B33" s="59">
        <f>0.5+0.5*B26</f>
        <v>0.51875000000000004</v>
      </c>
      <c r="C33" s="60">
        <f t="shared" si="110"/>
        <v>3.6095000000000002E-2</v>
      </c>
      <c r="D33" s="60">
        <f t="shared" si="110"/>
        <v>3.3384999999999998E-2</v>
      </c>
      <c r="E33" s="60">
        <f t="shared" si="110"/>
        <v>3.0884999999999999E-2</v>
      </c>
      <c r="F33" s="60">
        <f t="shared" si="110"/>
        <v>2.8565E-2</v>
      </c>
      <c r="G33" s="60">
        <f t="shared" si="110"/>
        <v>2.6425000000000001E-2</v>
      </c>
      <c r="H33" s="60">
        <f t="shared" si="110"/>
        <v>2.444E-2</v>
      </c>
      <c r="I33" s="60">
        <f t="shared" si="110"/>
        <v>2.2610000000000002E-2</v>
      </c>
      <c r="J33" s="60">
        <f t="shared" si="110"/>
        <v>2.231E-2</v>
      </c>
      <c r="K33" s="60">
        <f t="shared" si="110"/>
        <v>2.2304999999999998E-2</v>
      </c>
      <c r="L33" s="60">
        <f t="shared" si="110"/>
        <v>2.231E-2</v>
      </c>
      <c r="M33" s="60">
        <f t="shared" si="110"/>
        <v>2.2304999999999998E-2</v>
      </c>
      <c r="N33" s="60">
        <f t="shared" si="110"/>
        <v>2.231E-2</v>
      </c>
      <c r="O33" s="60">
        <f t="shared" si="110"/>
        <v>2.2304999999999998E-2</v>
      </c>
      <c r="P33" s="60">
        <f t="shared" si="110"/>
        <v>2.231E-2</v>
      </c>
      <c r="Q33" s="60">
        <f t="shared" si="110"/>
        <v>2.2304999999999998E-2</v>
      </c>
      <c r="R33" s="60">
        <f t="shared" si="110"/>
        <v>2.231E-2</v>
      </c>
      <c r="S33" s="60">
        <f>0.5*S26</f>
        <v>2.2304999999999998E-2</v>
      </c>
      <c r="T33" s="60">
        <f>0.5*T26</f>
        <v>2.231E-2</v>
      </c>
      <c r="U33" s="60">
        <f>0.5*U26</f>
        <v>2.2304999999999998E-2</v>
      </c>
      <c r="V33" s="60">
        <f>0.5*V26</f>
        <v>1.1155E-2</v>
      </c>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row>
    <row r="34" spans="1:103" s="67" customFormat="1" ht="12.75" x14ac:dyDescent="0.2">
      <c r="A34" s="81">
        <v>39</v>
      </c>
      <c r="B34" s="61">
        <v>1.282051282051282E-2</v>
      </c>
      <c r="C34" s="62">
        <v>2.564102564102564E-2</v>
      </c>
      <c r="D34" s="62">
        <v>2.564102564102564E-2</v>
      </c>
      <c r="E34" s="62">
        <v>2.564102564102564E-2</v>
      </c>
      <c r="F34" s="62">
        <v>2.564102564102564E-2</v>
      </c>
      <c r="G34" s="62">
        <v>2.564102564102564E-2</v>
      </c>
      <c r="H34" s="62">
        <v>2.564102564102564E-2</v>
      </c>
      <c r="I34" s="62">
        <v>2.564102564102564E-2</v>
      </c>
      <c r="J34" s="62">
        <v>2.564102564102564E-2</v>
      </c>
      <c r="K34" s="62">
        <v>2.564102564102564E-2</v>
      </c>
      <c r="L34" s="62">
        <v>2.564102564102564E-2</v>
      </c>
      <c r="M34" s="62">
        <v>2.564102564102564E-2</v>
      </c>
      <c r="N34" s="62">
        <v>2.564102564102564E-2</v>
      </c>
      <c r="O34" s="62">
        <v>2.564102564102564E-2</v>
      </c>
      <c r="P34" s="62">
        <v>2.564102564102564E-2</v>
      </c>
      <c r="Q34" s="62">
        <v>2.564102564102564E-2</v>
      </c>
      <c r="R34" s="62">
        <v>2.564102564102564E-2</v>
      </c>
      <c r="S34" s="62">
        <v>2.564102564102564E-2</v>
      </c>
      <c r="T34" s="62">
        <v>2.564102564102564E-2</v>
      </c>
      <c r="U34" s="62">
        <v>2.564102564102564E-2</v>
      </c>
      <c r="V34" s="62">
        <v>2.564102564102564E-2</v>
      </c>
      <c r="W34" s="62">
        <v>2.564102564102564E-2</v>
      </c>
      <c r="X34" s="62">
        <v>2.564102564102564E-2</v>
      </c>
      <c r="Y34" s="62">
        <v>2.564102564102564E-2</v>
      </c>
      <c r="Z34" s="62">
        <v>2.564102564102564E-2</v>
      </c>
      <c r="AA34" s="62">
        <v>2.564102564102564E-2</v>
      </c>
      <c r="AB34" s="62">
        <v>2.564102564102564E-2</v>
      </c>
      <c r="AC34" s="62">
        <v>2.564102564102564E-2</v>
      </c>
      <c r="AD34" s="62">
        <v>2.564102564102564E-2</v>
      </c>
      <c r="AE34" s="62">
        <v>2.564102564102564E-2</v>
      </c>
      <c r="AF34" s="62">
        <v>2.564102564102564E-2</v>
      </c>
      <c r="AG34" s="62">
        <v>2.564102564102564E-2</v>
      </c>
      <c r="AH34" s="62">
        <v>2.564102564102564E-2</v>
      </c>
      <c r="AI34" s="62">
        <v>0.16666666666666666</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62">
        <v>0</v>
      </c>
      <c r="BN34" s="62">
        <v>0</v>
      </c>
      <c r="BO34" s="62">
        <v>0</v>
      </c>
      <c r="BP34" s="62">
        <v>0</v>
      </c>
      <c r="BQ34" s="62">
        <v>0</v>
      </c>
      <c r="BR34" s="62">
        <v>0</v>
      </c>
      <c r="BS34" s="62">
        <v>0</v>
      </c>
      <c r="BT34" s="62">
        <v>0</v>
      </c>
      <c r="BU34" s="62">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62">
        <v>0</v>
      </c>
      <c r="CL34" s="62">
        <v>0</v>
      </c>
      <c r="CM34" s="62">
        <v>0</v>
      </c>
      <c r="CN34" s="62">
        <v>0</v>
      </c>
      <c r="CO34" s="62">
        <v>0</v>
      </c>
      <c r="CP34" s="62">
        <v>0</v>
      </c>
      <c r="CQ34" s="62">
        <v>0</v>
      </c>
      <c r="CR34" s="62">
        <v>0</v>
      </c>
      <c r="CS34" s="62">
        <v>0</v>
      </c>
      <c r="CT34" s="62">
        <v>0</v>
      </c>
      <c r="CU34" s="62">
        <v>0</v>
      </c>
      <c r="CV34" s="62">
        <v>0</v>
      </c>
      <c r="CW34" s="62">
        <v>0</v>
      </c>
      <c r="CX34" s="62">
        <v>0</v>
      </c>
      <c r="CY34" s="62">
        <v>0</v>
      </c>
    </row>
    <row r="35" spans="1:103" s="67" customFormat="1" ht="12.75" x14ac:dyDescent="0.2">
      <c r="N35" s="68"/>
    </row>
    <row r="36" spans="1:103" s="67" customFormat="1" ht="12.75" x14ac:dyDescent="0.2">
      <c r="N36" s="68"/>
    </row>
    <row r="37" spans="1:103" s="67" customFormat="1" ht="26.25" customHeight="1" x14ac:dyDescent="0.2">
      <c r="A37" s="389" t="s">
        <v>231</v>
      </c>
      <c r="N37" s="68"/>
    </row>
    <row r="38" spans="1:103" s="67" customFormat="1" ht="12.75" x14ac:dyDescent="0.2">
      <c r="A38" s="125" t="s">
        <v>31</v>
      </c>
      <c r="B38" s="126">
        <v>2018</v>
      </c>
      <c r="C38" s="127">
        <f t="shared" ref="C38:I38" si="111">B38+1</f>
        <v>2019</v>
      </c>
      <c r="D38" s="127">
        <f t="shared" si="111"/>
        <v>2020</v>
      </c>
      <c r="E38" s="127">
        <f t="shared" si="111"/>
        <v>2021</v>
      </c>
      <c r="F38" s="127">
        <f t="shared" si="111"/>
        <v>2022</v>
      </c>
      <c r="G38" s="127">
        <f t="shared" si="111"/>
        <v>2023</v>
      </c>
      <c r="H38" s="127">
        <f t="shared" si="111"/>
        <v>2024</v>
      </c>
      <c r="I38" s="127">
        <f t="shared" si="111"/>
        <v>2025</v>
      </c>
      <c r="J38" s="127">
        <f>I38+1</f>
        <v>2026</v>
      </c>
      <c r="K38" s="127">
        <f t="shared" ref="K38" si="112">J38+1</f>
        <v>2027</v>
      </c>
      <c r="L38" s="127">
        <f>K38+1</f>
        <v>2028</v>
      </c>
      <c r="M38" s="127">
        <f t="shared" ref="M38:BX38" si="113">L38+1</f>
        <v>2029</v>
      </c>
      <c r="N38" s="127">
        <f t="shared" si="113"/>
        <v>2030</v>
      </c>
      <c r="O38" s="127">
        <f t="shared" si="113"/>
        <v>2031</v>
      </c>
      <c r="P38" s="127">
        <f t="shared" si="113"/>
        <v>2032</v>
      </c>
      <c r="Q38" s="127">
        <f t="shared" si="113"/>
        <v>2033</v>
      </c>
      <c r="R38" s="127">
        <f t="shared" si="113"/>
        <v>2034</v>
      </c>
      <c r="S38" s="127">
        <f t="shared" si="113"/>
        <v>2035</v>
      </c>
      <c r="T38" s="127">
        <f t="shared" si="113"/>
        <v>2036</v>
      </c>
      <c r="U38" s="127">
        <f t="shared" si="113"/>
        <v>2037</v>
      </c>
      <c r="V38" s="127">
        <f t="shared" si="113"/>
        <v>2038</v>
      </c>
      <c r="W38" s="127">
        <f t="shared" si="113"/>
        <v>2039</v>
      </c>
      <c r="X38" s="127">
        <f t="shared" si="113"/>
        <v>2040</v>
      </c>
      <c r="Y38" s="127">
        <f t="shared" si="113"/>
        <v>2041</v>
      </c>
      <c r="Z38" s="127">
        <f t="shared" si="113"/>
        <v>2042</v>
      </c>
      <c r="AA38" s="127">
        <f t="shared" si="113"/>
        <v>2043</v>
      </c>
      <c r="AB38" s="127">
        <f t="shared" si="113"/>
        <v>2044</v>
      </c>
      <c r="AC38" s="127">
        <f t="shared" si="113"/>
        <v>2045</v>
      </c>
      <c r="AD38" s="127">
        <f t="shared" si="113"/>
        <v>2046</v>
      </c>
      <c r="AE38" s="127">
        <f t="shared" si="113"/>
        <v>2047</v>
      </c>
      <c r="AF38" s="127">
        <f t="shared" si="113"/>
        <v>2048</v>
      </c>
      <c r="AG38" s="127">
        <f t="shared" si="113"/>
        <v>2049</v>
      </c>
      <c r="AH38" s="127">
        <f t="shared" si="113"/>
        <v>2050</v>
      </c>
      <c r="AI38" s="127">
        <f t="shared" si="113"/>
        <v>2051</v>
      </c>
      <c r="AJ38" s="127">
        <f t="shared" si="113"/>
        <v>2052</v>
      </c>
      <c r="AK38" s="127">
        <f t="shared" si="113"/>
        <v>2053</v>
      </c>
      <c r="AL38" s="127">
        <f t="shared" si="113"/>
        <v>2054</v>
      </c>
      <c r="AM38" s="127">
        <f t="shared" si="113"/>
        <v>2055</v>
      </c>
      <c r="AN38" s="127">
        <f t="shared" si="113"/>
        <v>2056</v>
      </c>
      <c r="AO38" s="127">
        <f t="shared" si="113"/>
        <v>2057</v>
      </c>
      <c r="AP38" s="127">
        <f t="shared" si="113"/>
        <v>2058</v>
      </c>
      <c r="AQ38" s="127">
        <f t="shared" si="113"/>
        <v>2059</v>
      </c>
      <c r="AR38" s="127">
        <f t="shared" si="113"/>
        <v>2060</v>
      </c>
      <c r="AS38" s="127">
        <f t="shared" si="113"/>
        <v>2061</v>
      </c>
      <c r="AT38" s="127">
        <f t="shared" si="113"/>
        <v>2062</v>
      </c>
      <c r="AU38" s="127">
        <f t="shared" si="113"/>
        <v>2063</v>
      </c>
      <c r="AV38" s="127">
        <f t="shared" si="113"/>
        <v>2064</v>
      </c>
      <c r="AW38" s="127">
        <f t="shared" si="113"/>
        <v>2065</v>
      </c>
      <c r="AX38" s="127">
        <f t="shared" si="113"/>
        <v>2066</v>
      </c>
      <c r="AY38" s="127">
        <f t="shared" si="113"/>
        <v>2067</v>
      </c>
      <c r="AZ38" s="127">
        <f t="shared" si="113"/>
        <v>2068</v>
      </c>
      <c r="BA38" s="127">
        <f t="shared" si="113"/>
        <v>2069</v>
      </c>
      <c r="BB38" s="127">
        <f t="shared" si="113"/>
        <v>2070</v>
      </c>
      <c r="BC38" s="127">
        <f t="shared" si="113"/>
        <v>2071</v>
      </c>
      <c r="BD38" s="127">
        <f t="shared" si="113"/>
        <v>2072</v>
      </c>
      <c r="BE38" s="127">
        <f t="shared" si="113"/>
        <v>2073</v>
      </c>
      <c r="BF38" s="127">
        <f t="shared" si="113"/>
        <v>2074</v>
      </c>
      <c r="BG38" s="127">
        <f t="shared" si="113"/>
        <v>2075</v>
      </c>
      <c r="BH38" s="127">
        <f t="shared" si="113"/>
        <v>2076</v>
      </c>
      <c r="BI38" s="127">
        <f t="shared" si="113"/>
        <v>2077</v>
      </c>
      <c r="BJ38" s="127">
        <f t="shared" si="113"/>
        <v>2078</v>
      </c>
      <c r="BK38" s="127">
        <f t="shared" si="113"/>
        <v>2079</v>
      </c>
      <c r="BL38" s="127">
        <f t="shared" si="113"/>
        <v>2080</v>
      </c>
      <c r="BM38" s="127">
        <f t="shared" si="113"/>
        <v>2081</v>
      </c>
      <c r="BN38" s="127">
        <f t="shared" si="113"/>
        <v>2082</v>
      </c>
      <c r="BO38" s="127">
        <f t="shared" si="113"/>
        <v>2083</v>
      </c>
      <c r="BP38" s="127">
        <f t="shared" si="113"/>
        <v>2084</v>
      </c>
      <c r="BQ38" s="127">
        <f t="shared" si="113"/>
        <v>2085</v>
      </c>
      <c r="BR38" s="127">
        <f t="shared" si="113"/>
        <v>2086</v>
      </c>
      <c r="BS38" s="127">
        <f t="shared" si="113"/>
        <v>2087</v>
      </c>
      <c r="BT38" s="127">
        <f t="shared" si="113"/>
        <v>2088</v>
      </c>
      <c r="BU38" s="127">
        <f t="shared" si="113"/>
        <v>2089</v>
      </c>
      <c r="BV38" s="127">
        <f t="shared" si="113"/>
        <v>2090</v>
      </c>
      <c r="BW38" s="127">
        <f t="shared" si="113"/>
        <v>2091</v>
      </c>
      <c r="BX38" s="127">
        <f t="shared" si="113"/>
        <v>2092</v>
      </c>
      <c r="BY38" s="127">
        <f t="shared" ref="BY38:CY38" si="114">BX38+1</f>
        <v>2093</v>
      </c>
      <c r="BZ38" s="127">
        <f t="shared" si="114"/>
        <v>2094</v>
      </c>
      <c r="CA38" s="127">
        <f t="shared" si="114"/>
        <v>2095</v>
      </c>
      <c r="CB38" s="127">
        <f t="shared" si="114"/>
        <v>2096</v>
      </c>
      <c r="CC38" s="127">
        <f t="shared" si="114"/>
        <v>2097</v>
      </c>
      <c r="CD38" s="127">
        <f t="shared" si="114"/>
        <v>2098</v>
      </c>
      <c r="CE38" s="127">
        <f t="shared" si="114"/>
        <v>2099</v>
      </c>
      <c r="CF38" s="127">
        <f t="shared" si="114"/>
        <v>2100</v>
      </c>
      <c r="CG38" s="127">
        <f t="shared" si="114"/>
        <v>2101</v>
      </c>
      <c r="CH38" s="127">
        <f t="shared" si="114"/>
        <v>2102</v>
      </c>
      <c r="CI38" s="127">
        <f t="shared" si="114"/>
        <v>2103</v>
      </c>
      <c r="CJ38" s="127">
        <f t="shared" si="114"/>
        <v>2104</v>
      </c>
      <c r="CK38" s="127">
        <f t="shared" si="114"/>
        <v>2105</v>
      </c>
      <c r="CL38" s="127">
        <f t="shared" si="114"/>
        <v>2106</v>
      </c>
      <c r="CM38" s="127">
        <f t="shared" si="114"/>
        <v>2107</v>
      </c>
      <c r="CN38" s="127">
        <f t="shared" si="114"/>
        <v>2108</v>
      </c>
      <c r="CO38" s="127">
        <f t="shared" si="114"/>
        <v>2109</v>
      </c>
      <c r="CP38" s="127">
        <f t="shared" si="114"/>
        <v>2110</v>
      </c>
      <c r="CQ38" s="127">
        <f t="shared" si="114"/>
        <v>2111</v>
      </c>
      <c r="CR38" s="127">
        <f t="shared" si="114"/>
        <v>2112</v>
      </c>
      <c r="CS38" s="127">
        <f t="shared" si="114"/>
        <v>2113</v>
      </c>
      <c r="CT38" s="127">
        <f t="shared" si="114"/>
        <v>2114</v>
      </c>
      <c r="CU38" s="127">
        <f t="shared" si="114"/>
        <v>2115</v>
      </c>
      <c r="CV38" s="127">
        <f t="shared" si="114"/>
        <v>2116</v>
      </c>
      <c r="CW38" s="127">
        <f t="shared" si="114"/>
        <v>2117</v>
      </c>
      <c r="CX38" s="127">
        <f t="shared" si="114"/>
        <v>2118</v>
      </c>
      <c r="CY38" s="127">
        <f t="shared" si="114"/>
        <v>2119</v>
      </c>
    </row>
    <row r="39" spans="1:103" s="67" customFormat="1" ht="12.75" x14ac:dyDescent="0.2">
      <c r="A39" s="128">
        <v>3</v>
      </c>
      <c r="B39" s="57">
        <v>0.33329999999999999</v>
      </c>
      <c r="C39" s="58">
        <v>0.44450000000000001</v>
      </c>
      <c r="D39" s="58">
        <v>0.14810000000000001</v>
      </c>
      <c r="E39" s="58">
        <v>7.4099999999999999E-2</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row>
    <row r="40" spans="1:103" s="67" customFormat="1" ht="12.75" x14ac:dyDescent="0.2">
      <c r="A40" s="80">
        <v>5</v>
      </c>
      <c r="B40" s="59">
        <v>0.2</v>
      </c>
      <c r="C40" s="60">
        <v>0.32</v>
      </c>
      <c r="D40" s="60">
        <v>0.192</v>
      </c>
      <c r="E40" s="60">
        <v>0.1152</v>
      </c>
      <c r="F40" s="60">
        <v>0.1152</v>
      </c>
      <c r="G40" s="60">
        <v>5.7599999999999998E-2</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row>
    <row r="41" spans="1:103" s="67" customFormat="1" ht="12.75" x14ac:dyDescent="0.2">
      <c r="A41" s="80">
        <v>7</v>
      </c>
      <c r="B41" s="59">
        <v>0.1429</v>
      </c>
      <c r="C41" s="60">
        <v>0.24490000000000001</v>
      </c>
      <c r="D41" s="60">
        <v>0.1749</v>
      </c>
      <c r="E41" s="60">
        <v>0.1249</v>
      </c>
      <c r="F41" s="60">
        <v>8.9300000000000004E-2</v>
      </c>
      <c r="G41" s="60">
        <v>8.9200000000000002E-2</v>
      </c>
      <c r="H41" s="60">
        <v>8.9300000000000004E-2</v>
      </c>
      <c r="I41" s="60">
        <v>4.4600000000000001E-2</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row>
    <row r="42" spans="1:103" s="67" customFormat="1" ht="12.75" x14ac:dyDescent="0.2">
      <c r="A42" s="80">
        <v>10</v>
      </c>
      <c r="B42" s="59">
        <v>0.1</v>
      </c>
      <c r="C42" s="60">
        <v>0.18</v>
      </c>
      <c r="D42" s="60">
        <v>0.14400000000000002</v>
      </c>
      <c r="E42" s="60">
        <v>0.1152</v>
      </c>
      <c r="F42" s="60">
        <v>9.2200000000000004E-2</v>
      </c>
      <c r="G42" s="60">
        <v>7.3700000000000002E-2</v>
      </c>
      <c r="H42" s="60">
        <v>6.5500000000000003E-2</v>
      </c>
      <c r="I42" s="60">
        <v>6.5500000000000003E-2</v>
      </c>
      <c r="J42" s="60">
        <v>6.5600000000000006E-2</v>
      </c>
      <c r="K42" s="60">
        <v>6.5500000000000003E-2</v>
      </c>
      <c r="L42" s="60">
        <v>3.2800000000000003E-2</v>
      </c>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row>
    <row r="43" spans="1:103" s="67" customFormat="1" ht="12.75" x14ac:dyDescent="0.2">
      <c r="A43" s="80">
        <v>15</v>
      </c>
      <c r="B43" s="59">
        <v>0.05</v>
      </c>
      <c r="C43" s="60">
        <v>9.5000000000000001E-2</v>
      </c>
      <c r="D43" s="60">
        <v>8.5500000000000007E-2</v>
      </c>
      <c r="E43" s="60">
        <v>7.6999999999999999E-2</v>
      </c>
      <c r="F43" s="60">
        <v>6.93E-2</v>
      </c>
      <c r="G43" s="60">
        <v>6.2300000000000001E-2</v>
      </c>
      <c r="H43" s="60">
        <v>5.9000000000000004E-2</v>
      </c>
      <c r="I43" s="60">
        <v>5.9000000000000004E-2</v>
      </c>
      <c r="J43" s="60">
        <v>5.91E-2</v>
      </c>
      <c r="K43" s="60">
        <v>5.9000000000000004E-2</v>
      </c>
      <c r="L43" s="60">
        <v>5.91E-2</v>
      </c>
      <c r="M43" s="60">
        <v>5.9000000000000004E-2</v>
      </c>
      <c r="N43" s="60">
        <v>5.91E-2</v>
      </c>
      <c r="O43" s="60">
        <v>5.9000000000000004E-2</v>
      </c>
      <c r="P43" s="60">
        <v>5.91E-2</v>
      </c>
      <c r="Q43" s="60">
        <v>2.9500000000000002E-2</v>
      </c>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row>
    <row r="44" spans="1:103" s="67" customFormat="1" ht="12.75" x14ac:dyDescent="0.2">
      <c r="A44" s="80">
        <v>20</v>
      </c>
      <c r="B44" s="59">
        <v>3.7499999999999999E-2</v>
      </c>
      <c r="C44" s="60">
        <v>7.2190000000000004E-2</v>
      </c>
      <c r="D44" s="60">
        <v>6.6769999999999996E-2</v>
      </c>
      <c r="E44" s="60">
        <v>6.1769999999999999E-2</v>
      </c>
      <c r="F44" s="60">
        <v>5.713E-2</v>
      </c>
      <c r="G44" s="60">
        <v>5.2850000000000001E-2</v>
      </c>
      <c r="H44" s="60">
        <v>4.888E-2</v>
      </c>
      <c r="I44" s="60">
        <v>4.5220000000000003E-2</v>
      </c>
      <c r="J44" s="60">
        <v>4.462E-2</v>
      </c>
      <c r="K44" s="60">
        <v>4.4609999999999997E-2</v>
      </c>
      <c r="L44" s="60">
        <v>4.462E-2</v>
      </c>
      <c r="M44" s="60">
        <v>4.4609999999999997E-2</v>
      </c>
      <c r="N44" s="60">
        <v>4.462E-2</v>
      </c>
      <c r="O44" s="60">
        <v>4.4609999999999997E-2</v>
      </c>
      <c r="P44" s="60">
        <v>4.462E-2</v>
      </c>
      <c r="Q44" s="60">
        <v>4.4609999999999997E-2</v>
      </c>
      <c r="R44" s="60">
        <v>4.462E-2</v>
      </c>
      <c r="S44" s="60">
        <v>4.4609999999999997E-2</v>
      </c>
      <c r="T44" s="60">
        <v>4.462E-2</v>
      </c>
      <c r="U44" s="60">
        <v>4.4609999999999997E-2</v>
      </c>
      <c r="V44" s="60">
        <v>2.231E-2</v>
      </c>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row>
    <row r="45" spans="1:103" s="67" customFormat="1" ht="12.75" x14ac:dyDescent="0.2">
      <c r="A45" s="81">
        <v>39</v>
      </c>
      <c r="B45" s="61">
        <v>1.282051282051282E-2</v>
      </c>
      <c r="C45" s="62">
        <v>2.564102564102564E-2</v>
      </c>
      <c r="D45" s="62">
        <v>2.564102564102564E-2</v>
      </c>
      <c r="E45" s="62">
        <v>2.564102564102564E-2</v>
      </c>
      <c r="F45" s="62">
        <v>2.564102564102564E-2</v>
      </c>
      <c r="G45" s="62">
        <v>2.564102564102564E-2</v>
      </c>
      <c r="H45" s="62">
        <v>2.564102564102564E-2</v>
      </c>
      <c r="I45" s="62">
        <v>2.564102564102564E-2</v>
      </c>
      <c r="J45" s="62">
        <v>2.564102564102564E-2</v>
      </c>
      <c r="K45" s="62">
        <v>2.564102564102564E-2</v>
      </c>
      <c r="L45" s="62">
        <v>2.564102564102564E-2</v>
      </c>
      <c r="M45" s="62">
        <v>2.564102564102564E-2</v>
      </c>
      <c r="N45" s="62">
        <v>2.564102564102564E-2</v>
      </c>
      <c r="O45" s="62">
        <v>2.564102564102564E-2</v>
      </c>
      <c r="P45" s="62">
        <v>2.564102564102564E-2</v>
      </c>
      <c r="Q45" s="62">
        <v>2.564102564102564E-2</v>
      </c>
      <c r="R45" s="62">
        <v>2.564102564102564E-2</v>
      </c>
      <c r="S45" s="62">
        <v>2.564102564102564E-2</v>
      </c>
      <c r="T45" s="62">
        <v>2.564102564102564E-2</v>
      </c>
      <c r="U45" s="62">
        <v>2.564102564102564E-2</v>
      </c>
      <c r="V45" s="62">
        <v>2.564102564102564E-2</v>
      </c>
      <c r="W45" s="62">
        <v>2.564102564102564E-2</v>
      </c>
      <c r="X45" s="62">
        <v>2.564102564102564E-2</v>
      </c>
      <c r="Y45" s="62">
        <v>2.564102564102564E-2</v>
      </c>
      <c r="Z45" s="62">
        <v>2.564102564102564E-2</v>
      </c>
      <c r="AA45" s="62">
        <v>2.564102564102564E-2</v>
      </c>
      <c r="AB45" s="62">
        <v>2.564102564102564E-2</v>
      </c>
      <c r="AC45" s="62">
        <v>2.564102564102564E-2</v>
      </c>
      <c r="AD45" s="62">
        <v>2.564102564102564E-2</v>
      </c>
      <c r="AE45" s="62">
        <v>2.564102564102564E-2</v>
      </c>
      <c r="AF45" s="62">
        <v>2.564102564102564E-2</v>
      </c>
      <c r="AG45" s="62">
        <v>2.564102564102564E-2</v>
      </c>
      <c r="AH45" s="62">
        <v>2.564102564102564E-2</v>
      </c>
      <c r="AI45" s="62">
        <v>0.16666666666666666</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2">
        <v>0</v>
      </c>
      <c r="BX45" s="62">
        <v>0</v>
      </c>
      <c r="BY45" s="62">
        <v>0</v>
      </c>
      <c r="BZ45" s="62">
        <v>0</v>
      </c>
      <c r="CA45" s="62">
        <v>0</v>
      </c>
      <c r="CB45" s="62">
        <v>0</v>
      </c>
      <c r="CC45" s="62">
        <v>0</v>
      </c>
      <c r="CD45" s="62">
        <v>0</v>
      </c>
      <c r="CE45" s="62">
        <v>0</v>
      </c>
      <c r="CF45" s="62">
        <v>0</v>
      </c>
      <c r="CG45" s="62">
        <v>0</v>
      </c>
      <c r="CH45" s="62">
        <v>0</v>
      </c>
      <c r="CI45" s="62">
        <v>0</v>
      </c>
      <c r="CJ45" s="62">
        <v>0</v>
      </c>
      <c r="CK45" s="62">
        <v>0</v>
      </c>
      <c r="CL45" s="62">
        <v>0</v>
      </c>
      <c r="CM45" s="62">
        <v>0</v>
      </c>
      <c r="CN45" s="62">
        <v>0</v>
      </c>
      <c r="CO45" s="62">
        <v>0</v>
      </c>
      <c r="CP45" s="62">
        <v>0</v>
      </c>
      <c r="CQ45" s="62">
        <v>0</v>
      </c>
      <c r="CR45" s="62">
        <v>0</v>
      </c>
      <c r="CS45" s="62">
        <v>0</v>
      </c>
      <c r="CT45" s="62">
        <v>0</v>
      </c>
      <c r="CU45" s="62">
        <v>0</v>
      </c>
      <c r="CV45" s="62">
        <v>0</v>
      </c>
      <c r="CW45" s="62">
        <v>0</v>
      </c>
      <c r="CX45" s="62">
        <v>0</v>
      </c>
      <c r="CY45" s="62">
        <v>0</v>
      </c>
    </row>
    <row r="46" spans="1:103" s="67" customFormat="1" ht="12.75" x14ac:dyDescent="0.2">
      <c r="A46" s="129" t="s">
        <v>121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row>
    <row r="47" spans="1:103" s="67" customFormat="1" ht="12.75" x14ac:dyDescent="0.2">
      <c r="A47" s="80">
        <v>5</v>
      </c>
      <c r="B47" s="59">
        <f>0.5+0.5*B40</f>
        <v>0.6</v>
      </c>
      <c r="C47" s="60">
        <f>0.5*C40</f>
        <v>0.16</v>
      </c>
      <c r="D47" s="60">
        <f t="shared" ref="D47:I48" si="115">0.5*D40</f>
        <v>9.6000000000000002E-2</v>
      </c>
      <c r="E47" s="60">
        <f t="shared" si="115"/>
        <v>5.7599999999999998E-2</v>
      </c>
      <c r="F47" s="60">
        <f t="shared" si="115"/>
        <v>5.7599999999999998E-2</v>
      </c>
      <c r="G47" s="60">
        <f t="shared" si="115"/>
        <v>2.8799999999999999E-2</v>
      </c>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row>
    <row r="48" spans="1:103" s="67" customFormat="1" ht="12.75" x14ac:dyDescent="0.2">
      <c r="A48" s="80">
        <v>7</v>
      </c>
      <c r="B48" s="59">
        <f>0.5+0.5*B41</f>
        <v>0.57145000000000001</v>
      </c>
      <c r="C48" s="60">
        <f>0.5*C41</f>
        <v>0.12245</v>
      </c>
      <c r="D48" s="60">
        <f t="shared" si="115"/>
        <v>8.745E-2</v>
      </c>
      <c r="E48" s="60">
        <f t="shared" si="115"/>
        <v>6.2449999999999999E-2</v>
      </c>
      <c r="F48" s="60">
        <f t="shared" si="115"/>
        <v>4.4650000000000002E-2</v>
      </c>
      <c r="G48" s="60">
        <f t="shared" si="115"/>
        <v>4.4600000000000001E-2</v>
      </c>
      <c r="H48" s="60">
        <f t="shared" si="115"/>
        <v>4.4650000000000002E-2</v>
      </c>
      <c r="I48" s="60">
        <f t="shared" si="115"/>
        <v>2.23E-2</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row>
    <row r="49" spans="1:103" s="67" customFormat="1" ht="12.75" x14ac:dyDescent="0.2">
      <c r="A49" s="80">
        <v>10</v>
      </c>
      <c r="B49" s="59">
        <f>0.5+0.5*B42</f>
        <v>0.55000000000000004</v>
      </c>
      <c r="C49" s="60">
        <f t="shared" ref="C49:R51" si="116">0.5*C42</f>
        <v>0.09</v>
      </c>
      <c r="D49" s="60">
        <f t="shared" si="116"/>
        <v>7.2000000000000008E-2</v>
      </c>
      <c r="E49" s="60">
        <f t="shared" si="116"/>
        <v>5.7599999999999998E-2</v>
      </c>
      <c r="F49" s="60">
        <f t="shared" si="116"/>
        <v>4.6100000000000002E-2</v>
      </c>
      <c r="G49" s="60">
        <f t="shared" si="116"/>
        <v>3.6850000000000001E-2</v>
      </c>
      <c r="H49" s="60">
        <f t="shared" si="116"/>
        <v>3.2750000000000001E-2</v>
      </c>
      <c r="I49" s="60">
        <f t="shared" si="116"/>
        <v>3.2750000000000001E-2</v>
      </c>
      <c r="J49" s="60">
        <f t="shared" si="116"/>
        <v>3.2800000000000003E-2</v>
      </c>
      <c r="K49" s="60">
        <f t="shared" si="116"/>
        <v>3.2750000000000001E-2</v>
      </c>
      <c r="L49" s="60">
        <f t="shared" si="116"/>
        <v>1.6400000000000001E-2</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row>
    <row r="50" spans="1:103" s="67" customFormat="1" ht="12.75" x14ac:dyDescent="0.2">
      <c r="A50" s="80">
        <v>15</v>
      </c>
      <c r="B50" s="59">
        <f>0.5+0.5*B43</f>
        <v>0.52500000000000002</v>
      </c>
      <c r="C50" s="60">
        <f t="shared" si="116"/>
        <v>4.7500000000000001E-2</v>
      </c>
      <c r="D50" s="60">
        <f t="shared" si="116"/>
        <v>4.2750000000000003E-2</v>
      </c>
      <c r="E50" s="60">
        <f t="shared" si="116"/>
        <v>3.85E-2</v>
      </c>
      <c r="F50" s="60">
        <f t="shared" si="116"/>
        <v>3.465E-2</v>
      </c>
      <c r="G50" s="60">
        <f t="shared" si="116"/>
        <v>3.1150000000000001E-2</v>
      </c>
      <c r="H50" s="60">
        <f t="shared" si="116"/>
        <v>2.9500000000000002E-2</v>
      </c>
      <c r="I50" s="60">
        <f t="shared" si="116"/>
        <v>2.9500000000000002E-2</v>
      </c>
      <c r="J50" s="60">
        <f t="shared" si="116"/>
        <v>2.955E-2</v>
      </c>
      <c r="K50" s="60">
        <f t="shared" si="116"/>
        <v>2.9500000000000002E-2</v>
      </c>
      <c r="L50" s="60">
        <f t="shared" si="116"/>
        <v>2.955E-2</v>
      </c>
      <c r="M50" s="60">
        <f t="shared" si="116"/>
        <v>2.9500000000000002E-2</v>
      </c>
      <c r="N50" s="60">
        <f t="shared" si="116"/>
        <v>2.955E-2</v>
      </c>
      <c r="O50" s="60">
        <f t="shared" si="116"/>
        <v>2.9500000000000002E-2</v>
      </c>
      <c r="P50" s="60">
        <f t="shared" si="116"/>
        <v>2.955E-2</v>
      </c>
      <c r="Q50" s="60">
        <f t="shared" si="116"/>
        <v>1.4750000000000001E-2</v>
      </c>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row>
    <row r="51" spans="1:103" s="67" customFormat="1" ht="12.75" x14ac:dyDescent="0.2">
      <c r="A51" s="80">
        <v>20</v>
      </c>
      <c r="B51" s="59">
        <f>0.5+0.5*B44</f>
        <v>0.51875000000000004</v>
      </c>
      <c r="C51" s="60">
        <f t="shared" si="116"/>
        <v>3.6095000000000002E-2</v>
      </c>
      <c r="D51" s="60">
        <f t="shared" si="116"/>
        <v>3.3384999999999998E-2</v>
      </c>
      <c r="E51" s="60">
        <f t="shared" si="116"/>
        <v>3.0884999999999999E-2</v>
      </c>
      <c r="F51" s="60">
        <f t="shared" si="116"/>
        <v>2.8565E-2</v>
      </c>
      <c r="G51" s="60">
        <f t="shared" si="116"/>
        <v>2.6425000000000001E-2</v>
      </c>
      <c r="H51" s="60">
        <f t="shared" si="116"/>
        <v>2.444E-2</v>
      </c>
      <c r="I51" s="60">
        <f t="shared" si="116"/>
        <v>2.2610000000000002E-2</v>
      </c>
      <c r="J51" s="60">
        <f t="shared" si="116"/>
        <v>2.231E-2</v>
      </c>
      <c r="K51" s="60">
        <f t="shared" si="116"/>
        <v>2.2304999999999998E-2</v>
      </c>
      <c r="L51" s="60">
        <f t="shared" si="116"/>
        <v>2.231E-2</v>
      </c>
      <c r="M51" s="60">
        <f t="shared" si="116"/>
        <v>2.2304999999999998E-2</v>
      </c>
      <c r="N51" s="60">
        <f t="shared" si="116"/>
        <v>2.231E-2</v>
      </c>
      <c r="O51" s="60">
        <f t="shared" si="116"/>
        <v>2.2304999999999998E-2</v>
      </c>
      <c r="P51" s="60">
        <f t="shared" si="116"/>
        <v>2.231E-2</v>
      </c>
      <c r="Q51" s="60">
        <f t="shared" si="116"/>
        <v>2.2304999999999998E-2</v>
      </c>
      <c r="R51" s="60">
        <f t="shared" si="116"/>
        <v>2.231E-2</v>
      </c>
      <c r="S51" s="60">
        <f>0.5*S44</f>
        <v>2.2304999999999998E-2</v>
      </c>
      <c r="T51" s="60">
        <f>0.5*T44</f>
        <v>2.231E-2</v>
      </c>
      <c r="U51" s="60">
        <f>0.5*U44</f>
        <v>2.2304999999999998E-2</v>
      </c>
      <c r="V51" s="60">
        <f>0.5*V44</f>
        <v>1.1155E-2</v>
      </c>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row>
    <row r="52" spans="1:103" s="67" customFormat="1" ht="12.75" x14ac:dyDescent="0.2">
      <c r="A52" s="81">
        <v>39</v>
      </c>
      <c r="B52" s="61">
        <v>1.282051282051282E-2</v>
      </c>
      <c r="C52" s="62">
        <v>2.564102564102564E-2</v>
      </c>
      <c r="D52" s="62">
        <v>2.564102564102564E-2</v>
      </c>
      <c r="E52" s="62">
        <v>2.564102564102564E-2</v>
      </c>
      <c r="F52" s="62">
        <v>2.564102564102564E-2</v>
      </c>
      <c r="G52" s="62">
        <v>2.564102564102564E-2</v>
      </c>
      <c r="H52" s="62">
        <v>2.564102564102564E-2</v>
      </c>
      <c r="I52" s="62">
        <v>2.564102564102564E-2</v>
      </c>
      <c r="J52" s="62">
        <v>2.564102564102564E-2</v>
      </c>
      <c r="K52" s="62">
        <v>2.564102564102564E-2</v>
      </c>
      <c r="L52" s="62">
        <v>2.564102564102564E-2</v>
      </c>
      <c r="M52" s="62">
        <v>2.564102564102564E-2</v>
      </c>
      <c r="N52" s="62">
        <v>2.564102564102564E-2</v>
      </c>
      <c r="O52" s="62">
        <v>2.564102564102564E-2</v>
      </c>
      <c r="P52" s="62">
        <v>2.564102564102564E-2</v>
      </c>
      <c r="Q52" s="62">
        <v>2.564102564102564E-2</v>
      </c>
      <c r="R52" s="62">
        <v>2.564102564102564E-2</v>
      </c>
      <c r="S52" s="62">
        <v>2.564102564102564E-2</v>
      </c>
      <c r="T52" s="62">
        <v>2.564102564102564E-2</v>
      </c>
      <c r="U52" s="62">
        <v>2.564102564102564E-2</v>
      </c>
      <c r="V52" s="62">
        <v>2.564102564102564E-2</v>
      </c>
      <c r="W52" s="62">
        <v>2.564102564102564E-2</v>
      </c>
      <c r="X52" s="62">
        <v>2.564102564102564E-2</v>
      </c>
      <c r="Y52" s="62">
        <v>2.564102564102564E-2</v>
      </c>
      <c r="Z52" s="62">
        <v>2.564102564102564E-2</v>
      </c>
      <c r="AA52" s="62">
        <v>2.564102564102564E-2</v>
      </c>
      <c r="AB52" s="62">
        <v>2.564102564102564E-2</v>
      </c>
      <c r="AC52" s="62">
        <v>2.564102564102564E-2</v>
      </c>
      <c r="AD52" s="62">
        <v>2.564102564102564E-2</v>
      </c>
      <c r="AE52" s="62">
        <v>2.564102564102564E-2</v>
      </c>
      <c r="AF52" s="62">
        <v>2.564102564102564E-2</v>
      </c>
      <c r="AG52" s="62">
        <v>2.564102564102564E-2</v>
      </c>
      <c r="AH52" s="62">
        <v>2.564102564102564E-2</v>
      </c>
      <c r="AI52" s="62">
        <v>0.16666666666666666</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0</v>
      </c>
      <c r="BR52" s="62">
        <v>0</v>
      </c>
      <c r="BS52" s="62">
        <v>0</v>
      </c>
      <c r="BT52" s="62">
        <v>0</v>
      </c>
      <c r="BU52" s="62">
        <v>0</v>
      </c>
      <c r="BV52" s="62">
        <v>0</v>
      </c>
      <c r="BW52" s="62">
        <v>0</v>
      </c>
      <c r="BX52" s="62">
        <v>0</v>
      </c>
      <c r="BY52" s="62">
        <v>0</v>
      </c>
      <c r="BZ52" s="62">
        <v>0</v>
      </c>
      <c r="CA52" s="62">
        <v>0</v>
      </c>
      <c r="CB52" s="62">
        <v>0</v>
      </c>
      <c r="CC52" s="62">
        <v>0</v>
      </c>
      <c r="CD52" s="62">
        <v>0</v>
      </c>
      <c r="CE52" s="62">
        <v>0</v>
      </c>
      <c r="CF52" s="62">
        <v>0</v>
      </c>
      <c r="CG52" s="62">
        <v>0</v>
      </c>
      <c r="CH52" s="62">
        <v>0</v>
      </c>
      <c r="CI52" s="62">
        <v>0</v>
      </c>
      <c r="CJ52" s="62">
        <v>0</v>
      </c>
      <c r="CK52" s="62">
        <v>0</v>
      </c>
      <c r="CL52" s="62">
        <v>0</v>
      </c>
      <c r="CM52" s="62">
        <v>0</v>
      </c>
      <c r="CN52" s="62">
        <v>0</v>
      </c>
      <c r="CO52" s="62">
        <v>0</v>
      </c>
      <c r="CP52" s="62">
        <v>0</v>
      </c>
      <c r="CQ52" s="62">
        <v>0</v>
      </c>
      <c r="CR52" s="62">
        <v>0</v>
      </c>
      <c r="CS52" s="62">
        <v>0</v>
      </c>
      <c r="CT52" s="62">
        <v>0</v>
      </c>
      <c r="CU52" s="62">
        <v>0</v>
      </c>
      <c r="CV52" s="62">
        <v>0</v>
      </c>
      <c r="CW52" s="62">
        <v>0</v>
      </c>
      <c r="CX52" s="62">
        <v>0</v>
      </c>
      <c r="CY52" s="62">
        <v>0</v>
      </c>
    </row>
    <row r="53" spans="1:103" s="67" customFormat="1" ht="12.75" x14ac:dyDescent="0.2">
      <c r="N53" s="68"/>
    </row>
    <row r="54" spans="1:103" s="67" customFormat="1" ht="12.75" x14ac:dyDescent="0.2">
      <c r="N54" s="68"/>
    </row>
    <row r="55" spans="1:103" s="67" customFormat="1" ht="59.25" customHeight="1" x14ac:dyDescent="0.2">
      <c r="A55" s="389" t="s">
        <v>232</v>
      </c>
      <c r="N55" s="68"/>
    </row>
    <row r="56" spans="1:103" s="67" customFormat="1" ht="12.75" x14ac:dyDescent="0.2">
      <c r="A56" s="125" t="s">
        <v>31</v>
      </c>
      <c r="B56" s="126">
        <v>2018</v>
      </c>
      <c r="C56" s="127">
        <f t="shared" ref="C56:I56" si="117">B56+1</f>
        <v>2019</v>
      </c>
      <c r="D56" s="127">
        <f t="shared" si="117"/>
        <v>2020</v>
      </c>
      <c r="E56" s="127">
        <f t="shared" si="117"/>
        <v>2021</v>
      </c>
      <c r="F56" s="127">
        <f t="shared" si="117"/>
        <v>2022</v>
      </c>
      <c r="G56" s="127">
        <f t="shared" si="117"/>
        <v>2023</v>
      </c>
      <c r="H56" s="127">
        <f t="shared" si="117"/>
        <v>2024</v>
      </c>
      <c r="I56" s="127">
        <f t="shared" si="117"/>
        <v>2025</v>
      </c>
      <c r="J56" s="127">
        <f>I56+1</f>
        <v>2026</v>
      </c>
      <c r="K56" s="127">
        <f t="shared" ref="K56" si="118">J56+1</f>
        <v>2027</v>
      </c>
      <c r="L56" s="127">
        <f>K56+1</f>
        <v>2028</v>
      </c>
      <c r="M56" s="127">
        <f t="shared" ref="M56:BX56" si="119">L56+1</f>
        <v>2029</v>
      </c>
      <c r="N56" s="127">
        <f t="shared" si="119"/>
        <v>2030</v>
      </c>
      <c r="O56" s="127">
        <f t="shared" si="119"/>
        <v>2031</v>
      </c>
      <c r="P56" s="127">
        <f t="shared" si="119"/>
        <v>2032</v>
      </c>
      <c r="Q56" s="127">
        <f t="shared" si="119"/>
        <v>2033</v>
      </c>
      <c r="R56" s="127">
        <f t="shared" si="119"/>
        <v>2034</v>
      </c>
      <c r="S56" s="127">
        <f t="shared" si="119"/>
        <v>2035</v>
      </c>
      <c r="T56" s="127">
        <f t="shared" si="119"/>
        <v>2036</v>
      </c>
      <c r="U56" s="127">
        <f t="shared" si="119"/>
        <v>2037</v>
      </c>
      <c r="V56" s="127">
        <f t="shared" si="119"/>
        <v>2038</v>
      </c>
      <c r="W56" s="127">
        <f t="shared" si="119"/>
        <v>2039</v>
      </c>
      <c r="X56" s="127">
        <f t="shared" si="119"/>
        <v>2040</v>
      </c>
      <c r="Y56" s="127">
        <f t="shared" si="119"/>
        <v>2041</v>
      </c>
      <c r="Z56" s="127">
        <f t="shared" si="119"/>
        <v>2042</v>
      </c>
      <c r="AA56" s="127">
        <f t="shared" si="119"/>
        <v>2043</v>
      </c>
      <c r="AB56" s="127">
        <f t="shared" si="119"/>
        <v>2044</v>
      </c>
      <c r="AC56" s="127">
        <f t="shared" si="119"/>
        <v>2045</v>
      </c>
      <c r="AD56" s="127">
        <f t="shared" si="119"/>
        <v>2046</v>
      </c>
      <c r="AE56" s="127">
        <f t="shared" si="119"/>
        <v>2047</v>
      </c>
      <c r="AF56" s="127">
        <f t="shared" si="119"/>
        <v>2048</v>
      </c>
      <c r="AG56" s="127">
        <f t="shared" si="119"/>
        <v>2049</v>
      </c>
      <c r="AH56" s="127">
        <f t="shared" si="119"/>
        <v>2050</v>
      </c>
      <c r="AI56" s="127">
        <f t="shared" si="119"/>
        <v>2051</v>
      </c>
      <c r="AJ56" s="127">
        <f t="shared" si="119"/>
        <v>2052</v>
      </c>
      <c r="AK56" s="127">
        <f t="shared" si="119"/>
        <v>2053</v>
      </c>
      <c r="AL56" s="127">
        <f t="shared" si="119"/>
        <v>2054</v>
      </c>
      <c r="AM56" s="127">
        <f t="shared" si="119"/>
        <v>2055</v>
      </c>
      <c r="AN56" s="127">
        <f t="shared" si="119"/>
        <v>2056</v>
      </c>
      <c r="AO56" s="127">
        <f t="shared" si="119"/>
        <v>2057</v>
      </c>
      <c r="AP56" s="127">
        <f t="shared" si="119"/>
        <v>2058</v>
      </c>
      <c r="AQ56" s="127">
        <f t="shared" si="119"/>
        <v>2059</v>
      </c>
      <c r="AR56" s="127">
        <f t="shared" si="119"/>
        <v>2060</v>
      </c>
      <c r="AS56" s="127">
        <f t="shared" si="119"/>
        <v>2061</v>
      </c>
      <c r="AT56" s="127">
        <f t="shared" si="119"/>
        <v>2062</v>
      </c>
      <c r="AU56" s="127">
        <f t="shared" si="119"/>
        <v>2063</v>
      </c>
      <c r="AV56" s="127">
        <f t="shared" si="119"/>
        <v>2064</v>
      </c>
      <c r="AW56" s="127">
        <f t="shared" si="119"/>
        <v>2065</v>
      </c>
      <c r="AX56" s="127">
        <f t="shared" si="119"/>
        <v>2066</v>
      </c>
      <c r="AY56" s="127">
        <f t="shared" si="119"/>
        <v>2067</v>
      </c>
      <c r="AZ56" s="127">
        <f t="shared" si="119"/>
        <v>2068</v>
      </c>
      <c r="BA56" s="127">
        <f t="shared" si="119"/>
        <v>2069</v>
      </c>
      <c r="BB56" s="127">
        <f t="shared" si="119"/>
        <v>2070</v>
      </c>
      <c r="BC56" s="127">
        <f t="shared" si="119"/>
        <v>2071</v>
      </c>
      <c r="BD56" s="127">
        <f t="shared" si="119"/>
        <v>2072</v>
      </c>
      <c r="BE56" s="127">
        <f t="shared" si="119"/>
        <v>2073</v>
      </c>
      <c r="BF56" s="127">
        <f t="shared" si="119"/>
        <v>2074</v>
      </c>
      <c r="BG56" s="127">
        <f t="shared" si="119"/>
        <v>2075</v>
      </c>
      <c r="BH56" s="127">
        <f t="shared" si="119"/>
        <v>2076</v>
      </c>
      <c r="BI56" s="127">
        <f t="shared" si="119"/>
        <v>2077</v>
      </c>
      <c r="BJ56" s="127">
        <f t="shared" si="119"/>
        <v>2078</v>
      </c>
      <c r="BK56" s="127">
        <f t="shared" si="119"/>
        <v>2079</v>
      </c>
      <c r="BL56" s="127">
        <f t="shared" si="119"/>
        <v>2080</v>
      </c>
      <c r="BM56" s="127">
        <f t="shared" si="119"/>
        <v>2081</v>
      </c>
      <c r="BN56" s="127">
        <f t="shared" si="119"/>
        <v>2082</v>
      </c>
      <c r="BO56" s="127">
        <f t="shared" si="119"/>
        <v>2083</v>
      </c>
      <c r="BP56" s="127">
        <f t="shared" si="119"/>
        <v>2084</v>
      </c>
      <c r="BQ56" s="127">
        <f t="shared" si="119"/>
        <v>2085</v>
      </c>
      <c r="BR56" s="127">
        <f t="shared" si="119"/>
        <v>2086</v>
      </c>
      <c r="BS56" s="127">
        <f t="shared" si="119"/>
        <v>2087</v>
      </c>
      <c r="BT56" s="127">
        <f t="shared" si="119"/>
        <v>2088</v>
      </c>
      <c r="BU56" s="127">
        <f t="shared" si="119"/>
        <v>2089</v>
      </c>
      <c r="BV56" s="127">
        <f t="shared" si="119"/>
        <v>2090</v>
      </c>
      <c r="BW56" s="127">
        <f t="shared" si="119"/>
        <v>2091</v>
      </c>
      <c r="BX56" s="127">
        <f t="shared" si="119"/>
        <v>2092</v>
      </c>
      <c r="BY56" s="127">
        <f t="shared" ref="BY56:CY56" si="120">BX56+1</f>
        <v>2093</v>
      </c>
      <c r="BZ56" s="127">
        <f t="shared" si="120"/>
        <v>2094</v>
      </c>
      <c r="CA56" s="127">
        <f t="shared" si="120"/>
        <v>2095</v>
      </c>
      <c r="CB56" s="127">
        <f t="shared" si="120"/>
        <v>2096</v>
      </c>
      <c r="CC56" s="127">
        <f t="shared" si="120"/>
        <v>2097</v>
      </c>
      <c r="CD56" s="127">
        <f t="shared" si="120"/>
        <v>2098</v>
      </c>
      <c r="CE56" s="127">
        <f t="shared" si="120"/>
        <v>2099</v>
      </c>
      <c r="CF56" s="127">
        <f t="shared" si="120"/>
        <v>2100</v>
      </c>
      <c r="CG56" s="127">
        <f t="shared" si="120"/>
        <v>2101</v>
      </c>
      <c r="CH56" s="127">
        <f t="shared" si="120"/>
        <v>2102</v>
      </c>
      <c r="CI56" s="127">
        <f t="shared" si="120"/>
        <v>2103</v>
      </c>
      <c r="CJ56" s="127">
        <f t="shared" si="120"/>
        <v>2104</v>
      </c>
      <c r="CK56" s="127">
        <f t="shared" si="120"/>
        <v>2105</v>
      </c>
      <c r="CL56" s="127">
        <f t="shared" si="120"/>
        <v>2106</v>
      </c>
      <c r="CM56" s="127">
        <f t="shared" si="120"/>
        <v>2107</v>
      </c>
      <c r="CN56" s="127">
        <f t="shared" si="120"/>
        <v>2108</v>
      </c>
      <c r="CO56" s="127">
        <f t="shared" si="120"/>
        <v>2109</v>
      </c>
      <c r="CP56" s="127">
        <f t="shared" si="120"/>
        <v>2110</v>
      </c>
      <c r="CQ56" s="127">
        <f t="shared" si="120"/>
        <v>2111</v>
      </c>
      <c r="CR56" s="127">
        <f t="shared" si="120"/>
        <v>2112</v>
      </c>
      <c r="CS56" s="127">
        <f t="shared" si="120"/>
        <v>2113</v>
      </c>
      <c r="CT56" s="127">
        <f t="shared" si="120"/>
        <v>2114</v>
      </c>
      <c r="CU56" s="127">
        <f t="shared" si="120"/>
        <v>2115</v>
      </c>
      <c r="CV56" s="127">
        <f t="shared" si="120"/>
        <v>2116</v>
      </c>
      <c r="CW56" s="127">
        <f t="shared" si="120"/>
        <v>2117</v>
      </c>
      <c r="CX56" s="127">
        <f t="shared" si="120"/>
        <v>2118</v>
      </c>
      <c r="CY56" s="127">
        <f t="shared" si="120"/>
        <v>2119</v>
      </c>
    </row>
    <row r="57" spans="1:103" s="67" customFormat="1" ht="12.75" x14ac:dyDescent="0.2">
      <c r="A57" s="128">
        <v>3</v>
      </c>
      <c r="B57" s="57">
        <v>0.33329999999999999</v>
      </c>
      <c r="C57" s="58">
        <v>0.44450000000000001</v>
      </c>
      <c r="D57" s="58">
        <v>0.14810000000000001</v>
      </c>
      <c r="E57" s="58">
        <v>7.4099999999999999E-2</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row>
    <row r="58" spans="1:103" s="67" customFormat="1" ht="12.75" x14ac:dyDescent="0.2">
      <c r="A58" s="80">
        <v>5</v>
      </c>
      <c r="B58" s="59">
        <v>0.2</v>
      </c>
      <c r="C58" s="60">
        <v>0.32</v>
      </c>
      <c r="D58" s="60">
        <v>0.192</v>
      </c>
      <c r="E58" s="60">
        <v>0.1152</v>
      </c>
      <c r="F58" s="60">
        <v>0.1152</v>
      </c>
      <c r="G58" s="60">
        <v>5.7599999999999998E-2</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row>
    <row r="59" spans="1:103" s="67" customFormat="1" ht="12.75" x14ac:dyDescent="0.2">
      <c r="A59" s="80">
        <v>7</v>
      </c>
      <c r="B59" s="59">
        <v>0.1429</v>
      </c>
      <c r="C59" s="60">
        <v>0.24490000000000001</v>
      </c>
      <c r="D59" s="60">
        <v>0.1749</v>
      </c>
      <c r="E59" s="60">
        <v>0.1249</v>
      </c>
      <c r="F59" s="60">
        <v>8.9300000000000004E-2</v>
      </c>
      <c r="G59" s="60">
        <v>8.9200000000000002E-2</v>
      </c>
      <c r="H59" s="60">
        <v>8.9300000000000004E-2</v>
      </c>
      <c r="I59" s="60">
        <v>4.4600000000000001E-2</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row>
    <row r="60" spans="1:103" s="67" customFormat="1" ht="12.75" x14ac:dyDescent="0.2">
      <c r="A60" s="80">
        <v>10</v>
      </c>
      <c r="B60" s="59">
        <v>0.1</v>
      </c>
      <c r="C60" s="60">
        <v>0.18</v>
      </c>
      <c r="D60" s="60">
        <v>0.14400000000000002</v>
      </c>
      <c r="E60" s="60">
        <v>0.1152</v>
      </c>
      <c r="F60" s="60">
        <v>9.2200000000000004E-2</v>
      </c>
      <c r="G60" s="60">
        <v>7.3700000000000002E-2</v>
      </c>
      <c r="H60" s="60">
        <v>6.5500000000000003E-2</v>
      </c>
      <c r="I60" s="60">
        <v>6.5500000000000003E-2</v>
      </c>
      <c r="J60" s="60">
        <v>6.5600000000000006E-2</v>
      </c>
      <c r="K60" s="60">
        <v>6.5500000000000003E-2</v>
      </c>
      <c r="L60" s="60">
        <v>3.2800000000000003E-2</v>
      </c>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s="67" customFormat="1" ht="12.75" x14ac:dyDescent="0.2">
      <c r="A61" s="80">
        <v>15</v>
      </c>
      <c r="B61" s="59">
        <v>0.05</v>
      </c>
      <c r="C61" s="60">
        <v>9.5000000000000001E-2</v>
      </c>
      <c r="D61" s="60">
        <v>8.5500000000000007E-2</v>
      </c>
      <c r="E61" s="60">
        <v>7.6999999999999999E-2</v>
      </c>
      <c r="F61" s="60">
        <v>6.93E-2</v>
      </c>
      <c r="G61" s="60">
        <v>6.2300000000000001E-2</v>
      </c>
      <c r="H61" s="60">
        <v>5.9000000000000004E-2</v>
      </c>
      <c r="I61" s="60">
        <v>5.9000000000000004E-2</v>
      </c>
      <c r="J61" s="60">
        <v>5.91E-2</v>
      </c>
      <c r="K61" s="60">
        <v>5.9000000000000004E-2</v>
      </c>
      <c r="L61" s="60">
        <v>5.91E-2</v>
      </c>
      <c r="M61" s="60">
        <v>5.9000000000000004E-2</v>
      </c>
      <c r="N61" s="60">
        <v>5.91E-2</v>
      </c>
      <c r="O61" s="60">
        <v>5.9000000000000004E-2</v>
      </c>
      <c r="P61" s="60">
        <v>5.91E-2</v>
      </c>
      <c r="Q61" s="60">
        <v>2.9500000000000002E-2</v>
      </c>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s="67" customFormat="1" ht="12.75" x14ac:dyDescent="0.2">
      <c r="A62" s="80">
        <v>20</v>
      </c>
      <c r="B62" s="59">
        <v>3.7499999999999999E-2</v>
      </c>
      <c r="C62" s="60">
        <v>7.2190000000000004E-2</v>
      </c>
      <c r="D62" s="60">
        <v>6.6769999999999996E-2</v>
      </c>
      <c r="E62" s="60">
        <v>6.1769999999999999E-2</v>
      </c>
      <c r="F62" s="60">
        <v>5.713E-2</v>
      </c>
      <c r="G62" s="60">
        <v>5.2850000000000001E-2</v>
      </c>
      <c r="H62" s="60">
        <v>4.888E-2</v>
      </c>
      <c r="I62" s="60">
        <v>4.5220000000000003E-2</v>
      </c>
      <c r="J62" s="60">
        <v>4.462E-2</v>
      </c>
      <c r="K62" s="60">
        <v>4.4609999999999997E-2</v>
      </c>
      <c r="L62" s="60">
        <v>4.462E-2</v>
      </c>
      <c r="M62" s="60">
        <v>4.4609999999999997E-2</v>
      </c>
      <c r="N62" s="60">
        <v>4.462E-2</v>
      </c>
      <c r="O62" s="60">
        <v>4.4609999999999997E-2</v>
      </c>
      <c r="P62" s="60">
        <v>4.462E-2</v>
      </c>
      <c r="Q62" s="60">
        <v>4.4609999999999997E-2</v>
      </c>
      <c r="R62" s="60">
        <v>4.462E-2</v>
      </c>
      <c r="S62" s="60">
        <v>4.4609999999999997E-2</v>
      </c>
      <c r="T62" s="60">
        <v>4.462E-2</v>
      </c>
      <c r="U62" s="60">
        <v>4.4609999999999997E-2</v>
      </c>
      <c r="V62" s="60">
        <v>2.231E-2</v>
      </c>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s="67" customFormat="1" ht="12.75" x14ac:dyDescent="0.2">
      <c r="A63" s="81">
        <v>39</v>
      </c>
      <c r="B63" s="61">
        <v>1.282051282051282E-2</v>
      </c>
      <c r="C63" s="62">
        <v>2.564102564102564E-2</v>
      </c>
      <c r="D63" s="62">
        <v>2.564102564102564E-2</v>
      </c>
      <c r="E63" s="62">
        <v>2.564102564102564E-2</v>
      </c>
      <c r="F63" s="62">
        <v>2.564102564102564E-2</v>
      </c>
      <c r="G63" s="62">
        <v>2.564102564102564E-2</v>
      </c>
      <c r="H63" s="62">
        <v>2.564102564102564E-2</v>
      </c>
      <c r="I63" s="62">
        <v>2.564102564102564E-2</v>
      </c>
      <c r="J63" s="62">
        <v>2.564102564102564E-2</v>
      </c>
      <c r="K63" s="62">
        <v>2.564102564102564E-2</v>
      </c>
      <c r="L63" s="62">
        <v>2.564102564102564E-2</v>
      </c>
      <c r="M63" s="62">
        <v>2.564102564102564E-2</v>
      </c>
      <c r="N63" s="62">
        <v>2.564102564102564E-2</v>
      </c>
      <c r="O63" s="62">
        <v>2.564102564102564E-2</v>
      </c>
      <c r="P63" s="62">
        <v>2.564102564102564E-2</v>
      </c>
      <c r="Q63" s="62">
        <v>2.564102564102564E-2</v>
      </c>
      <c r="R63" s="62">
        <v>2.564102564102564E-2</v>
      </c>
      <c r="S63" s="62">
        <v>2.564102564102564E-2</v>
      </c>
      <c r="T63" s="62">
        <v>2.564102564102564E-2</v>
      </c>
      <c r="U63" s="62">
        <v>2.564102564102564E-2</v>
      </c>
      <c r="V63" s="62">
        <v>2.564102564102564E-2</v>
      </c>
      <c r="W63" s="62">
        <v>2.564102564102564E-2</v>
      </c>
      <c r="X63" s="62">
        <v>2.564102564102564E-2</v>
      </c>
      <c r="Y63" s="62">
        <v>2.564102564102564E-2</v>
      </c>
      <c r="Z63" s="62">
        <v>2.564102564102564E-2</v>
      </c>
      <c r="AA63" s="62">
        <v>2.564102564102564E-2</v>
      </c>
      <c r="AB63" s="62">
        <v>2.564102564102564E-2</v>
      </c>
      <c r="AC63" s="62">
        <v>2.564102564102564E-2</v>
      </c>
      <c r="AD63" s="62">
        <v>2.564102564102564E-2</v>
      </c>
      <c r="AE63" s="62">
        <v>2.564102564102564E-2</v>
      </c>
      <c r="AF63" s="62">
        <v>2.564102564102564E-2</v>
      </c>
      <c r="AG63" s="62">
        <v>2.564102564102564E-2</v>
      </c>
      <c r="AH63" s="62">
        <v>2.564102564102564E-2</v>
      </c>
      <c r="AI63" s="62">
        <v>0.16666666666666666</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2">
        <v>0</v>
      </c>
      <c r="CD63" s="62">
        <v>0</v>
      </c>
      <c r="CE63" s="62">
        <v>0</v>
      </c>
      <c r="CF63" s="62">
        <v>0</v>
      </c>
      <c r="CG63" s="62">
        <v>0</v>
      </c>
      <c r="CH63" s="62">
        <v>0</v>
      </c>
      <c r="CI63" s="62">
        <v>0</v>
      </c>
      <c r="CJ63" s="62">
        <v>0</v>
      </c>
      <c r="CK63" s="62">
        <v>0</v>
      </c>
      <c r="CL63" s="62">
        <v>0</v>
      </c>
      <c r="CM63" s="62">
        <v>0</v>
      </c>
      <c r="CN63" s="62">
        <v>0</v>
      </c>
      <c r="CO63" s="62">
        <v>0</v>
      </c>
      <c r="CP63" s="62">
        <v>0</v>
      </c>
      <c r="CQ63" s="62">
        <v>0</v>
      </c>
      <c r="CR63" s="62">
        <v>0</v>
      </c>
      <c r="CS63" s="62">
        <v>0</v>
      </c>
      <c r="CT63" s="62">
        <v>0</v>
      </c>
      <c r="CU63" s="62">
        <v>0</v>
      </c>
      <c r="CV63" s="62">
        <v>0</v>
      </c>
      <c r="CW63" s="62">
        <v>0</v>
      </c>
      <c r="CX63" s="62">
        <v>0</v>
      </c>
      <c r="CY63" s="62">
        <v>0</v>
      </c>
    </row>
    <row r="64" spans="1:103" s="67" customFormat="1" ht="12.75" x14ac:dyDescent="0.2">
      <c r="A64" s="129" t="s">
        <v>233</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s="67" customFormat="1" ht="12.75" x14ac:dyDescent="0.2">
      <c r="A65" s="80">
        <v>5</v>
      </c>
      <c r="B65" s="59">
        <f>0.4+0.6*B58</f>
        <v>0.52</v>
      </c>
      <c r="C65" s="60">
        <f>0.6*C58</f>
        <v>0.192</v>
      </c>
      <c r="D65" s="60">
        <f t="shared" ref="D65:S69" si="121">0.6*D58</f>
        <v>0.1152</v>
      </c>
      <c r="E65" s="60">
        <f t="shared" si="121"/>
        <v>6.9120000000000001E-2</v>
      </c>
      <c r="F65" s="60">
        <f t="shared" si="121"/>
        <v>6.9120000000000001E-2</v>
      </c>
      <c r="G65" s="60">
        <f t="shared" si="121"/>
        <v>3.456E-2</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row>
    <row r="66" spans="1:103" s="67" customFormat="1" ht="12.75" x14ac:dyDescent="0.2">
      <c r="A66" s="80">
        <v>7</v>
      </c>
      <c r="B66" s="59">
        <f>0.4+0.6*B59</f>
        <v>0.48574000000000001</v>
      </c>
      <c r="C66" s="60">
        <f>0.6*C59</f>
        <v>0.14693999999999999</v>
      </c>
      <c r="D66" s="60">
        <f t="shared" si="121"/>
        <v>0.10493999999999999</v>
      </c>
      <c r="E66" s="60">
        <f t="shared" si="121"/>
        <v>7.4939999999999993E-2</v>
      </c>
      <c r="F66" s="60">
        <f t="shared" si="121"/>
        <v>5.3580000000000003E-2</v>
      </c>
      <c r="G66" s="60">
        <f t="shared" si="121"/>
        <v>5.3519999999999998E-2</v>
      </c>
      <c r="H66" s="60">
        <f t="shared" si="121"/>
        <v>5.3580000000000003E-2</v>
      </c>
      <c r="I66" s="60">
        <f t="shared" si="121"/>
        <v>2.6759999999999999E-2</v>
      </c>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s="67" customFormat="1" ht="12.75" x14ac:dyDescent="0.2">
      <c r="A67" s="80">
        <v>10</v>
      </c>
      <c r="B67" s="59">
        <f>0.4+0.6*B60</f>
        <v>0.46</v>
      </c>
      <c r="C67" s="60">
        <f>0.6*C60</f>
        <v>0.108</v>
      </c>
      <c r="D67" s="60">
        <f t="shared" si="121"/>
        <v>8.6400000000000005E-2</v>
      </c>
      <c r="E67" s="60">
        <f t="shared" si="121"/>
        <v>6.9120000000000001E-2</v>
      </c>
      <c r="F67" s="60">
        <f t="shared" si="121"/>
        <v>5.5320000000000001E-2</v>
      </c>
      <c r="G67" s="60">
        <f t="shared" si="121"/>
        <v>4.4220000000000002E-2</v>
      </c>
      <c r="H67" s="60">
        <f t="shared" si="121"/>
        <v>3.9300000000000002E-2</v>
      </c>
      <c r="I67" s="60">
        <f t="shared" si="121"/>
        <v>3.9300000000000002E-2</v>
      </c>
      <c r="J67" s="60">
        <f t="shared" si="121"/>
        <v>3.9359999999999999E-2</v>
      </c>
      <c r="K67" s="60">
        <f t="shared" si="121"/>
        <v>3.9300000000000002E-2</v>
      </c>
      <c r="L67" s="60">
        <f t="shared" si="121"/>
        <v>1.968E-2</v>
      </c>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s="67" customFormat="1" ht="12.75" x14ac:dyDescent="0.2">
      <c r="A68" s="80">
        <v>15</v>
      </c>
      <c r="B68" s="59">
        <f>0.4+0.6*B61</f>
        <v>0.43000000000000005</v>
      </c>
      <c r="C68" s="60">
        <f>0.6*C61</f>
        <v>5.6999999999999995E-2</v>
      </c>
      <c r="D68" s="60">
        <f t="shared" si="121"/>
        <v>5.1300000000000005E-2</v>
      </c>
      <c r="E68" s="60">
        <f t="shared" si="121"/>
        <v>4.6199999999999998E-2</v>
      </c>
      <c r="F68" s="60">
        <f t="shared" si="121"/>
        <v>4.1579999999999999E-2</v>
      </c>
      <c r="G68" s="60">
        <f t="shared" si="121"/>
        <v>3.7379999999999997E-2</v>
      </c>
      <c r="H68" s="60">
        <f t="shared" si="121"/>
        <v>3.5400000000000001E-2</v>
      </c>
      <c r="I68" s="60">
        <f t="shared" si="121"/>
        <v>3.5400000000000001E-2</v>
      </c>
      <c r="J68" s="60">
        <f t="shared" si="121"/>
        <v>3.5459999999999998E-2</v>
      </c>
      <c r="K68" s="60">
        <f t="shared" si="121"/>
        <v>3.5400000000000001E-2</v>
      </c>
      <c r="L68" s="60">
        <f t="shared" si="121"/>
        <v>3.5459999999999998E-2</v>
      </c>
      <c r="M68" s="60">
        <f t="shared" si="121"/>
        <v>3.5400000000000001E-2</v>
      </c>
      <c r="N68" s="60">
        <f t="shared" si="121"/>
        <v>3.5459999999999998E-2</v>
      </c>
      <c r="O68" s="60">
        <f t="shared" si="121"/>
        <v>3.5400000000000001E-2</v>
      </c>
      <c r="P68" s="60">
        <f t="shared" si="121"/>
        <v>3.5459999999999998E-2</v>
      </c>
      <c r="Q68" s="60">
        <f t="shared" si="121"/>
        <v>1.77E-2</v>
      </c>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s="67" customFormat="1" ht="12.75" x14ac:dyDescent="0.2">
      <c r="A69" s="80">
        <v>20</v>
      </c>
      <c r="B69" s="59">
        <f>0.4+0.6*B62</f>
        <v>0.42250000000000004</v>
      </c>
      <c r="C69" s="60">
        <f>0.6*C62</f>
        <v>4.3313999999999998E-2</v>
      </c>
      <c r="D69" s="60">
        <f t="shared" si="121"/>
        <v>4.0061999999999993E-2</v>
      </c>
      <c r="E69" s="60">
        <f t="shared" si="121"/>
        <v>3.7061999999999998E-2</v>
      </c>
      <c r="F69" s="60">
        <f t="shared" si="121"/>
        <v>3.4277999999999996E-2</v>
      </c>
      <c r="G69" s="60">
        <f t="shared" si="121"/>
        <v>3.1710000000000002E-2</v>
      </c>
      <c r="H69" s="60">
        <f t="shared" si="121"/>
        <v>2.9328E-2</v>
      </c>
      <c r="I69" s="60">
        <f t="shared" si="121"/>
        <v>2.7132E-2</v>
      </c>
      <c r="J69" s="60">
        <f t="shared" si="121"/>
        <v>2.6772000000000001E-2</v>
      </c>
      <c r="K69" s="60">
        <f t="shared" si="121"/>
        <v>2.6765999999999998E-2</v>
      </c>
      <c r="L69" s="60">
        <f t="shared" si="121"/>
        <v>2.6772000000000001E-2</v>
      </c>
      <c r="M69" s="60">
        <f t="shared" si="121"/>
        <v>2.6765999999999998E-2</v>
      </c>
      <c r="N69" s="60">
        <f t="shared" si="121"/>
        <v>2.6772000000000001E-2</v>
      </c>
      <c r="O69" s="60">
        <f t="shared" si="121"/>
        <v>2.6765999999999998E-2</v>
      </c>
      <c r="P69" s="60">
        <f t="shared" si="121"/>
        <v>2.6772000000000001E-2</v>
      </c>
      <c r="Q69" s="60">
        <f t="shared" si="121"/>
        <v>2.6765999999999998E-2</v>
      </c>
      <c r="R69" s="60">
        <f t="shared" si="121"/>
        <v>2.6772000000000001E-2</v>
      </c>
      <c r="S69" s="60">
        <f t="shared" si="121"/>
        <v>2.6765999999999998E-2</v>
      </c>
      <c r="T69" s="60">
        <f t="shared" ref="T69:V69" si="122">0.6*T62</f>
        <v>2.6772000000000001E-2</v>
      </c>
      <c r="U69" s="60">
        <f t="shared" si="122"/>
        <v>2.6765999999999998E-2</v>
      </c>
      <c r="V69" s="60">
        <f t="shared" si="122"/>
        <v>1.3386E-2</v>
      </c>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s="67" customFormat="1" ht="12.75" x14ac:dyDescent="0.2">
      <c r="A70" s="81">
        <v>39</v>
      </c>
      <c r="B70" s="61">
        <v>1.282051282051282E-2</v>
      </c>
      <c r="C70" s="62">
        <v>2.564102564102564E-2</v>
      </c>
      <c r="D70" s="62">
        <v>2.564102564102564E-2</v>
      </c>
      <c r="E70" s="62">
        <v>2.564102564102564E-2</v>
      </c>
      <c r="F70" s="62">
        <v>2.564102564102564E-2</v>
      </c>
      <c r="G70" s="62">
        <v>2.564102564102564E-2</v>
      </c>
      <c r="H70" s="62">
        <v>2.564102564102564E-2</v>
      </c>
      <c r="I70" s="62">
        <v>2.564102564102564E-2</v>
      </c>
      <c r="J70" s="62">
        <v>2.564102564102564E-2</v>
      </c>
      <c r="K70" s="62">
        <v>2.564102564102564E-2</v>
      </c>
      <c r="L70" s="62">
        <v>2.564102564102564E-2</v>
      </c>
      <c r="M70" s="62">
        <v>2.564102564102564E-2</v>
      </c>
      <c r="N70" s="62">
        <v>2.564102564102564E-2</v>
      </c>
      <c r="O70" s="62">
        <v>2.564102564102564E-2</v>
      </c>
      <c r="P70" s="62">
        <v>2.564102564102564E-2</v>
      </c>
      <c r="Q70" s="62">
        <v>2.564102564102564E-2</v>
      </c>
      <c r="R70" s="62">
        <v>2.564102564102564E-2</v>
      </c>
      <c r="S70" s="62">
        <v>2.564102564102564E-2</v>
      </c>
      <c r="T70" s="62">
        <v>2.564102564102564E-2</v>
      </c>
      <c r="U70" s="62">
        <v>2.564102564102564E-2</v>
      </c>
      <c r="V70" s="62">
        <v>2.564102564102564E-2</v>
      </c>
      <c r="W70" s="62">
        <v>2.564102564102564E-2</v>
      </c>
      <c r="X70" s="62">
        <v>2.564102564102564E-2</v>
      </c>
      <c r="Y70" s="62">
        <v>2.564102564102564E-2</v>
      </c>
      <c r="Z70" s="62">
        <v>2.564102564102564E-2</v>
      </c>
      <c r="AA70" s="62">
        <v>2.564102564102564E-2</v>
      </c>
      <c r="AB70" s="62">
        <v>2.564102564102564E-2</v>
      </c>
      <c r="AC70" s="62">
        <v>2.564102564102564E-2</v>
      </c>
      <c r="AD70" s="62">
        <v>2.564102564102564E-2</v>
      </c>
      <c r="AE70" s="62">
        <v>2.564102564102564E-2</v>
      </c>
      <c r="AF70" s="62">
        <v>2.564102564102564E-2</v>
      </c>
      <c r="AG70" s="62">
        <v>2.564102564102564E-2</v>
      </c>
      <c r="AH70" s="62">
        <v>2.564102564102564E-2</v>
      </c>
      <c r="AI70" s="62">
        <v>0.16666666666666666</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2">
        <v>0</v>
      </c>
      <c r="CD70" s="62">
        <v>0</v>
      </c>
      <c r="CE70" s="62">
        <v>0</v>
      </c>
      <c r="CF70" s="62">
        <v>0</v>
      </c>
      <c r="CG70" s="62">
        <v>0</v>
      </c>
      <c r="CH70" s="62">
        <v>0</v>
      </c>
      <c r="CI70" s="62">
        <v>0</v>
      </c>
      <c r="CJ70" s="62">
        <v>0</v>
      </c>
      <c r="CK70" s="62">
        <v>0</v>
      </c>
      <c r="CL70" s="62">
        <v>0</v>
      </c>
      <c r="CM70" s="62">
        <v>0</v>
      </c>
      <c r="CN70" s="62">
        <v>0</v>
      </c>
      <c r="CO70" s="62">
        <v>0</v>
      </c>
      <c r="CP70" s="62">
        <v>0</v>
      </c>
      <c r="CQ70" s="62">
        <v>0</v>
      </c>
      <c r="CR70" s="62">
        <v>0</v>
      </c>
      <c r="CS70" s="62">
        <v>0</v>
      </c>
      <c r="CT70" s="62">
        <v>0</v>
      </c>
      <c r="CU70" s="62">
        <v>0</v>
      </c>
      <c r="CV70" s="62">
        <v>0</v>
      </c>
      <c r="CW70" s="62">
        <v>0</v>
      </c>
      <c r="CX70" s="62">
        <v>0</v>
      </c>
      <c r="CY70" s="62">
        <v>0</v>
      </c>
    </row>
    <row r="71" spans="1:103" s="67" customFormat="1" ht="12.75" x14ac:dyDescent="0.2">
      <c r="N71" s="68"/>
    </row>
    <row r="72" spans="1:103" s="67" customFormat="1" ht="12.75" x14ac:dyDescent="0.2">
      <c r="N72" s="68"/>
    </row>
    <row r="73" spans="1:103" s="67" customFormat="1" ht="70.5" customHeight="1" x14ac:dyDescent="0.2">
      <c r="A73" s="389" t="s">
        <v>234</v>
      </c>
      <c r="N73" s="68"/>
    </row>
    <row r="74" spans="1:103" s="67" customFormat="1" ht="12.75" x14ac:dyDescent="0.2">
      <c r="A74" s="125" t="s">
        <v>31</v>
      </c>
      <c r="B74" s="126">
        <v>2019</v>
      </c>
      <c r="C74" s="127">
        <f t="shared" ref="C74:I74" si="123">B74+1</f>
        <v>2020</v>
      </c>
      <c r="D74" s="127">
        <f t="shared" si="123"/>
        <v>2021</v>
      </c>
      <c r="E74" s="127">
        <f t="shared" si="123"/>
        <v>2022</v>
      </c>
      <c r="F74" s="127">
        <f t="shared" si="123"/>
        <v>2023</v>
      </c>
      <c r="G74" s="127">
        <f t="shared" si="123"/>
        <v>2024</v>
      </c>
      <c r="H74" s="127">
        <f t="shared" si="123"/>
        <v>2025</v>
      </c>
      <c r="I74" s="127">
        <f t="shared" si="123"/>
        <v>2026</v>
      </c>
      <c r="J74" s="127">
        <f>I74+1</f>
        <v>2027</v>
      </c>
      <c r="K74" s="127">
        <f t="shared" ref="K74" si="124">J74+1</f>
        <v>2028</v>
      </c>
      <c r="L74" s="127">
        <f>K74+1</f>
        <v>2029</v>
      </c>
      <c r="M74" s="127">
        <f t="shared" ref="M74:BX74" si="125">L74+1</f>
        <v>2030</v>
      </c>
      <c r="N74" s="127">
        <f t="shared" si="125"/>
        <v>2031</v>
      </c>
      <c r="O74" s="127">
        <f t="shared" si="125"/>
        <v>2032</v>
      </c>
      <c r="P74" s="127">
        <f t="shared" si="125"/>
        <v>2033</v>
      </c>
      <c r="Q74" s="127">
        <f t="shared" si="125"/>
        <v>2034</v>
      </c>
      <c r="R74" s="127">
        <f t="shared" si="125"/>
        <v>2035</v>
      </c>
      <c r="S74" s="127">
        <f t="shared" si="125"/>
        <v>2036</v>
      </c>
      <c r="T74" s="127">
        <f t="shared" si="125"/>
        <v>2037</v>
      </c>
      <c r="U74" s="127">
        <f t="shared" si="125"/>
        <v>2038</v>
      </c>
      <c r="V74" s="127">
        <f t="shared" si="125"/>
        <v>2039</v>
      </c>
      <c r="W74" s="127">
        <f t="shared" si="125"/>
        <v>2040</v>
      </c>
      <c r="X74" s="127">
        <f t="shared" si="125"/>
        <v>2041</v>
      </c>
      <c r="Y74" s="127">
        <f t="shared" si="125"/>
        <v>2042</v>
      </c>
      <c r="Z74" s="127">
        <f t="shared" si="125"/>
        <v>2043</v>
      </c>
      <c r="AA74" s="127">
        <f t="shared" si="125"/>
        <v>2044</v>
      </c>
      <c r="AB74" s="127">
        <f t="shared" si="125"/>
        <v>2045</v>
      </c>
      <c r="AC74" s="127">
        <f t="shared" si="125"/>
        <v>2046</v>
      </c>
      <c r="AD74" s="127">
        <f t="shared" si="125"/>
        <v>2047</v>
      </c>
      <c r="AE74" s="127">
        <f t="shared" si="125"/>
        <v>2048</v>
      </c>
      <c r="AF74" s="127">
        <f t="shared" si="125"/>
        <v>2049</v>
      </c>
      <c r="AG74" s="127">
        <f t="shared" si="125"/>
        <v>2050</v>
      </c>
      <c r="AH74" s="127">
        <f t="shared" si="125"/>
        <v>2051</v>
      </c>
      <c r="AI74" s="127">
        <f t="shared" si="125"/>
        <v>2052</v>
      </c>
      <c r="AJ74" s="127">
        <f t="shared" si="125"/>
        <v>2053</v>
      </c>
      <c r="AK74" s="127">
        <f t="shared" si="125"/>
        <v>2054</v>
      </c>
      <c r="AL74" s="127">
        <f t="shared" si="125"/>
        <v>2055</v>
      </c>
      <c r="AM74" s="127">
        <f t="shared" si="125"/>
        <v>2056</v>
      </c>
      <c r="AN74" s="127">
        <f t="shared" si="125"/>
        <v>2057</v>
      </c>
      <c r="AO74" s="127">
        <f t="shared" si="125"/>
        <v>2058</v>
      </c>
      <c r="AP74" s="127">
        <f t="shared" si="125"/>
        <v>2059</v>
      </c>
      <c r="AQ74" s="127">
        <f t="shared" si="125"/>
        <v>2060</v>
      </c>
      <c r="AR74" s="127">
        <f t="shared" si="125"/>
        <v>2061</v>
      </c>
      <c r="AS74" s="127">
        <f t="shared" si="125"/>
        <v>2062</v>
      </c>
      <c r="AT74" s="127">
        <f t="shared" si="125"/>
        <v>2063</v>
      </c>
      <c r="AU74" s="127">
        <f t="shared" si="125"/>
        <v>2064</v>
      </c>
      <c r="AV74" s="127">
        <f t="shared" si="125"/>
        <v>2065</v>
      </c>
      <c r="AW74" s="127">
        <f t="shared" si="125"/>
        <v>2066</v>
      </c>
      <c r="AX74" s="127">
        <f t="shared" si="125"/>
        <v>2067</v>
      </c>
      <c r="AY74" s="127">
        <f t="shared" si="125"/>
        <v>2068</v>
      </c>
      <c r="AZ74" s="127">
        <f t="shared" si="125"/>
        <v>2069</v>
      </c>
      <c r="BA74" s="127">
        <f t="shared" si="125"/>
        <v>2070</v>
      </c>
      <c r="BB74" s="127">
        <f t="shared" si="125"/>
        <v>2071</v>
      </c>
      <c r="BC74" s="127">
        <f t="shared" si="125"/>
        <v>2072</v>
      </c>
      <c r="BD74" s="127">
        <f t="shared" si="125"/>
        <v>2073</v>
      </c>
      <c r="BE74" s="127">
        <f t="shared" si="125"/>
        <v>2074</v>
      </c>
      <c r="BF74" s="127">
        <f t="shared" si="125"/>
        <v>2075</v>
      </c>
      <c r="BG74" s="127">
        <f t="shared" si="125"/>
        <v>2076</v>
      </c>
      <c r="BH74" s="127">
        <f t="shared" si="125"/>
        <v>2077</v>
      </c>
      <c r="BI74" s="127">
        <f t="shared" si="125"/>
        <v>2078</v>
      </c>
      <c r="BJ74" s="127">
        <f t="shared" si="125"/>
        <v>2079</v>
      </c>
      <c r="BK74" s="127">
        <f t="shared" si="125"/>
        <v>2080</v>
      </c>
      <c r="BL74" s="127">
        <f t="shared" si="125"/>
        <v>2081</v>
      </c>
      <c r="BM74" s="127">
        <f t="shared" si="125"/>
        <v>2082</v>
      </c>
      <c r="BN74" s="127">
        <f t="shared" si="125"/>
        <v>2083</v>
      </c>
      <c r="BO74" s="127">
        <f t="shared" si="125"/>
        <v>2084</v>
      </c>
      <c r="BP74" s="127">
        <f t="shared" si="125"/>
        <v>2085</v>
      </c>
      <c r="BQ74" s="127">
        <f t="shared" si="125"/>
        <v>2086</v>
      </c>
      <c r="BR74" s="127">
        <f t="shared" si="125"/>
        <v>2087</v>
      </c>
      <c r="BS74" s="127">
        <f t="shared" si="125"/>
        <v>2088</v>
      </c>
      <c r="BT74" s="127">
        <f t="shared" si="125"/>
        <v>2089</v>
      </c>
      <c r="BU74" s="127">
        <f t="shared" si="125"/>
        <v>2090</v>
      </c>
      <c r="BV74" s="127">
        <f t="shared" si="125"/>
        <v>2091</v>
      </c>
      <c r="BW74" s="127">
        <f t="shared" si="125"/>
        <v>2092</v>
      </c>
      <c r="BX74" s="127">
        <f t="shared" si="125"/>
        <v>2093</v>
      </c>
      <c r="BY74" s="127">
        <f t="shared" ref="BY74:CY74" si="126">BX74+1</f>
        <v>2094</v>
      </c>
      <c r="BZ74" s="127">
        <f t="shared" si="126"/>
        <v>2095</v>
      </c>
      <c r="CA74" s="127">
        <f t="shared" si="126"/>
        <v>2096</v>
      </c>
      <c r="CB74" s="127">
        <f t="shared" si="126"/>
        <v>2097</v>
      </c>
      <c r="CC74" s="127">
        <f t="shared" si="126"/>
        <v>2098</v>
      </c>
      <c r="CD74" s="127">
        <f t="shared" si="126"/>
        <v>2099</v>
      </c>
      <c r="CE74" s="127">
        <f t="shared" si="126"/>
        <v>2100</v>
      </c>
      <c r="CF74" s="127">
        <f t="shared" si="126"/>
        <v>2101</v>
      </c>
      <c r="CG74" s="127">
        <f t="shared" si="126"/>
        <v>2102</v>
      </c>
      <c r="CH74" s="127">
        <f t="shared" si="126"/>
        <v>2103</v>
      </c>
      <c r="CI74" s="127">
        <f t="shared" si="126"/>
        <v>2104</v>
      </c>
      <c r="CJ74" s="127">
        <f t="shared" si="126"/>
        <v>2105</v>
      </c>
      <c r="CK74" s="127">
        <f t="shared" si="126"/>
        <v>2106</v>
      </c>
      <c r="CL74" s="127">
        <f t="shared" si="126"/>
        <v>2107</v>
      </c>
      <c r="CM74" s="127">
        <f t="shared" si="126"/>
        <v>2108</v>
      </c>
      <c r="CN74" s="127">
        <f t="shared" si="126"/>
        <v>2109</v>
      </c>
      <c r="CO74" s="127">
        <f t="shared" si="126"/>
        <v>2110</v>
      </c>
      <c r="CP74" s="127">
        <f t="shared" si="126"/>
        <v>2111</v>
      </c>
      <c r="CQ74" s="127">
        <f t="shared" si="126"/>
        <v>2112</v>
      </c>
      <c r="CR74" s="127">
        <f t="shared" si="126"/>
        <v>2113</v>
      </c>
      <c r="CS74" s="127">
        <f t="shared" si="126"/>
        <v>2114</v>
      </c>
      <c r="CT74" s="127">
        <f t="shared" si="126"/>
        <v>2115</v>
      </c>
      <c r="CU74" s="127">
        <f t="shared" si="126"/>
        <v>2116</v>
      </c>
      <c r="CV74" s="127">
        <f t="shared" si="126"/>
        <v>2117</v>
      </c>
      <c r="CW74" s="127">
        <f t="shared" si="126"/>
        <v>2118</v>
      </c>
      <c r="CX74" s="127">
        <f t="shared" si="126"/>
        <v>2119</v>
      </c>
      <c r="CY74" s="127">
        <f t="shared" si="126"/>
        <v>2120</v>
      </c>
    </row>
    <row r="75" spans="1:103" s="67" customFormat="1" ht="12.75" x14ac:dyDescent="0.2">
      <c r="A75" s="128">
        <v>3</v>
      </c>
      <c r="B75" s="57">
        <v>0.33329999999999999</v>
      </c>
      <c r="C75" s="58">
        <v>0.44450000000000001</v>
      </c>
      <c r="D75" s="58">
        <v>0.14810000000000001</v>
      </c>
      <c r="E75" s="58">
        <v>7.4099999999999999E-2</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row>
    <row r="76" spans="1:103" s="67" customFormat="1" ht="12.75" x14ac:dyDescent="0.2">
      <c r="A76" s="80">
        <v>5</v>
      </c>
      <c r="B76" s="59">
        <v>0.2</v>
      </c>
      <c r="C76" s="60">
        <v>0.32</v>
      </c>
      <c r="D76" s="60">
        <v>0.192</v>
      </c>
      <c r="E76" s="60">
        <v>0.1152</v>
      </c>
      <c r="F76" s="60">
        <v>0.1152</v>
      </c>
      <c r="G76" s="60">
        <v>5.7599999999999998E-2</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row>
    <row r="77" spans="1:103" s="67" customFormat="1" ht="12.75" x14ac:dyDescent="0.2">
      <c r="A77" s="80">
        <v>7</v>
      </c>
      <c r="B77" s="59">
        <v>0.1429</v>
      </c>
      <c r="C77" s="60">
        <v>0.24490000000000001</v>
      </c>
      <c r="D77" s="60">
        <v>0.1749</v>
      </c>
      <c r="E77" s="60">
        <v>0.1249</v>
      </c>
      <c r="F77" s="60">
        <v>8.9300000000000004E-2</v>
      </c>
      <c r="G77" s="60">
        <v>8.9200000000000002E-2</v>
      </c>
      <c r="H77" s="60">
        <v>8.9300000000000004E-2</v>
      </c>
      <c r="I77" s="60">
        <v>4.4600000000000001E-2</v>
      </c>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row>
    <row r="78" spans="1:103" s="67" customFormat="1" ht="12.75" x14ac:dyDescent="0.2">
      <c r="A78" s="80">
        <v>10</v>
      </c>
      <c r="B78" s="59">
        <v>0.1</v>
      </c>
      <c r="C78" s="60">
        <v>0.18</v>
      </c>
      <c r="D78" s="60">
        <v>0.14400000000000002</v>
      </c>
      <c r="E78" s="60">
        <v>0.1152</v>
      </c>
      <c r="F78" s="60">
        <v>9.2200000000000004E-2</v>
      </c>
      <c r="G78" s="60">
        <v>7.3700000000000002E-2</v>
      </c>
      <c r="H78" s="60">
        <v>6.5500000000000003E-2</v>
      </c>
      <c r="I78" s="60">
        <v>6.5500000000000003E-2</v>
      </c>
      <c r="J78" s="60">
        <v>6.5600000000000006E-2</v>
      </c>
      <c r="K78" s="60">
        <v>6.5500000000000003E-2</v>
      </c>
      <c r="L78" s="60">
        <v>3.2800000000000003E-2</v>
      </c>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row>
    <row r="79" spans="1:103" s="67" customFormat="1" ht="12.75" x14ac:dyDescent="0.2">
      <c r="A79" s="80">
        <v>15</v>
      </c>
      <c r="B79" s="59">
        <v>0.05</v>
      </c>
      <c r="C79" s="60">
        <v>9.5000000000000001E-2</v>
      </c>
      <c r="D79" s="60">
        <v>8.5500000000000007E-2</v>
      </c>
      <c r="E79" s="60">
        <v>7.6999999999999999E-2</v>
      </c>
      <c r="F79" s="60">
        <v>6.93E-2</v>
      </c>
      <c r="G79" s="60">
        <v>6.2300000000000001E-2</v>
      </c>
      <c r="H79" s="60">
        <v>5.9000000000000004E-2</v>
      </c>
      <c r="I79" s="60">
        <v>5.9000000000000004E-2</v>
      </c>
      <c r="J79" s="60">
        <v>5.91E-2</v>
      </c>
      <c r="K79" s="60">
        <v>5.9000000000000004E-2</v>
      </c>
      <c r="L79" s="60">
        <v>5.91E-2</v>
      </c>
      <c r="M79" s="60">
        <v>5.9000000000000004E-2</v>
      </c>
      <c r="N79" s="60">
        <v>5.91E-2</v>
      </c>
      <c r="O79" s="60">
        <v>5.9000000000000004E-2</v>
      </c>
      <c r="P79" s="60">
        <v>5.91E-2</v>
      </c>
      <c r="Q79" s="60">
        <v>2.9500000000000002E-2</v>
      </c>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row>
    <row r="80" spans="1:103" s="67" customFormat="1" ht="12.75" x14ac:dyDescent="0.2">
      <c r="A80" s="80">
        <v>20</v>
      </c>
      <c r="B80" s="59">
        <v>3.7499999999999999E-2</v>
      </c>
      <c r="C80" s="60">
        <v>7.2190000000000004E-2</v>
      </c>
      <c r="D80" s="60">
        <v>6.6769999999999996E-2</v>
      </c>
      <c r="E80" s="60">
        <v>6.1769999999999999E-2</v>
      </c>
      <c r="F80" s="60">
        <v>5.713E-2</v>
      </c>
      <c r="G80" s="60">
        <v>5.2850000000000001E-2</v>
      </c>
      <c r="H80" s="60">
        <v>4.888E-2</v>
      </c>
      <c r="I80" s="60">
        <v>4.5220000000000003E-2</v>
      </c>
      <c r="J80" s="60">
        <v>4.462E-2</v>
      </c>
      <c r="K80" s="60">
        <v>4.4609999999999997E-2</v>
      </c>
      <c r="L80" s="60">
        <v>4.462E-2</v>
      </c>
      <c r="M80" s="60">
        <v>4.4609999999999997E-2</v>
      </c>
      <c r="N80" s="60">
        <v>4.462E-2</v>
      </c>
      <c r="O80" s="60">
        <v>4.4609999999999997E-2</v>
      </c>
      <c r="P80" s="60">
        <v>4.462E-2</v>
      </c>
      <c r="Q80" s="60">
        <v>4.4609999999999997E-2</v>
      </c>
      <c r="R80" s="60">
        <v>4.462E-2</v>
      </c>
      <c r="S80" s="60">
        <v>4.4609999999999997E-2</v>
      </c>
      <c r="T80" s="60">
        <v>4.462E-2</v>
      </c>
      <c r="U80" s="60">
        <v>4.4609999999999997E-2</v>
      </c>
      <c r="V80" s="60">
        <v>2.231E-2</v>
      </c>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row>
    <row r="81" spans="1:103" s="67" customFormat="1" ht="12.75" x14ac:dyDescent="0.2">
      <c r="A81" s="81">
        <v>39</v>
      </c>
      <c r="B81" s="61">
        <v>1.282051282051282E-2</v>
      </c>
      <c r="C81" s="62">
        <v>2.564102564102564E-2</v>
      </c>
      <c r="D81" s="62">
        <v>2.564102564102564E-2</v>
      </c>
      <c r="E81" s="62">
        <v>2.564102564102564E-2</v>
      </c>
      <c r="F81" s="62">
        <v>2.564102564102564E-2</v>
      </c>
      <c r="G81" s="62">
        <v>2.564102564102564E-2</v>
      </c>
      <c r="H81" s="62">
        <v>2.564102564102564E-2</v>
      </c>
      <c r="I81" s="62">
        <v>2.564102564102564E-2</v>
      </c>
      <c r="J81" s="62">
        <v>2.564102564102564E-2</v>
      </c>
      <c r="K81" s="62">
        <v>2.564102564102564E-2</v>
      </c>
      <c r="L81" s="62">
        <v>2.564102564102564E-2</v>
      </c>
      <c r="M81" s="62">
        <v>2.564102564102564E-2</v>
      </c>
      <c r="N81" s="62">
        <v>2.564102564102564E-2</v>
      </c>
      <c r="O81" s="62">
        <v>2.564102564102564E-2</v>
      </c>
      <c r="P81" s="62">
        <v>2.564102564102564E-2</v>
      </c>
      <c r="Q81" s="62">
        <v>2.564102564102564E-2</v>
      </c>
      <c r="R81" s="62">
        <v>2.564102564102564E-2</v>
      </c>
      <c r="S81" s="62">
        <v>2.564102564102564E-2</v>
      </c>
      <c r="T81" s="62">
        <v>2.564102564102564E-2</v>
      </c>
      <c r="U81" s="62">
        <v>2.564102564102564E-2</v>
      </c>
      <c r="V81" s="62">
        <v>2.564102564102564E-2</v>
      </c>
      <c r="W81" s="62">
        <v>2.564102564102564E-2</v>
      </c>
      <c r="X81" s="62">
        <v>2.564102564102564E-2</v>
      </c>
      <c r="Y81" s="62">
        <v>2.564102564102564E-2</v>
      </c>
      <c r="Z81" s="62">
        <v>2.564102564102564E-2</v>
      </c>
      <c r="AA81" s="62">
        <v>2.564102564102564E-2</v>
      </c>
      <c r="AB81" s="62">
        <v>2.564102564102564E-2</v>
      </c>
      <c r="AC81" s="62">
        <v>2.564102564102564E-2</v>
      </c>
      <c r="AD81" s="62">
        <v>2.564102564102564E-2</v>
      </c>
      <c r="AE81" s="62">
        <v>2.564102564102564E-2</v>
      </c>
      <c r="AF81" s="62">
        <v>2.564102564102564E-2</v>
      </c>
      <c r="AG81" s="62">
        <v>2.564102564102564E-2</v>
      </c>
      <c r="AH81" s="62">
        <v>2.564102564102564E-2</v>
      </c>
      <c r="AI81" s="62">
        <v>0.16666666666666666</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2">
        <v>0</v>
      </c>
      <c r="BX81" s="62">
        <v>0</v>
      </c>
      <c r="BY81" s="62">
        <v>0</v>
      </c>
      <c r="BZ81" s="62">
        <v>0</v>
      </c>
      <c r="CA81" s="62">
        <v>0</v>
      </c>
      <c r="CB81" s="62">
        <v>0</v>
      </c>
      <c r="CC81" s="62">
        <v>0</v>
      </c>
      <c r="CD81" s="62">
        <v>0</v>
      </c>
      <c r="CE81" s="62">
        <v>0</v>
      </c>
      <c r="CF81" s="62">
        <v>0</v>
      </c>
      <c r="CG81" s="62">
        <v>0</v>
      </c>
      <c r="CH81" s="62">
        <v>0</v>
      </c>
      <c r="CI81" s="62">
        <v>0</v>
      </c>
      <c r="CJ81" s="62">
        <v>0</v>
      </c>
      <c r="CK81" s="62">
        <v>0</v>
      </c>
      <c r="CL81" s="62">
        <v>0</v>
      </c>
      <c r="CM81" s="62">
        <v>0</v>
      </c>
      <c r="CN81" s="62">
        <v>0</v>
      </c>
      <c r="CO81" s="62">
        <v>0</v>
      </c>
      <c r="CP81" s="62">
        <v>0</v>
      </c>
      <c r="CQ81" s="62">
        <v>0</v>
      </c>
      <c r="CR81" s="62">
        <v>0</v>
      </c>
      <c r="CS81" s="62">
        <v>0</v>
      </c>
      <c r="CT81" s="62">
        <v>0</v>
      </c>
      <c r="CU81" s="62">
        <v>0</v>
      </c>
      <c r="CV81" s="62">
        <v>0</v>
      </c>
      <c r="CW81" s="62">
        <v>0</v>
      </c>
      <c r="CX81" s="62">
        <v>0</v>
      </c>
      <c r="CY81" s="62">
        <v>0</v>
      </c>
    </row>
    <row r="82" spans="1:103" s="67" customFormat="1" ht="12.75" x14ac:dyDescent="0.2">
      <c r="A82" s="129" t="s">
        <v>233</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row>
    <row r="83" spans="1:103" s="67" customFormat="1" ht="12.75" x14ac:dyDescent="0.2">
      <c r="A83" s="80">
        <v>5</v>
      </c>
      <c r="B83" s="59">
        <f>0.4+0.6*B76</f>
        <v>0.52</v>
      </c>
      <c r="C83" s="60">
        <f>0.6*C76</f>
        <v>0.192</v>
      </c>
      <c r="D83" s="60">
        <f t="shared" ref="D83:S87" si="127">0.6*D76</f>
        <v>0.1152</v>
      </c>
      <c r="E83" s="60">
        <f t="shared" si="127"/>
        <v>6.9120000000000001E-2</v>
      </c>
      <c r="F83" s="60">
        <f t="shared" si="127"/>
        <v>6.9120000000000001E-2</v>
      </c>
      <c r="G83" s="60">
        <f t="shared" si="127"/>
        <v>3.456E-2</v>
      </c>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row>
    <row r="84" spans="1:103" s="67" customFormat="1" ht="12.75" x14ac:dyDescent="0.2">
      <c r="A84" s="80">
        <v>7</v>
      </c>
      <c r="B84" s="59">
        <f>0.4+0.6*B77</f>
        <v>0.48574000000000001</v>
      </c>
      <c r="C84" s="60">
        <f>0.6*C77</f>
        <v>0.14693999999999999</v>
      </c>
      <c r="D84" s="60">
        <f t="shared" si="127"/>
        <v>0.10493999999999999</v>
      </c>
      <c r="E84" s="60">
        <f t="shared" si="127"/>
        <v>7.4939999999999993E-2</v>
      </c>
      <c r="F84" s="60">
        <f t="shared" si="127"/>
        <v>5.3580000000000003E-2</v>
      </c>
      <c r="G84" s="60">
        <f t="shared" si="127"/>
        <v>5.3519999999999998E-2</v>
      </c>
      <c r="H84" s="60">
        <f t="shared" si="127"/>
        <v>5.3580000000000003E-2</v>
      </c>
      <c r="I84" s="60">
        <f t="shared" si="127"/>
        <v>2.6759999999999999E-2</v>
      </c>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row>
    <row r="85" spans="1:103" s="67" customFormat="1" ht="12.75" x14ac:dyDescent="0.2">
      <c r="A85" s="80">
        <v>10</v>
      </c>
      <c r="B85" s="59">
        <f>0.4+0.6*B78</f>
        <v>0.46</v>
      </c>
      <c r="C85" s="60">
        <f>0.6*C78</f>
        <v>0.108</v>
      </c>
      <c r="D85" s="60">
        <f t="shared" si="127"/>
        <v>8.6400000000000005E-2</v>
      </c>
      <c r="E85" s="60">
        <f t="shared" si="127"/>
        <v>6.9120000000000001E-2</v>
      </c>
      <c r="F85" s="60">
        <f t="shared" si="127"/>
        <v>5.5320000000000001E-2</v>
      </c>
      <c r="G85" s="60">
        <f t="shared" si="127"/>
        <v>4.4220000000000002E-2</v>
      </c>
      <c r="H85" s="60">
        <f t="shared" si="127"/>
        <v>3.9300000000000002E-2</v>
      </c>
      <c r="I85" s="60">
        <f t="shared" si="127"/>
        <v>3.9300000000000002E-2</v>
      </c>
      <c r="J85" s="60">
        <f t="shared" si="127"/>
        <v>3.9359999999999999E-2</v>
      </c>
      <c r="K85" s="60">
        <f t="shared" si="127"/>
        <v>3.9300000000000002E-2</v>
      </c>
      <c r="L85" s="60">
        <f t="shared" si="127"/>
        <v>1.968E-2</v>
      </c>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row>
    <row r="86" spans="1:103" s="67" customFormat="1" ht="12.75" x14ac:dyDescent="0.2">
      <c r="A86" s="80">
        <v>15</v>
      </c>
      <c r="B86" s="59">
        <f>0.4+0.6*B79</f>
        <v>0.43000000000000005</v>
      </c>
      <c r="C86" s="60">
        <f>0.6*C79</f>
        <v>5.6999999999999995E-2</v>
      </c>
      <c r="D86" s="60">
        <f t="shared" si="127"/>
        <v>5.1300000000000005E-2</v>
      </c>
      <c r="E86" s="60">
        <f t="shared" si="127"/>
        <v>4.6199999999999998E-2</v>
      </c>
      <c r="F86" s="60">
        <f t="shared" si="127"/>
        <v>4.1579999999999999E-2</v>
      </c>
      <c r="G86" s="60">
        <f t="shared" si="127"/>
        <v>3.7379999999999997E-2</v>
      </c>
      <c r="H86" s="60">
        <f t="shared" si="127"/>
        <v>3.5400000000000001E-2</v>
      </c>
      <c r="I86" s="60">
        <f t="shared" si="127"/>
        <v>3.5400000000000001E-2</v>
      </c>
      <c r="J86" s="60">
        <f t="shared" si="127"/>
        <v>3.5459999999999998E-2</v>
      </c>
      <c r="K86" s="60">
        <f t="shared" si="127"/>
        <v>3.5400000000000001E-2</v>
      </c>
      <c r="L86" s="60">
        <f t="shared" si="127"/>
        <v>3.5459999999999998E-2</v>
      </c>
      <c r="M86" s="60">
        <f t="shared" si="127"/>
        <v>3.5400000000000001E-2</v>
      </c>
      <c r="N86" s="60">
        <f t="shared" si="127"/>
        <v>3.5459999999999998E-2</v>
      </c>
      <c r="O86" s="60">
        <f t="shared" si="127"/>
        <v>3.5400000000000001E-2</v>
      </c>
      <c r="P86" s="60">
        <f t="shared" si="127"/>
        <v>3.5459999999999998E-2</v>
      </c>
      <c r="Q86" s="60">
        <f t="shared" si="127"/>
        <v>1.77E-2</v>
      </c>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row>
    <row r="87" spans="1:103" s="67" customFormat="1" ht="12.75" x14ac:dyDescent="0.2">
      <c r="A87" s="80">
        <v>20</v>
      </c>
      <c r="B87" s="59">
        <f>0.4+0.6*B80</f>
        <v>0.42250000000000004</v>
      </c>
      <c r="C87" s="60">
        <f>0.6*C80</f>
        <v>4.3313999999999998E-2</v>
      </c>
      <c r="D87" s="60">
        <f t="shared" si="127"/>
        <v>4.0061999999999993E-2</v>
      </c>
      <c r="E87" s="60">
        <f t="shared" si="127"/>
        <v>3.7061999999999998E-2</v>
      </c>
      <c r="F87" s="60">
        <f t="shared" si="127"/>
        <v>3.4277999999999996E-2</v>
      </c>
      <c r="G87" s="60">
        <f t="shared" si="127"/>
        <v>3.1710000000000002E-2</v>
      </c>
      <c r="H87" s="60">
        <f t="shared" si="127"/>
        <v>2.9328E-2</v>
      </c>
      <c r="I87" s="60">
        <f t="shared" si="127"/>
        <v>2.7132E-2</v>
      </c>
      <c r="J87" s="60">
        <f t="shared" si="127"/>
        <v>2.6772000000000001E-2</v>
      </c>
      <c r="K87" s="60">
        <f t="shared" si="127"/>
        <v>2.6765999999999998E-2</v>
      </c>
      <c r="L87" s="60">
        <f t="shared" si="127"/>
        <v>2.6772000000000001E-2</v>
      </c>
      <c r="M87" s="60">
        <f t="shared" si="127"/>
        <v>2.6765999999999998E-2</v>
      </c>
      <c r="N87" s="60">
        <f t="shared" si="127"/>
        <v>2.6772000000000001E-2</v>
      </c>
      <c r="O87" s="60">
        <f t="shared" si="127"/>
        <v>2.6765999999999998E-2</v>
      </c>
      <c r="P87" s="60">
        <f t="shared" si="127"/>
        <v>2.6772000000000001E-2</v>
      </c>
      <c r="Q87" s="60">
        <f t="shared" si="127"/>
        <v>2.6765999999999998E-2</v>
      </c>
      <c r="R87" s="60">
        <f t="shared" si="127"/>
        <v>2.6772000000000001E-2</v>
      </c>
      <c r="S87" s="60">
        <f t="shared" si="127"/>
        <v>2.6765999999999998E-2</v>
      </c>
      <c r="T87" s="60">
        <f t="shared" ref="T87:V87" si="128">0.6*T80</f>
        <v>2.6772000000000001E-2</v>
      </c>
      <c r="U87" s="60">
        <f t="shared" si="128"/>
        <v>2.6765999999999998E-2</v>
      </c>
      <c r="V87" s="60">
        <f t="shared" si="128"/>
        <v>1.3386E-2</v>
      </c>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row>
    <row r="88" spans="1:103" s="67" customFormat="1" ht="12.75" x14ac:dyDescent="0.2">
      <c r="A88" s="81">
        <v>39</v>
      </c>
      <c r="B88" s="61">
        <v>1.282051282051282E-2</v>
      </c>
      <c r="C88" s="62">
        <v>2.564102564102564E-2</v>
      </c>
      <c r="D88" s="62">
        <v>2.564102564102564E-2</v>
      </c>
      <c r="E88" s="62">
        <v>2.564102564102564E-2</v>
      </c>
      <c r="F88" s="62">
        <v>2.564102564102564E-2</v>
      </c>
      <c r="G88" s="62">
        <v>2.564102564102564E-2</v>
      </c>
      <c r="H88" s="62">
        <v>2.564102564102564E-2</v>
      </c>
      <c r="I88" s="62">
        <v>2.564102564102564E-2</v>
      </c>
      <c r="J88" s="62">
        <v>2.564102564102564E-2</v>
      </c>
      <c r="K88" s="62">
        <v>2.564102564102564E-2</v>
      </c>
      <c r="L88" s="62">
        <v>2.564102564102564E-2</v>
      </c>
      <c r="M88" s="62">
        <v>2.564102564102564E-2</v>
      </c>
      <c r="N88" s="62">
        <v>2.564102564102564E-2</v>
      </c>
      <c r="O88" s="62">
        <v>2.564102564102564E-2</v>
      </c>
      <c r="P88" s="62">
        <v>2.564102564102564E-2</v>
      </c>
      <c r="Q88" s="62">
        <v>2.564102564102564E-2</v>
      </c>
      <c r="R88" s="62">
        <v>2.564102564102564E-2</v>
      </c>
      <c r="S88" s="62">
        <v>2.564102564102564E-2</v>
      </c>
      <c r="T88" s="62">
        <v>2.564102564102564E-2</v>
      </c>
      <c r="U88" s="62">
        <v>2.564102564102564E-2</v>
      </c>
      <c r="V88" s="62">
        <v>2.564102564102564E-2</v>
      </c>
      <c r="W88" s="62">
        <v>2.564102564102564E-2</v>
      </c>
      <c r="X88" s="62">
        <v>2.564102564102564E-2</v>
      </c>
      <c r="Y88" s="62">
        <v>2.564102564102564E-2</v>
      </c>
      <c r="Z88" s="62">
        <v>2.564102564102564E-2</v>
      </c>
      <c r="AA88" s="62">
        <v>2.564102564102564E-2</v>
      </c>
      <c r="AB88" s="62">
        <v>2.564102564102564E-2</v>
      </c>
      <c r="AC88" s="62">
        <v>2.564102564102564E-2</v>
      </c>
      <c r="AD88" s="62">
        <v>2.564102564102564E-2</v>
      </c>
      <c r="AE88" s="62">
        <v>2.564102564102564E-2</v>
      </c>
      <c r="AF88" s="62">
        <v>2.564102564102564E-2</v>
      </c>
      <c r="AG88" s="62">
        <v>2.564102564102564E-2</v>
      </c>
      <c r="AH88" s="62">
        <v>2.564102564102564E-2</v>
      </c>
      <c r="AI88" s="62">
        <v>0.16666666666666666</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0</v>
      </c>
      <c r="BH88" s="62">
        <v>0</v>
      </c>
      <c r="BI88" s="62">
        <v>0</v>
      </c>
      <c r="BJ88" s="62">
        <v>0</v>
      </c>
      <c r="BK88" s="62">
        <v>0</v>
      </c>
      <c r="BL88" s="62">
        <v>0</v>
      </c>
      <c r="BM88" s="62">
        <v>0</v>
      </c>
      <c r="BN88" s="62">
        <v>0</v>
      </c>
      <c r="BO88" s="62">
        <v>0</v>
      </c>
      <c r="BP88" s="62">
        <v>0</v>
      </c>
      <c r="BQ88" s="62">
        <v>0</v>
      </c>
      <c r="BR88" s="62">
        <v>0</v>
      </c>
      <c r="BS88" s="62">
        <v>0</v>
      </c>
      <c r="BT88" s="62">
        <v>0</v>
      </c>
      <c r="BU88" s="62">
        <v>0</v>
      </c>
      <c r="BV88" s="62">
        <v>0</v>
      </c>
      <c r="BW88" s="62">
        <v>0</v>
      </c>
      <c r="BX88" s="62">
        <v>0</v>
      </c>
      <c r="BY88" s="62">
        <v>0</v>
      </c>
      <c r="BZ88" s="62">
        <v>0</v>
      </c>
      <c r="CA88" s="62">
        <v>0</v>
      </c>
      <c r="CB88" s="62">
        <v>0</v>
      </c>
      <c r="CC88" s="62">
        <v>0</v>
      </c>
      <c r="CD88" s="62">
        <v>0</v>
      </c>
      <c r="CE88" s="62">
        <v>0</v>
      </c>
      <c r="CF88" s="62">
        <v>0</v>
      </c>
      <c r="CG88" s="62">
        <v>0</v>
      </c>
      <c r="CH88" s="62">
        <v>0</v>
      </c>
      <c r="CI88" s="62">
        <v>0</v>
      </c>
      <c r="CJ88" s="62">
        <v>0</v>
      </c>
      <c r="CK88" s="62">
        <v>0</v>
      </c>
      <c r="CL88" s="62">
        <v>0</v>
      </c>
      <c r="CM88" s="62">
        <v>0</v>
      </c>
      <c r="CN88" s="62">
        <v>0</v>
      </c>
      <c r="CO88" s="62">
        <v>0</v>
      </c>
      <c r="CP88" s="62">
        <v>0</v>
      </c>
      <c r="CQ88" s="62">
        <v>0</v>
      </c>
      <c r="CR88" s="62">
        <v>0</v>
      </c>
      <c r="CS88" s="62">
        <v>0</v>
      </c>
      <c r="CT88" s="62">
        <v>0</v>
      </c>
      <c r="CU88" s="62">
        <v>0</v>
      </c>
      <c r="CV88" s="62">
        <v>0</v>
      </c>
      <c r="CW88" s="62">
        <v>0</v>
      </c>
      <c r="CX88" s="62">
        <v>0</v>
      </c>
      <c r="CY88" s="62">
        <v>0</v>
      </c>
    </row>
    <row r="89" spans="1:103" s="67" customFormat="1" ht="12.75" x14ac:dyDescent="0.2">
      <c r="N89" s="68"/>
    </row>
    <row r="90" spans="1:103" s="67" customFormat="1" ht="12.75" x14ac:dyDescent="0.2">
      <c r="N90" s="68"/>
    </row>
    <row r="91" spans="1:103" s="67" customFormat="1" ht="25.5" x14ac:dyDescent="0.2">
      <c r="A91" s="389" t="s">
        <v>235</v>
      </c>
      <c r="N91" s="68"/>
    </row>
    <row r="92" spans="1:103" s="67" customFormat="1" ht="12.75" x14ac:dyDescent="0.2">
      <c r="A92" s="125" t="s">
        <v>31</v>
      </c>
      <c r="B92" s="126">
        <v>2019</v>
      </c>
      <c r="C92" s="127">
        <f t="shared" ref="C92:I92" si="129">B92+1</f>
        <v>2020</v>
      </c>
      <c r="D92" s="127">
        <f t="shared" si="129"/>
        <v>2021</v>
      </c>
      <c r="E92" s="127">
        <f t="shared" si="129"/>
        <v>2022</v>
      </c>
      <c r="F92" s="127">
        <f t="shared" si="129"/>
        <v>2023</v>
      </c>
      <c r="G92" s="127">
        <f t="shared" si="129"/>
        <v>2024</v>
      </c>
      <c r="H92" s="127">
        <f t="shared" si="129"/>
        <v>2025</v>
      </c>
      <c r="I92" s="127">
        <f t="shared" si="129"/>
        <v>2026</v>
      </c>
      <c r="J92" s="127">
        <f>I92+1</f>
        <v>2027</v>
      </c>
      <c r="K92" s="127">
        <f t="shared" ref="K92" si="130">J92+1</f>
        <v>2028</v>
      </c>
      <c r="L92" s="127">
        <f>K92+1</f>
        <v>2029</v>
      </c>
      <c r="M92" s="127">
        <f t="shared" ref="M92:BX92" si="131">L92+1</f>
        <v>2030</v>
      </c>
      <c r="N92" s="127">
        <f t="shared" si="131"/>
        <v>2031</v>
      </c>
      <c r="O92" s="127">
        <f t="shared" si="131"/>
        <v>2032</v>
      </c>
      <c r="P92" s="127">
        <f t="shared" si="131"/>
        <v>2033</v>
      </c>
      <c r="Q92" s="127">
        <f t="shared" si="131"/>
        <v>2034</v>
      </c>
      <c r="R92" s="127">
        <f t="shared" si="131"/>
        <v>2035</v>
      </c>
      <c r="S92" s="127">
        <f t="shared" si="131"/>
        <v>2036</v>
      </c>
      <c r="T92" s="127">
        <f t="shared" si="131"/>
        <v>2037</v>
      </c>
      <c r="U92" s="127">
        <f t="shared" si="131"/>
        <v>2038</v>
      </c>
      <c r="V92" s="127">
        <f t="shared" si="131"/>
        <v>2039</v>
      </c>
      <c r="W92" s="127">
        <f t="shared" si="131"/>
        <v>2040</v>
      </c>
      <c r="X92" s="127">
        <f t="shared" si="131"/>
        <v>2041</v>
      </c>
      <c r="Y92" s="127">
        <f t="shared" si="131"/>
        <v>2042</v>
      </c>
      <c r="Z92" s="127">
        <f t="shared" si="131"/>
        <v>2043</v>
      </c>
      <c r="AA92" s="127">
        <f t="shared" si="131"/>
        <v>2044</v>
      </c>
      <c r="AB92" s="127">
        <f t="shared" si="131"/>
        <v>2045</v>
      </c>
      <c r="AC92" s="127">
        <f t="shared" si="131"/>
        <v>2046</v>
      </c>
      <c r="AD92" s="127">
        <f t="shared" si="131"/>
        <v>2047</v>
      </c>
      <c r="AE92" s="127">
        <f t="shared" si="131"/>
        <v>2048</v>
      </c>
      <c r="AF92" s="127">
        <f t="shared" si="131"/>
        <v>2049</v>
      </c>
      <c r="AG92" s="127">
        <f t="shared" si="131"/>
        <v>2050</v>
      </c>
      <c r="AH92" s="127">
        <f t="shared" si="131"/>
        <v>2051</v>
      </c>
      <c r="AI92" s="127">
        <f t="shared" si="131"/>
        <v>2052</v>
      </c>
      <c r="AJ92" s="127">
        <f t="shared" si="131"/>
        <v>2053</v>
      </c>
      <c r="AK92" s="127">
        <f t="shared" si="131"/>
        <v>2054</v>
      </c>
      <c r="AL92" s="127">
        <f t="shared" si="131"/>
        <v>2055</v>
      </c>
      <c r="AM92" s="127">
        <f t="shared" si="131"/>
        <v>2056</v>
      </c>
      <c r="AN92" s="127">
        <f t="shared" si="131"/>
        <v>2057</v>
      </c>
      <c r="AO92" s="127">
        <f t="shared" si="131"/>
        <v>2058</v>
      </c>
      <c r="AP92" s="127">
        <f t="shared" si="131"/>
        <v>2059</v>
      </c>
      <c r="AQ92" s="127">
        <f t="shared" si="131"/>
        <v>2060</v>
      </c>
      <c r="AR92" s="127">
        <f t="shared" si="131"/>
        <v>2061</v>
      </c>
      <c r="AS92" s="127">
        <f t="shared" si="131"/>
        <v>2062</v>
      </c>
      <c r="AT92" s="127">
        <f t="shared" si="131"/>
        <v>2063</v>
      </c>
      <c r="AU92" s="127">
        <f t="shared" si="131"/>
        <v>2064</v>
      </c>
      <c r="AV92" s="127">
        <f t="shared" si="131"/>
        <v>2065</v>
      </c>
      <c r="AW92" s="127">
        <f t="shared" si="131"/>
        <v>2066</v>
      </c>
      <c r="AX92" s="127">
        <f t="shared" si="131"/>
        <v>2067</v>
      </c>
      <c r="AY92" s="127">
        <f t="shared" si="131"/>
        <v>2068</v>
      </c>
      <c r="AZ92" s="127">
        <f t="shared" si="131"/>
        <v>2069</v>
      </c>
      <c r="BA92" s="127">
        <f t="shared" si="131"/>
        <v>2070</v>
      </c>
      <c r="BB92" s="127">
        <f t="shared" si="131"/>
        <v>2071</v>
      </c>
      <c r="BC92" s="127">
        <f t="shared" si="131"/>
        <v>2072</v>
      </c>
      <c r="BD92" s="127">
        <f t="shared" si="131"/>
        <v>2073</v>
      </c>
      <c r="BE92" s="127">
        <f t="shared" si="131"/>
        <v>2074</v>
      </c>
      <c r="BF92" s="127">
        <f t="shared" si="131"/>
        <v>2075</v>
      </c>
      <c r="BG92" s="127">
        <f t="shared" si="131"/>
        <v>2076</v>
      </c>
      <c r="BH92" s="127">
        <f t="shared" si="131"/>
        <v>2077</v>
      </c>
      <c r="BI92" s="127">
        <f t="shared" si="131"/>
        <v>2078</v>
      </c>
      <c r="BJ92" s="127">
        <f t="shared" si="131"/>
        <v>2079</v>
      </c>
      <c r="BK92" s="127">
        <f t="shared" si="131"/>
        <v>2080</v>
      </c>
      <c r="BL92" s="127">
        <f t="shared" si="131"/>
        <v>2081</v>
      </c>
      <c r="BM92" s="127">
        <f t="shared" si="131"/>
        <v>2082</v>
      </c>
      <c r="BN92" s="127">
        <f t="shared" si="131"/>
        <v>2083</v>
      </c>
      <c r="BO92" s="127">
        <f t="shared" si="131"/>
        <v>2084</v>
      </c>
      <c r="BP92" s="127">
        <f t="shared" si="131"/>
        <v>2085</v>
      </c>
      <c r="BQ92" s="127">
        <f t="shared" si="131"/>
        <v>2086</v>
      </c>
      <c r="BR92" s="127">
        <f t="shared" si="131"/>
        <v>2087</v>
      </c>
      <c r="BS92" s="127">
        <f t="shared" si="131"/>
        <v>2088</v>
      </c>
      <c r="BT92" s="127">
        <f t="shared" si="131"/>
        <v>2089</v>
      </c>
      <c r="BU92" s="127">
        <f t="shared" si="131"/>
        <v>2090</v>
      </c>
      <c r="BV92" s="127">
        <f t="shared" si="131"/>
        <v>2091</v>
      </c>
      <c r="BW92" s="127">
        <f t="shared" si="131"/>
        <v>2092</v>
      </c>
      <c r="BX92" s="127">
        <f t="shared" si="131"/>
        <v>2093</v>
      </c>
      <c r="BY92" s="127">
        <f t="shared" ref="BY92:CY92" si="132">BX92+1</f>
        <v>2094</v>
      </c>
      <c r="BZ92" s="127">
        <f t="shared" si="132"/>
        <v>2095</v>
      </c>
      <c r="CA92" s="127">
        <f t="shared" si="132"/>
        <v>2096</v>
      </c>
      <c r="CB92" s="127">
        <f t="shared" si="132"/>
        <v>2097</v>
      </c>
      <c r="CC92" s="127">
        <f t="shared" si="132"/>
        <v>2098</v>
      </c>
      <c r="CD92" s="127">
        <f t="shared" si="132"/>
        <v>2099</v>
      </c>
      <c r="CE92" s="127">
        <f t="shared" si="132"/>
        <v>2100</v>
      </c>
      <c r="CF92" s="127">
        <f t="shared" si="132"/>
        <v>2101</v>
      </c>
      <c r="CG92" s="127">
        <f t="shared" si="132"/>
        <v>2102</v>
      </c>
      <c r="CH92" s="127">
        <f t="shared" si="132"/>
        <v>2103</v>
      </c>
      <c r="CI92" s="127">
        <f t="shared" si="132"/>
        <v>2104</v>
      </c>
      <c r="CJ92" s="127">
        <f t="shared" si="132"/>
        <v>2105</v>
      </c>
      <c r="CK92" s="127">
        <f t="shared" si="132"/>
        <v>2106</v>
      </c>
      <c r="CL92" s="127">
        <f t="shared" si="132"/>
        <v>2107</v>
      </c>
      <c r="CM92" s="127">
        <f t="shared" si="132"/>
        <v>2108</v>
      </c>
      <c r="CN92" s="127">
        <f t="shared" si="132"/>
        <v>2109</v>
      </c>
      <c r="CO92" s="127">
        <f t="shared" si="132"/>
        <v>2110</v>
      </c>
      <c r="CP92" s="127">
        <f t="shared" si="132"/>
        <v>2111</v>
      </c>
      <c r="CQ92" s="127">
        <f t="shared" si="132"/>
        <v>2112</v>
      </c>
      <c r="CR92" s="127">
        <f t="shared" si="132"/>
        <v>2113</v>
      </c>
      <c r="CS92" s="127">
        <f t="shared" si="132"/>
        <v>2114</v>
      </c>
      <c r="CT92" s="127">
        <f t="shared" si="132"/>
        <v>2115</v>
      </c>
      <c r="CU92" s="127">
        <f t="shared" si="132"/>
        <v>2116</v>
      </c>
      <c r="CV92" s="127">
        <f t="shared" si="132"/>
        <v>2117</v>
      </c>
      <c r="CW92" s="127">
        <f t="shared" si="132"/>
        <v>2118</v>
      </c>
      <c r="CX92" s="127">
        <f t="shared" si="132"/>
        <v>2119</v>
      </c>
      <c r="CY92" s="127">
        <f t="shared" si="132"/>
        <v>2120</v>
      </c>
    </row>
    <row r="93" spans="1:103" s="67" customFormat="1" ht="12.75" x14ac:dyDescent="0.2">
      <c r="A93" s="128">
        <v>3</v>
      </c>
      <c r="B93" s="57">
        <v>0.33329999999999999</v>
      </c>
      <c r="C93" s="58">
        <v>0.44450000000000001</v>
      </c>
      <c r="D93" s="58">
        <v>0.14810000000000001</v>
      </c>
      <c r="E93" s="58">
        <v>7.4099999999999999E-2</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row>
    <row r="94" spans="1:103" s="67" customFormat="1" ht="12.75" x14ac:dyDescent="0.2">
      <c r="A94" s="80">
        <v>5</v>
      </c>
      <c r="B94" s="59">
        <v>0.2</v>
      </c>
      <c r="C94" s="60">
        <v>0.32</v>
      </c>
      <c r="D94" s="60">
        <v>0.192</v>
      </c>
      <c r="E94" s="60">
        <v>0.1152</v>
      </c>
      <c r="F94" s="60">
        <v>0.1152</v>
      </c>
      <c r="G94" s="60">
        <v>5.7599999999999998E-2</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row>
    <row r="95" spans="1:103" s="67" customFormat="1" ht="12.75" x14ac:dyDescent="0.2">
      <c r="A95" s="80">
        <v>7</v>
      </c>
      <c r="B95" s="59">
        <v>0.1429</v>
      </c>
      <c r="C95" s="60">
        <v>0.24490000000000001</v>
      </c>
      <c r="D95" s="60">
        <v>0.1749</v>
      </c>
      <c r="E95" s="60">
        <v>0.1249</v>
      </c>
      <c r="F95" s="60">
        <v>8.9300000000000004E-2</v>
      </c>
      <c r="G95" s="60">
        <v>8.9200000000000002E-2</v>
      </c>
      <c r="H95" s="60">
        <v>8.9300000000000004E-2</v>
      </c>
      <c r="I95" s="60">
        <v>4.4600000000000001E-2</v>
      </c>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row>
    <row r="96" spans="1:103" s="67" customFormat="1" ht="12.75" x14ac:dyDescent="0.2">
      <c r="A96" s="80">
        <v>10</v>
      </c>
      <c r="B96" s="59">
        <v>0.1</v>
      </c>
      <c r="C96" s="60">
        <v>0.18</v>
      </c>
      <c r="D96" s="60">
        <v>0.14400000000000002</v>
      </c>
      <c r="E96" s="60">
        <v>0.1152</v>
      </c>
      <c r="F96" s="60">
        <v>9.2200000000000004E-2</v>
      </c>
      <c r="G96" s="60">
        <v>7.3700000000000002E-2</v>
      </c>
      <c r="H96" s="60">
        <v>6.5500000000000003E-2</v>
      </c>
      <c r="I96" s="60">
        <v>6.5500000000000003E-2</v>
      </c>
      <c r="J96" s="60">
        <v>6.5600000000000006E-2</v>
      </c>
      <c r="K96" s="60">
        <v>6.5500000000000003E-2</v>
      </c>
      <c r="L96" s="60">
        <v>3.2800000000000003E-2</v>
      </c>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row>
    <row r="97" spans="1:103" s="67" customFormat="1" ht="12.75" x14ac:dyDescent="0.2">
      <c r="A97" s="80">
        <v>15</v>
      </c>
      <c r="B97" s="59">
        <v>0.05</v>
      </c>
      <c r="C97" s="60">
        <v>9.5000000000000001E-2</v>
      </c>
      <c r="D97" s="60">
        <v>8.5500000000000007E-2</v>
      </c>
      <c r="E97" s="60">
        <v>7.6999999999999999E-2</v>
      </c>
      <c r="F97" s="60">
        <v>6.93E-2</v>
      </c>
      <c r="G97" s="60">
        <v>6.2300000000000001E-2</v>
      </c>
      <c r="H97" s="60">
        <v>5.9000000000000004E-2</v>
      </c>
      <c r="I97" s="60">
        <v>5.9000000000000004E-2</v>
      </c>
      <c r="J97" s="60">
        <v>5.91E-2</v>
      </c>
      <c r="K97" s="60">
        <v>5.9000000000000004E-2</v>
      </c>
      <c r="L97" s="60">
        <v>5.91E-2</v>
      </c>
      <c r="M97" s="60">
        <v>5.9000000000000004E-2</v>
      </c>
      <c r="N97" s="60">
        <v>5.91E-2</v>
      </c>
      <c r="O97" s="60">
        <v>5.9000000000000004E-2</v>
      </c>
      <c r="P97" s="60">
        <v>5.91E-2</v>
      </c>
      <c r="Q97" s="60">
        <v>2.9500000000000002E-2</v>
      </c>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row>
    <row r="98" spans="1:103" s="67" customFormat="1" ht="12.75" x14ac:dyDescent="0.2">
      <c r="A98" s="80">
        <v>20</v>
      </c>
      <c r="B98" s="59">
        <v>3.7499999999999999E-2</v>
      </c>
      <c r="C98" s="60">
        <v>7.2190000000000004E-2</v>
      </c>
      <c r="D98" s="60">
        <v>6.6769999999999996E-2</v>
      </c>
      <c r="E98" s="60">
        <v>6.1769999999999999E-2</v>
      </c>
      <c r="F98" s="60">
        <v>5.713E-2</v>
      </c>
      <c r="G98" s="60">
        <v>5.2850000000000001E-2</v>
      </c>
      <c r="H98" s="60">
        <v>4.888E-2</v>
      </c>
      <c r="I98" s="60">
        <v>4.5220000000000003E-2</v>
      </c>
      <c r="J98" s="60">
        <v>4.462E-2</v>
      </c>
      <c r="K98" s="60">
        <v>4.4609999999999997E-2</v>
      </c>
      <c r="L98" s="60">
        <v>4.462E-2</v>
      </c>
      <c r="M98" s="60">
        <v>4.4609999999999997E-2</v>
      </c>
      <c r="N98" s="60">
        <v>4.462E-2</v>
      </c>
      <c r="O98" s="60">
        <v>4.4609999999999997E-2</v>
      </c>
      <c r="P98" s="60">
        <v>4.462E-2</v>
      </c>
      <c r="Q98" s="60">
        <v>4.4609999999999997E-2</v>
      </c>
      <c r="R98" s="60">
        <v>4.462E-2</v>
      </c>
      <c r="S98" s="60">
        <v>4.4609999999999997E-2</v>
      </c>
      <c r="T98" s="60">
        <v>4.462E-2</v>
      </c>
      <c r="U98" s="60">
        <v>4.4609999999999997E-2</v>
      </c>
      <c r="V98" s="60">
        <v>2.231E-2</v>
      </c>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row>
    <row r="99" spans="1:103" s="67" customFormat="1" ht="12.75" x14ac:dyDescent="0.2">
      <c r="A99" s="81">
        <v>39</v>
      </c>
      <c r="B99" s="61">
        <v>1.282051282051282E-2</v>
      </c>
      <c r="C99" s="62">
        <v>2.564102564102564E-2</v>
      </c>
      <c r="D99" s="62">
        <v>2.564102564102564E-2</v>
      </c>
      <c r="E99" s="62">
        <v>2.564102564102564E-2</v>
      </c>
      <c r="F99" s="62">
        <v>2.564102564102564E-2</v>
      </c>
      <c r="G99" s="62">
        <v>2.564102564102564E-2</v>
      </c>
      <c r="H99" s="62">
        <v>2.564102564102564E-2</v>
      </c>
      <c r="I99" s="62">
        <v>2.564102564102564E-2</v>
      </c>
      <c r="J99" s="62">
        <v>2.564102564102564E-2</v>
      </c>
      <c r="K99" s="62">
        <v>2.564102564102564E-2</v>
      </c>
      <c r="L99" s="62">
        <v>2.564102564102564E-2</v>
      </c>
      <c r="M99" s="62">
        <v>2.564102564102564E-2</v>
      </c>
      <c r="N99" s="62">
        <v>2.564102564102564E-2</v>
      </c>
      <c r="O99" s="62">
        <v>2.564102564102564E-2</v>
      </c>
      <c r="P99" s="62">
        <v>2.564102564102564E-2</v>
      </c>
      <c r="Q99" s="62">
        <v>2.564102564102564E-2</v>
      </c>
      <c r="R99" s="62">
        <v>2.564102564102564E-2</v>
      </c>
      <c r="S99" s="62">
        <v>2.564102564102564E-2</v>
      </c>
      <c r="T99" s="62">
        <v>2.564102564102564E-2</v>
      </c>
      <c r="U99" s="62">
        <v>2.564102564102564E-2</v>
      </c>
      <c r="V99" s="62">
        <v>2.564102564102564E-2</v>
      </c>
      <c r="W99" s="62">
        <v>2.564102564102564E-2</v>
      </c>
      <c r="X99" s="62">
        <v>2.564102564102564E-2</v>
      </c>
      <c r="Y99" s="62">
        <v>2.564102564102564E-2</v>
      </c>
      <c r="Z99" s="62">
        <v>2.564102564102564E-2</v>
      </c>
      <c r="AA99" s="62">
        <v>2.564102564102564E-2</v>
      </c>
      <c r="AB99" s="62">
        <v>2.564102564102564E-2</v>
      </c>
      <c r="AC99" s="62">
        <v>2.564102564102564E-2</v>
      </c>
      <c r="AD99" s="62">
        <v>2.564102564102564E-2</v>
      </c>
      <c r="AE99" s="62">
        <v>2.564102564102564E-2</v>
      </c>
      <c r="AF99" s="62">
        <v>2.564102564102564E-2</v>
      </c>
      <c r="AG99" s="62">
        <v>2.564102564102564E-2</v>
      </c>
      <c r="AH99" s="62">
        <v>2.564102564102564E-2</v>
      </c>
      <c r="AI99" s="62">
        <v>0.16666666666666666</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0</v>
      </c>
      <c r="BH99" s="62">
        <v>0</v>
      </c>
      <c r="BI99" s="62">
        <v>0</v>
      </c>
      <c r="BJ99" s="62">
        <v>0</v>
      </c>
      <c r="BK99" s="62">
        <v>0</v>
      </c>
      <c r="BL99" s="62">
        <v>0</v>
      </c>
      <c r="BM99" s="62">
        <v>0</v>
      </c>
      <c r="BN99" s="62">
        <v>0</v>
      </c>
      <c r="BO99" s="62">
        <v>0</v>
      </c>
      <c r="BP99" s="62">
        <v>0</v>
      </c>
      <c r="BQ99" s="62">
        <v>0</v>
      </c>
      <c r="BR99" s="62">
        <v>0</v>
      </c>
      <c r="BS99" s="62">
        <v>0</v>
      </c>
      <c r="BT99" s="62">
        <v>0</v>
      </c>
      <c r="BU99" s="62">
        <v>0</v>
      </c>
      <c r="BV99" s="62">
        <v>0</v>
      </c>
      <c r="BW99" s="62">
        <v>0</v>
      </c>
      <c r="BX99" s="62">
        <v>0</v>
      </c>
      <c r="BY99" s="62">
        <v>0</v>
      </c>
      <c r="BZ99" s="62">
        <v>0</v>
      </c>
      <c r="CA99" s="62">
        <v>0</v>
      </c>
      <c r="CB99" s="62">
        <v>0</v>
      </c>
      <c r="CC99" s="62">
        <v>0</v>
      </c>
      <c r="CD99" s="62">
        <v>0</v>
      </c>
      <c r="CE99" s="62">
        <v>0</v>
      </c>
      <c r="CF99" s="62">
        <v>0</v>
      </c>
      <c r="CG99" s="62">
        <v>0</v>
      </c>
      <c r="CH99" s="62">
        <v>0</v>
      </c>
      <c r="CI99" s="62">
        <v>0</v>
      </c>
      <c r="CJ99" s="62">
        <v>0</v>
      </c>
      <c r="CK99" s="62">
        <v>0</v>
      </c>
      <c r="CL99" s="62">
        <v>0</v>
      </c>
      <c r="CM99" s="62">
        <v>0</v>
      </c>
      <c r="CN99" s="62">
        <v>0</v>
      </c>
      <c r="CO99" s="62">
        <v>0</v>
      </c>
      <c r="CP99" s="62">
        <v>0</v>
      </c>
      <c r="CQ99" s="62">
        <v>0</v>
      </c>
      <c r="CR99" s="62">
        <v>0</v>
      </c>
      <c r="CS99" s="62">
        <v>0</v>
      </c>
      <c r="CT99" s="62">
        <v>0</v>
      </c>
      <c r="CU99" s="62">
        <v>0</v>
      </c>
      <c r="CV99" s="62">
        <v>0</v>
      </c>
      <c r="CW99" s="62">
        <v>0</v>
      </c>
      <c r="CX99" s="62">
        <v>0</v>
      </c>
      <c r="CY99" s="62">
        <v>0</v>
      </c>
    </row>
    <row r="100" spans="1:103" s="67" customFormat="1" ht="12.75" x14ac:dyDescent="0.2">
      <c r="A100" s="129" t="s">
        <v>236</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row>
    <row r="101" spans="1:103" s="67" customFormat="1" ht="12.75" x14ac:dyDescent="0.2">
      <c r="A101" s="80">
        <v>5</v>
      </c>
      <c r="B101" s="59">
        <f>0.3+0.7*B94</f>
        <v>0.43999999999999995</v>
      </c>
      <c r="C101" s="60">
        <f>0.7*C94</f>
        <v>0.22399999999999998</v>
      </c>
      <c r="D101" s="60">
        <f t="shared" ref="D101:S105" si="133">0.7*D94</f>
        <v>0.13439999999999999</v>
      </c>
      <c r="E101" s="60">
        <f t="shared" si="133"/>
        <v>8.0639999999999989E-2</v>
      </c>
      <c r="F101" s="60">
        <f t="shared" si="133"/>
        <v>8.0639999999999989E-2</v>
      </c>
      <c r="G101" s="60">
        <f t="shared" si="133"/>
        <v>4.0319999999999995E-2</v>
      </c>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row>
    <row r="102" spans="1:103" s="67" customFormat="1" ht="12.75" x14ac:dyDescent="0.2">
      <c r="A102" s="80">
        <v>7</v>
      </c>
      <c r="B102" s="59">
        <f>0.3+0.7*B95</f>
        <v>0.40003</v>
      </c>
      <c r="C102" s="60">
        <f>0.7*C95</f>
        <v>0.17143</v>
      </c>
      <c r="D102" s="60">
        <f t="shared" si="133"/>
        <v>0.12243</v>
      </c>
      <c r="E102" s="60">
        <f t="shared" si="133"/>
        <v>8.7429999999999994E-2</v>
      </c>
      <c r="F102" s="60">
        <f t="shared" si="133"/>
        <v>6.2509999999999996E-2</v>
      </c>
      <c r="G102" s="60">
        <f t="shared" si="133"/>
        <v>6.2439999999999996E-2</v>
      </c>
      <c r="H102" s="60">
        <f t="shared" si="133"/>
        <v>6.2509999999999996E-2</v>
      </c>
      <c r="I102" s="60">
        <f t="shared" si="133"/>
        <v>3.1219999999999998E-2</v>
      </c>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row>
    <row r="103" spans="1:103" s="67" customFormat="1" ht="12.75" x14ac:dyDescent="0.2">
      <c r="A103" s="80">
        <v>10</v>
      </c>
      <c r="B103" s="59">
        <f>0.3+0.7*B96</f>
        <v>0.37</v>
      </c>
      <c r="C103" s="60">
        <f>0.7*C96</f>
        <v>0.126</v>
      </c>
      <c r="D103" s="60">
        <f t="shared" si="133"/>
        <v>0.1008</v>
      </c>
      <c r="E103" s="60">
        <f t="shared" si="133"/>
        <v>8.0639999999999989E-2</v>
      </c>
      <c r="F103" s="60">
        <f t="shared" si="133"/>
        <v>6.454E-2</v>
      </c>
      <c r="G103" s="60">
        <f t="shared" si="133"/>
        <v>5.1589999999999997E-2</v>
      </c>
      <c r="H103" s="60">
        <f t="shared" si="133"/>
        <v>4.5850000000000002E-2</v>
      </c>
      <c r="I103" s="60">
        <f t="shared" si="133"/>
        <v>4.5850000000000002E-2</v>
      </c>
      <c r="J103" s="60">
        <f t="shared" si="133"/>
        <v>4.5920000000000002E-2</v>
      </c>
      <c r="K103" s="60">
        <f t="shared" si="133"/>
        <v>4.5850000000000002E-2</v>
      </c>
      <c r="L103" s="60">
        <f t="shared" si="133"/>
        <v>2.2960000000000001E-2</v>
      </c>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row>
    <row r="104" spans="1:103" s="67" customFormat="1" ht="12.75" x14ac:dyDescent="0.2">
      <c r="A104" s="80">
        <v>15</v>
      </c>
      <c r="B104" s="59">
        <f>0.3+0.7*B97</f>
        <v>0.33499999999999996</v>
      </c>
      <c r="C104" s="60">
        <f>0.7*C97</f>
        <v>6.649999999999999E-2</v>
      </c>
      <c r="D104" s="60">
        <f t="shared" si="133"/>
        <v>5.985E-2</v>
      </c>
      <c r="E104" s="60">
        <f t="shared" si="133"/>
        <v>5.3899999999999997E-2</v>
      </c>
      <c r="F104" s="60">
        <f t="shared" si="133"/>
        <v>4.8509999999999998E-2</v>
      </c>
      <c r="G104" s="60">
        <f t="shared" si="133"/>
        <v>4.3609999999999996E-2</v>
      </c>
      <c r="H104" s="60">
        <f t="shared" si="133"/>
        <v>4.1300000000000003E-2</v>
      </c>
      <c r="I104" s="60">
        <f t="shared" si="133"/>
        <v>4.1300000000000003E-2</v>
      </c>
      <c r="J104" s="60">
        <f t="shared" si="133"/>
        <v>4.1369999999999997E-2</v>
      </c>
      <c r="K104" s="60">
        <f t="shared" si="133"/>
        <v>4.1300000000000003E-2</v>
      </c>
      <c r="L104" s="60">
        <f t="shared" si="133"/>
        <v>4.1369999999999997E-2</v>
      </c>
      <c r="M104" s="60">
        <f t="shared" si="133"/>
        <v>4.1300000000000003E-2</v>
      </c>
      <c r="N104" s="60">
        <f t="shared" si="133"/>
        <v>4.1369999999999997E-2</v>
      </c>
      <c r="O104" s="60">
        <f t="shared" si="133"/>
        <v>4.1300000000000003E-2</v>
      </c>
      <c r="P104" s="60">
        <f t="shared" si="133"/>
        <v>4.1369999999999997E-2</v>
      </c>
      <c r="Q104" s="60">
        <f t="shared" si="133"/>
        <v>2.0650000000000002E-2</v>
      </c>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row>
    <row r="105" spans="1:103" s="67" customFormat="1" ht="12.75" x14ac:dyDescent="0.2">
      <c r="A105" s="80">
        <v>20</v>
      </c>
      <c r="B105" s="59">
        <f>0.3+0.7*B98</f>
        <v>0.32624999999999998</v>
      </c>
      <c r="C105" s="60">
        <f>0.7*C98</f>
        <v>5.0533000000000002E-2</v>
      </c>
      <c r="D105" s="60">
        <f t="shared" si="133"/>
        <v>4.6738999999999996E-2</v>
      </c>
      <c r="E105" s="60">
        <f t="shared" si="133"/>
        <v>4.3239E-2</v>
      </c>
      <c r="F105" s="60">
        <f t="shared" si="133"/>
        <v>3.9990999999999999E-2</v>
      </c>
      <c r="G105" s="60">
        <f t="shared" si="133"/>
        <v>3.6995E-2</v>
      </c>
      <c r="H105" s="60">
        <f t="shared" si="133"/>
        <v>3.4215999999999996E-2</v>
      </c>
      <c r="I105" s="60">
        <f t="shared" si="133"/>
        <v>3.1654000000000002E-2</v>
      </c>
      <c r="J105" s="60">
        <f t="shared" si="133"/>
        <v>3.1233999999999998E-2</v>
      </c>
      <c r="K105" s="60">
        <f t="shared" si="133"/>
        <v>3.1226999999999994E-2</v>
      </c>
      <c r="L105" s="60">
        <f t="shared" si="133"/>
        <v>3.1233999999999998E-2</v>
      </c>
      <c r="M105" s="60">
        <f t="shared" si="133"/>
        <v>3.1226999999999994E-2</v>
      </c>
      <c r="N105" s="60">
        <f t="shared" si="133"/>
        <v>3.1233999999999998E-2</v>
      </c>
      <c r="O105" s="60">
        <f t="shared" si="133"/>
        <v>3.1226999999999994E-2</v>
      </c>
      <c r="P105" s="60">
        <f t="shared" si="133"/>
        <v>3.1233999999999998E-2</v>
      </c>
      <c r="Q105" s="60">
        <f t="shared" si="133"/>
        <v>3.1226999999999994E-2</v>
      </c>
      <c r="R105" s="60">
        <f t="shared" si="133"/>
        <v>3.1233999999999998E-2</v>
      </c>
      <c r="S105" s="60">
        <f t="shared" si="133"/>
        <v>3.1226999999999994E-2</v>
      </c>
      <c r="T105" s="60">
        <f t="shared" ref="T105:V105" si="134">0.7*T98</f>
        <v>3.1233999999999998E-2</v>
      </c>
      <c r="U105" s="60">
        <f t="shared" si="134"/>
        <v>3.1226999999999994E-2</v>
      </c>
      <c r="V105" s="60">
        <f t="shared" si="134"/>
        <v>1.5616999999999999E-2</v>
      </c>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row>
    <row r="106" spans="1:103" s="67" customFormat="1" ht="12.75" x14ac:dyDescent="0.2">
      <c r="A106" s="81">
        <v>39</v>
      </c>
      <c r="B106" s="61">
        <v>1.282051282051282E-2</v>
      </c>
      <c r="C106" s="62">
        <v>2.564102564102564E-2</v>
      </c>
      <c r="D106" s="62">
        <v>2.564102564102564E-2</v>
      </c>
      <c r="E106" s="62">
        <v>2.564102564102564E-2</v>
      </c>
      <c r="F106" s="62">
        <v>2.564102564102564E-2</v>
      </c>
      <c r="G106" s="62">
        <v>2.564102564102564E-2</v>
      </c>
      <c r="H106" s="62">
        <v>2.564102564102564E-2</v>
      </c>
      <c r="I106" s="62">
        <v>2.564102564102564E-2</v>
      </c>
      <c r="J106" s="62">
        <v>2.564102564102564E-2</v>
      </c>
      <c r="K106" s="62">
        <v>2.564102564102564E-2</v>
      </c>
      <c r="L106" s="62">
        <v>2.564102564102564E-2</v>
      </c>
      <c r="M106" s="62">
        <v>2.564102564102564E-2</v>
      </c>
      <c r="N106" s="62">
        <v>2.564102564102564E-2</v>
      </c>
      <c r="O106" s="62">
        <v>2.564102564102564E-2</v>
      </c>
      <c r="P106" s="62">
        <v>2.564102564102564E-2</v>
      </c>
      <c r="Q106" s="62">
        <v>2.564102564102564E-2</v>
      </c>
      <c r="R106" s="62">
        <v>2.564102564102564E-2</v>
      </c>
      <c r="S106" s="62">
        <v>2.564102564102564E-2</v>
      </c>
      <c r="T106" s="62">
        <v>2.564102564102564E-2</v>
      </c>
      <c r="U106" s="62">
        <v>2.564102564102564E-2</v>
      </c>
      <c r="V106" s="62">
        <v>2.564102564102564E-2</v>
      </c>
      <c r="W106" s="62">
        <v>2.564102564102564E-2</v>
      </c>
      <c r="X106" s="62">
        <v>2.564102564102564E-2</v>
      </c>
      <c r="Y106" s="62">
        <v>2.564102564102564E-2</v>
      </c>
      <c r="Z106" s="62">
        <v>2.564102564102564E-2</v>
      </c>
      <c r="AA106" s="62">
        <v>2.564102564102564E-2</v>
      </c>
      <c r="AB106" s="62">
        <v>2.564102564102564E-2</v>
      </c>
      <c r="AC106" s="62">
        <v>2.564102564102564E-2</v>
      </c>
      <c r="AD106" s="62">
        <v>2.564102564102564E-2</v>
      </c>
      <c r="AE106" s="62">
        <v>2.564102564102564E-2</v>
      </c>
      <c r="AF106" s="62">
        <v>2.564102564102564E-2</v>
      </c>
      <c r="AG106" s="62">
        <v>2.564102564102564E-2</v>
      </c>
      <c r="AH106" s="62">
        <v>2.564102564102564E-2</v>
      </c>
      <c r="AI106" s="62">
        <v>0.16666666666666666</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2">
        <v>0</v>
      </c>
      <c r="CD106" s="62">
        <v>0</v>
      </c>
      <c r="CE106" s="62">
        <v>0</v>
      </c>
      <c r="CF106" s="62">
        <v>0</v>
      </c>
      <c r="CG106" s="62">
        <v>0</v>
      </c>
      <c r="CH106" s="62">
        <v>0</v>
      </c>
      <c r="CI106" s="62">
        <v>0</v>
      </c>
      <c r="CJ106" s="62">
        <v>0</v>
      </c>
      <c r="CK106" s="62">
        <v>0</v>
      </c>
      <c r="CL106" s="62">
        <v>0</v>
      </c>
      <c r="CM106" s="62">
        <v>0</v>
      </c>
      <c r="CN106" s="62">
        <v>0</v>
      </c>
      <c r="CO106" s="62">
        <v>0</v>
      </c>
      <c r="CP106" s="62">
        <v>0</v>
      </c>
      <c r="CQ106" s="62">
        <v>0</v>
      </c>
      <c r="CR106" s="62">
        <v>0</v>
      </c>
      <c r="CS106" s="62">
        <v>0</v>
      </c>
      <c r="CT106" s="62">
        <v>0</v>
      </c>
      <c r="CU106" s="62">
        <v>0</v>
      </c>
      <c r="CV106" s="62">
        <v>0</v>
      </c>
      <c r="CW106" s="62">
        <v>0</v>
      </c>
      <c r="CX106" s="62">
        <v>0</v>
      </c>
      <c r="CY106" s="62">
        <v>0</v>
      </c>
    </row>
    <row r="107" spans="1:103" s="67" customFormat="1" ht="12.75" x14ac:dyDescent="0.2">
      <c r="N107" s="68"/>
    </row>
    <row r="108" spans="1:103" s="67" customFormat="1" ht="12.75" x14ac:dyDescent="0.2">
      <c r="N108" s="68"/>
    </row>
    <row r="109" spans="1:103" s="67" customFormat="1" ht="25.5" x14ac:dyDescent="0.2">
      <c r="A109" s="389" t="s">
        <v>237</v>
      </c>
      <c r="N109" s="68"/>
    </row>
    <row r="110" spans="1:103" s="67" customFormat="1" ht="12.75" x14ac:dyDescent="0.2">
      <c r="A110" s="125" t="s">
        <v>31</v>
      </c>
      <c r="B110" s="126">
        <v>2020</v>
      </c>
      <c r="C110" s="127">
        <f t="shared" ref="C110:I110" si="135">B110+1</f>
        <v>2021</v>
      </c>
      <c r="D110" s="127">
        <f t="shared" si="135"/>
        <v>2022</v>
      </c>
      <c r="E110" s="127">
        <f t="shared" si="135"/>
        <v>2023</v>
      </c>
      <c r="F110" s="127">
        <f t="shared" si="135"/>
        <v>2024</v>
      </c>
      <c r="G110" s="127">
        <f t="shared" si="135"/>
        <v>2025</v>
      </c>
      <c r="H110" s="127">
        <f t="shared" si="135"/>
        <v>2026</v>
      </c>
      <c r="I110" s="127">
        <f t="shared" si="135"/>
        <v>2027</v>
      </c>
      <c r="J110" s="127">
        <f>I110+1</f>
        <v>2028</v>
      </c>
      <c r="K110" s="127">
        <f t="shared" ref="K110" si="136">J110+1</f>
        <v>2029</v>
      </c>
      <c r="L110" s="127">
        <f>K110+1</f>
        <v>2030</v>
      </c>
      <c r="M110" s="127">
        <f t="shared" ref="M110:BX110" si="137">L110+1</f>
        <v>2031</v>
      </c>
      <c r="N110" s="127">
        <f t="shared" si="137"/>
        <v>2032</v>
      </c>
      <c r="O110" s="127">
        <f t="shared" si="137"/>
        <v>2033</v>
      </c>
      <c r="P110" s="127">
        <f t="shared" si="137"/>
        <v>2034</v>
      </c>
      <c r="Q110" s="127">
        <f t="shared" si="137"/>
        <v>2035</v>
      </c>
      <c r="R110" s="127">
        <f t="shared" si="137"/>
        <v>2036</v>
      </c>
      <c r="S110" s="127">
        <f t="shared" si="137"/>
        <v>2037</v>
      </c>
      <c r="T110" s="127">
        <f t="shared" si="137"/>
        <v>2038</v>
      </c>
      <c r="U110" s="127">
        <f t="shared" si="137"/>
        <v>2039</v>
      </c>
      <c r="V110" s="127">
        <f t="shared" si="137"/>
        <v>2040</v>
      </c>
      <c r="W110" s="127">
        <f t="shared" si="137"/>
        <v>2041</v>
      </c>
      <c r="X110" s="127">
        <f t="shared" si="137"/>
        <v>2042</v>
      </c>
      <c r="Y110" s="127">
        <f t="shared" si="137"/>
        <v>2043</v>
      </c>
      <c r="Z110" s="127">
        <f t="shared" si="137"/>
        <v>2044</v>
      </c>
      <c r="AA110" s="127">
        <f t="shared" si="137"/>
        <v>2045</v>
      </c>
      <c r="AB110" s="127">
        <f t="shared" si="137"/>
        <v>2046</v>
      </c>
      <c r="AC110" s="127">
        <f t="shared" si="137"/>
        <v>2047</v>
      </c>
      <c r="AD110" s="127">
        <f t="shared" si="137"/>
        <v>2048</v>
      </c>
      <c r="AE110" s="127">
        <f t="shared" si="137"/>
        <v>2049</v>
      </c>
      <c r="AF110" s="127">
        <f t="shared" si="137"/>
        <v>2050</v>
      </c>
      <c r="AG110" s="127">
        <f t="shared" si="137"/>
        <v>2051</v>
      </c>
      <c r="AH110" s="127">
        <f t="shared" si="137"/>
        <v>2052</v>
      </c>
      <c r="AI110" s="127">
        <f t="shared" si="137"/>
        <v>2053</v>
      </c>
      <c r="AJ110" s="127">
        <f t="shared" si="137"/>
        <v>2054</v>
      </c>
      <c r="AK110" s="127">
        <f t="shared" si="137"/>
        <v>2055</v>
      </c>
      <c r="AL110" s="127">
        <f t="shared" si="137"/>
        <v>2056</v>
      </c>
      <c r="AM110" s="127">
        <f t="shared" si="137"/>
        <v>2057</v>
      </c>
      <c r="AN110" s="127">
        <f t="shared" si="137"/>
        <v>2058</v>
      </c>
      <c r="AO110" s="127">
        <f t="shared" si="137"/>
        <v>2059</v>
      </c>
      <c r="AP110" s="127">
        <f t="shared" si="137"/>
        <v>2060</v>
      </c>
      <c r="AQ110" s="127">
        <f t="shared" si="137"/>
        <v>2061</v>
      </c>
      <c r="AR110" s="127">
        <f t="shared" si="137"/>
        <v>2062</v>
      </c>
      <c r="AS110" s="127">
        <f t="shared" si="137"/>
        <v>2063</v>
      </c>
      <c r="AT110" s="127">
        <f t="shared" si="137"/>
        <v>2064</v>
      </c>
      <c r="AU110" s="127">
        <f t="shared" si="137"/>
        <v>2065</v>
      </c>
      <c r="AV110" s="127">
        <f t="shared" si="137"/>
        <v>2066</v>
      </c>
      <c r="AW110" s="127">
        <f t="shared" si="137"/>
        <v>2067</v>
      </c>
      <c r="AX110" s="127">
        <f t="shared" si="137"/>
        <v>2068</v>
      </c>
      <c r="AY110" s="127">
        <f t="shared" si="137"/>
        <v>2069</v>
      </c>
      <c r="AZ110" s="127">
        <f t="shared" si="137"/>
        <v>2070</v>
      </c>
      <c r="BA110" s="127">
        <f t="shared" si="137"/>
        <v>2071</v>
      </c>
      <c r="BB110" s="127">
        <f t="shared" si="137"/>
        <v>2072</v>
      </c>
      <c r="BC110" s="127">
        <f t="shared" si="137"/>
        <v>2073</v>
      </c>
      <c r="BD110" s="127">
        <f t="shared" si="137"/>
        <v>2074</v>
      </c>
      <c r="BE110" s="127">
        <f t="shared" si="137"/>
        <v>2075</v>
      </c>
      <c r="BF110" s="127">
        <f t="shared" si="137"/>
        <v>2076</v>
      </c>
      <c r="BG110" s="127">
        <f t="shared" si="137"/>
        <v>2077</v>
      </c>
      <c r="BH110" s="127">
        <f t="shared" si="137"/>
        <v>2078</v>
      </c>
      <c r="BI110" s="127">
        <f t="shared" si="137"/>
        <v>2079</v>
      </c>
      <c r="BJ110" s="127">
        <f t="shared" si="137"/>
        <v>2080</v>
      </c>
      <c r="BK110" s="127">
        <f t="shared" si="137"/>
        <v>2081</v>
      </c>
      <c r="BL110" s="127">
        <f t="shared" si="137"/>
        <v>2082</v>
      </c>
      <c r="BM110" s="127">
        <f t="shared" si="137"/>
        <v>2083</v>
      </c>
      <c r="BN110" s="127">
        <f t="shared" si="137"/>
        <v>2084</v>
      </c>
      <c r="BO110" s="127">
        <f t="shared" si="137"/>
        <v>2085</v>
      </c>
      <c r="BP110" s="127">
        <f t="shared" si="137"/>
        <v>2086</v>
      </c>
      <c r="BQ110" s="127">
        <f t="shared" si="137"/>
        <v>2087</v>
      </c>
      <c r="BR110" s="127">
        <f t="shared" si="137"/>
        <v>2088</v>
      </c>
      <c r="BS110" s="127">
        <f t="shared" si="137"/>
        <v>2089</v>
      </c>
      <c r="BT110" s="127">
        <f t="shared" si="137"/>
        <v>2090</v>
      </c>
      <c r="BU110" s="127">
        <f t="shared" si="137"/>
        <v>2091</v>
      </c>
      <c r="BV110" s="127">
        <f t="shared" si="137"/>
        <v>2092</v>
      </c>
      <c r="BW110" s="127">
        <f t="shared" si="137"/>
        <v>2093</v>
      </c>
      <c r="BX110" s="127">
        <f t="shared" si="137"/>
        <v>2094</v>
      </c>
      <c r="BY110" s="127">
        <f t="shared" ref="BY110:CY110" si="138">BX110+1</f>
        <v>2095</v>
      </c>
      <c r="BZ110" s="127">
        <f t="shared" si="138"/>
        <v>2096</v>
      </c>
      <c r="CA110" s="127">
        <f t="shared" si="138"/>
        <v>2097</v>
      </c>
      <c r="CB110" s="127">
        <f t="shared" si="138"/>
        <v>2098</v>
      </c>
      <c r="CC110" s="127">
        <f t="shared" si="138"/>
        <v>2099</v>
      </c>
      <c r="CD110" s="127">
        <f t="shared" si="138"/>
        <v>2100</v>
      </c>
      <c r="CE110" s="127">
        <f t="shared" si="138"/>
        <v>2101</v>
      </c>
      <c r="CF110" s="127">
        <f t="shared" si="138"/>
        <v>2102</v>
      </c>
      <c r="CG110" s="127">
        <f t="shared" si="138"/>
        <v>2103</v>
      </c>
      <c r="CH110" s="127">
        <f t="shared" si="138"/>
        <v>2104</v>
      </c>
      <c r="CI110" s="127">
        <f t="shared" si="138"/>
        <v>2105</v>
      </c>
      <c r="CJ110" s="127">
        <f t="shared" si="138"/>
        <v>2106</v>
      </c>
      <c r="CK110" s="127">
        <f t="shared" si="138"/>
        <v>2107</v>
      </c>
      <c r="CL110" s="127">
        <f t="shared" si="138"/>
        <v>2108</v>
      </c>
      <c r="CM110" s="127">
        <f t="shared" si="138"/>
        <v>2109</v>
      </c>
      <c r="CN110" s="127">
        <f t="shared" si="138"/>
        <v>2110</v>
      </c>
      <c r="CO110" s="127">
        <f t="shared" si="138"/>
        <v>2111</v>
      </c>
      <c r="CP110" s="127">
        <f t="shared" si="138"/>
        <v>2112</v>
      </c>
      <c r="CQ110" s="127">
        <f t="shared" si="138"/>
        <v>2113</v>
      </c>
      <c r="CR110" s="127">
        <f t="shared" si="138"/>
        <v>2114</v>
      </c>
      <c r="CS110" s="127">
        <f t="shared" si="138"/>
        <v>2115</v>
      </c>
      <c r="CT110" s="127">
        <f t="shared" si="138"/>
        <v>2116</v>
      </c>
      <c r="CU110" s="127">
        <f t="shared" si="138"/>
        <v>2117</v>
      </c>
      <c r="CV110" s="127">
        <f t="shared" si="138"/>
        <v>2118</v>
      </c>
      <c r="CW110" s="127">
        <f t="shared" si="138"/>
        <v>2119</v>
      </c>
      <c r="CX110" s="127">
        <f t="shared" si="138"/>
        <v>2120</v>
      </c>
      <c r="CY110" s="127">
        <f t="shared" si="138"/>
        <v>2121</v>
      </c>
    </row>
    <row r="111" spans="1:103" s="67" customFormat="1" ht="12.75" x14ac:dyDescent="0.2">
      <c r="A111" s="128">
        <v>3</v>
      </c>
      <c r="B111" s="57">
        <v>0.33329999999999999</v>
      </c>
      <c r="C111" s="58">
        <v>0.44450000000000001</v>
      </c>
      <c r="D111" s="58">
        <v>0.14810000000000001</v>
      </c>
      <c r="E111" s="58">
        <v>7.4099999999999999E-2</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row>
    <row r="112" spans="1:103" s="67" customFormat="1" ht="12.75" x14ac:dyDescent="0.2">
      <c r="A112" s="80">
        <v>5</v>
      </c>
      <c r="B112" s="59">
        <v>0.2</v>
      </c>
      <c r="C112" s="60">
        <v>0.32</v>
      </c>
      <c r="D112" s="60">
        <v>0.192</v>
      </c>
      <c r="E112" s="60">
        <v>0.1152</v>
      </c>
      <c r="F112" s="60">
        <v>0.1152</v>
      </c>
      <c r="G112" s="60">
        <v>5.7599999999999998E-2</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row>
    <row r="113" spans="1:103" s="67" customFormat="1" ht="12.75" x14ac:dyDescent="0.2">
      <c r="A113" s="80">
        <v>7</v>
      </c>
      <c r="B113" s="59">
        <v>0.1429</v>
      </c>
      <c r="C113" s="60">
        <v>0.24490000000000001</v>
      </c>
      <c r="D113" s="60">
        <v>0.1749</v>
      </c>
      <c r="E113" s="60">
        <v>0.1249</v>
      </c>
      <c r="F113" s="60">
        <v>8.9300000000000004E-2</v>
      </c>
      <c r="G113" s="60">
        <v>8.9200000000000002E-2</v>
      </c>
      <c r="H113" s="60">
        <v>8.9300000000000004E-2</v>
      </c>
      <c r="I113" s="60">
        <v>4.4600000000000001E-2</v>
      </c>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row>
    <row r="114" spans="1:103" s="67" customFormat="1" ht="12.75" x14ac:dyDescent="0.2">
      <c r="A114" s="80">
        <v>10</v>
      </c>
      <c r="B114" s="59">
        <v>0.1</v>
      </c>
      <c r="C114" s="60">
        <v>0.18</v>
      </c>
      <c r="D114" s="60">
        <v>0.14400000000000002</v>
      </c>
      <c r="E114" s="60">
        <v>0.1152</v>
      </c>
      <c r="F114" s="60">
        <v>9.2200000000000004E-2</v>
      </c>
      <c r="G114" s="60">
        <v>7.3700000000000002E-2</v>
      </c>
      <c r="H114" s="60">
        <v>6.5500000000000003E-2</v>
      </c>
      <c r="I114" s="60">
        <v>6.5500000000000003E-2</v>
      </c>
      <c r="J114" s="60">
        <v>6.5600000000000006E-2</v>
      </c>
      <c r="K114" s="60">
        <v>6.5500000000000003E-2</v>
      </c>
      <c r="L114" s="60">
        <v>3.2800000000000003E-2</v>
      </c>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row>
    <row r="115" spans="1:103" s="67" customFormat="1" ht="12.75" x14ac:dyDescent="0.2">
      <c r="A115" s="80">
        <v>15</v>
      </c>
      <c r="B115" s="59">
        <v>0.05</v>
      </c>
      <c r="C115" s="60">
        <v>9.5000000000000001E-2</v>
      </c>
      <c r="D115" s="60">
        <v>8.5500000000000007E-2</v>
      </c>
      <c r="E115" s="60">
        <v>7.6999999999999999E-2</v>
      </c>
      <c r="F115" s="60">
        <v>6.93E-2</v>
      </c>
      <c r="G115" s="60">
        <v>6.2300000000000001E-2</v>
      </c>
      <c r="H115" s="60">
        <v>5.9000000000000004E-2</v>
      </c>
      <c r="I115" s="60">
        <v>5.9000000000000004E-2</v>
      </c>
      <c r="J115" s="60">
        <v>5.91E-2</v>
      </c>
      <c r="K115" s="60">
        <v>5.9000000000000004E-2</v>
      </c>
      <c r="L115" s="60">
        <v>5.91E-2</v>
      </c>
      <c r="M115" s="60">
        <v>5.9000000000000004E-2</v>
      </c>
      <c r="N115" s="60">
        <v>5.91E-2</v>
      </c>
      <c r="O115" s="60">
        <v>5.9000000000000004E-2</v>
      </c>
      <c r="P115" s="60">
        <v>5.91E-2</v>
      </c>
      <c r="Q115" s="60">
        <v>2.9500000000000002E-2</v>
      </c>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row>
    <row r="116" spans="1:103" s="67" customFormat="1" ht="12.75" x14ac:dyDescent="0.2">
      <c r="A116" s="80">
        <v>20</v>
      </c>
      <c r="B116" s="59">
        <v>3.7499999999999999E-2</v>
      </c>
      <c r="C116" s="60">
        <v>7.2190000000000004E-2</v>
      </c>
      <c r="D116" s="60">
        <v>6.6769999999999996E-2</v>
      </c>
      <c r="E116" s="60">
        <v>6.1769999999999999E-2</v>
      </c>
      <c r="F116" s="60">
        <v>5.713E-2</v>
      </c>
      <c r="G116" s="60">
        <v>5.2850000000000001E-2</v>
      </c>
      <c r="H116" s="60">
        <v>4.888E-2</v>
      </c>
      <c r="I116" s="60">
        <v>4.5220000000000003E-2</v>
      </c>
      <c r="J116" s="60">
        <v>4.462E-2</v>
      </c>
      <c r="K116" s="60">
        <v>4.4609999999999997E-2</v>
      </c>
      <c r="L116" s="60">
        <v>4.462E-2</v>
      </c>
      <c r="M116" s="60">
        <v>4.4609999999999997E-2</v>
      </c>
      <c r="N116" s="60">
        <v>4.462E-2</v>
      </c>
      <c r="O116" s="60">
        <v>4.4609999999999997E-2</v>
      </c>
      <c r="P116" s="60">
        <v>4.462E-2</v>
      </c>
      <c r="Q116" s="60">
        <v>4.4609999999999997E-2</v>
      </c>
      <c r="R116" s="60">
        <v>4.462E-2</v>
      </c>
      <c r="S116" s="60">
        <v>4.4609999999999997E-2</v>
      </c>
      <c r="T116" s="60">
        <v>4.462E-2</v>
      </c>
      <c r="U116" s="60">
        <v>4.4609999999999997E-2</v>
      </c>
      <c r="V116" s="60">
        <v>2.231E-2</v>
      </c>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row>
    <row r="117" spans="1:103" s="67" customFormat="1" ht="12.75" x14ac:dyDescent="0.2">
      <c r="A117" s="81">
        <v>39</v>
      </c>
      <c r="B117" s="61">
        <v>1.282051282051282E-2</v>
      </c>
      <c r="C117" s="62">
        <v>2.564102564102564E-2</v>
      </c>
      <c r="D117" s="62">
        <v>2.564102564102564E-2</v>
      </c>
      <c r="E117" s="62">
        <v>2.564102564102564E-2</v>
      </c>
      <c r="F117" s="62">
        <v>2.564102564102564E-2</v>
      </c>
      <c r="G117" s="62">
        <v>2.564102564102564E-2</v>
      </c>
      <c r="H117" s="62">
        <v>2.564102564102564E-2</v>
      </c>
      <c r="I117" s="62">
        <v>2.564102564102564E-2</v>
      </c>
      <c r="J117" s="62">
        <v>2.564102564102564E-2</v>
      </c>
      <c r="K117" s="62">
        <v>2.564102564102564E-2</v>
      </c>
      <c r="L117" s="62">
        <v>2.564102564102564E-2</v>
      </c>
      <c r="M117" s="62">
        <v>2.564102564102564E-2</v>
      </c>
      <c r="N117" s="62">
        <v>2.564102564102564E-2</v>
      </c>
      <c r="O117" s="62">
        <v>2.564102564102564E-2</v>
      </c>
      <c r="P117" s="62">
        <v>2.564102564102564E-2</v>
      </c>
      <c r="Q117" s="62">
        <v>2.564102564102564E-2</v>
      </c>
      <c r="R117" s="62">
        <v>2.564102564102564E-2</v>
      </c>
      <c r="S117" s="62">
        <v>2.564102564102564E-2</v>
      </c>
      <c r="T117" s="62">
        <v>2.564102564102564E-2</v>
      </c>
      <c r="U117" s="62">
        <v>2.564102564102564E-2</v>
      </c>
      <c r="V117" s="62">
        <v>2.564102564102564E-2</v>
      </c>
      <c r="W117" s="62">
        <v>2.564102564102564E-2</v>
      </c>
      <c r="X117" s="62">
        <v>2.564102564102564E-2</v>
      </c>
      <c r="Y117" s="62">
        <v>2.564102564102564E-2</v>
      </c>
      <c r="Z117" s="62">
        <v>2.564102564102564E-2</v>
      </c>
      <c r="AA117" s="62">
        <v>2.564102564102564E-2</v>
      </c>
      <c r="AB117" s="62">
        <v>2.564102564102564E-2</v>
      </c>
      <c r="AC117" s="62">
        <v>2.564102564102564E-2</v>
      </c>
      <c r="AD117" s="62">
        <v>2.564102564102564E-2</v>
      </c>
      <c r="AE117" s="62">
        <v>2.564102564102564E-2</v>
      </c>
      <c r="AF117" s="62">
        <v>2.564102564102564E-2</v>
      </c>
      <c r="AG117" s="62">
        <v>2.564102564102564E-2</v>
      </c>
      <c r="AH117" s="62">
        <v>2.564102564102564E-2</v>
      </c>
      <c r="AI117" s="62">
        <v>0.16666666666666666</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2">
        <v>0</v>
      </c>
      <c r="CD117" s="62">
        <v>0</v>
      </c>
      <c r="CE117" s="62">
        <v>0</v>
      </c>
      <c r="CF117" s="62">
        <v>0</v>
      </c>
      <c r="CG117" s="62">
        <v>0</v>
      </c>
      <c r="CH117" s="62">
        <v>0</v>
      </c>
      <c r="CI117" s="62">
        <v>0</v>
      </c>
      <c r="CJ117" s="62">
        <v>0</v>
      </c>
      <c r="CK117" s="62">
        <v>0</v>
      </c>
      <c r="CL117" s="62">
        <v>0</v>
      </c>
      <c r="CM117" s="62">
        <v>0</v>
      </c>
      <c r="CN117" s="62">
        <v>0</v>
      </c>
      <c r="CO117" s="62">
        <v>0</v>
      </c>
      <c r="CP117" s="62">
        <v>0</v>
      </c>
      <c r="CQ117" s="62">
        <v>0</v>
      </c>
      <c r="CR117" s="62">
        <v>0</v>
      </c>
      <c r="CS117" s="62">
        <v>0</v>
      </c>
      <c r="CT117" s="62">
        <v>0</v>
      </c>
      <c r="CU117" s="62">
        <v>0</v>
      </c>
      <c r="CV117" s="62">
        <v>0</v>
      </c>
      <c r="CW117" s="62">
        <v>0</v>
      </c>
      <c r="CX117" s="62">
        <v>0</v>
      </c>
      <c r="CY117" s="62">
        <v>0</v>
      </c>
    </row>
    <row r="118" spans="1:103" s="67" customFormat="1" ht="12.75" x14ac:dyDescent="0.2">
      <c r="A118" s="129" t="s">
        <v>236</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row>
    <row r="119" spans="1:103" s="67" customFormat="1" ht="12.75" x14ac:dyDescent="0.2">
      <c r="A119" s="80">
        <v>5</v>
      </c>
      <c r="B119" s="59">
        <f>0.3+0.7*B112</f>
        <v>0.43999999999999995</v>
      </c>
      <c r="C119" s="60">
        <f>0.7*C112</f>
        <v>0.22399999999999998</v>
      </c>
      <c r="D119" s="60">
        <f t="shared" ref="D119:S123" si="139">0.7*D112</f>
        <v>0.13439999999999999</v>
      </c>
      <c r="E119" s="60">
        <f t="shared" si="139"/>
        <v>8.0639999999999989E-2</v>
      </c>
      <c r="F119" s="60">
        <f t="shared" si="139"/>
        <v>8.0639999999999989E-2</v>
      </c>
      <c r="G119" s="60">
        <f t="shared" si="139"/>
        <v>4.0319999999999995E-2</v>
      </c>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row>
    <row r="120" spans="1:103" s="67" customFormat="1" ht="12.75" x14ac:dyDescent="0.2">
      <c r="A120" s="80">
        <v>7</v>
      </c>
      <c r="B120" s="59">
        <f>0.3+0.7*B113</f>
        <v>0.40003</v>
      </c>
      <c r="C120" s="60">
        <f>0.7*C113</f>
        <v>0.17143</v>
      </c>
      <c r="D120" s="60">
        <f t="shared" si="139"/>
        <v>0.12243</v>
      </c>
      <c r="E120" s="60">
        <f t="shared" si="139"/>
        <v>8.7429999999999994E-2</v>
      </c>
      <c r="F120" s="60">
        <f t="shared" si="139"/>
        <v>6.2509999999999996E-2</v>
      </c>
      <c r="G120" s="60">
        <f t="shared" si="139"/>
        <v>6.2439999999999996E-2</v>
      </c>
      <c r="H120" s="60">
        <f t="shared" si="139"/>
        <v>6.2509999999999996E-2</v>
      </c>
      <c r="I120" s="60">
        <f t="shared" si="139"/>
        <v>3.1219999999999998E-2</v>
      </c>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row>
    <row r="121" spans="1:103" s="67" customFormat="1" ht="12.75" x14ac:dyDescent="0.2">
      <c r="A121" s="80">
        <v>10</v>
      </c>
      <c r="B121" s="59">
        <f>0.3+0.7*B114</f>
        <v>0.37</v>
      </c>
      <c r="C121" s="60">
        <f>0.7*C114</f>
        <v>0.126</v>
      </c>
      <c r="D121" s="60">
        <f t="shared" si="139"/>
        <v>0.1008</v>
      </c>
      <c r="E121" s="60">
        <f t="shared" si="139"/>
        <v>8.0639999999999989E-2</v>
      </c>
      <c r="F121" s="60">
        <f t="shared" si="139"/>
        <v>6.454E-2</v>
      </c>
      <c r="G121" s="60">
        <f t="shared" si="139"/>
        <v>5.1589999999999997E-2</v>
      </c>
      <c r="H121" s="60">
        <f t="shared" si="139"/>
        <v>4.5850000000000002E-2</v>
      </c>
      <c r="I121" s="60">
        <f t="shared" si="139"/>
        <v>4.5850000000000002E-2</v>
      </c>
      <c r="J121" s="60">
        <f t="shared" si="139"/>
        <v>4.5920000000000002E-2</v>
      </c>
      <c r="K121" s="60">
        <f t="shared" si="139"/>
        <v>4.5850000000000002E-2</v>
      </c>
      <c r="L121" s="60">
        <f t="shared" si="139"/>
        <v>2.2960000000000001E-2</v>
      </c>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row>
    <row r="122" spans="1:103" s="67" customFormat="1" ht="12.75" x14ac:dyDescent="0.2">
      <c r="A122" s="80">
        <v>15</v>
      </c>
      <c r="B122" s="59">
        <f>0.3+0.7*B115</f>
        <v>0.33499999999999996</v>
      </c>
      <c r="C122" s="60">
        <f>0.7*C115</f>
        <v>6.649999999999999E-2</v>
      </c>
      <c r="D122" s="60">
        <f t="shared" si="139"/>
        <v>5.985E-2</v>
      </c>
      <c r="E122" s="60">
        <f t="shared" si="139"/>
        <v>5.3899999999999997E-2</v>
      </c>
      <c r="F122" s="60">
        <f t="shared" si="139"/>
        <v>4.8509999999999998E-2</v>
      </c>
      <c r="G122" s="60">
        <f t="shared" si="139"/>
        <v>4.3609999999999996E-2</v>
      </c>
      <c r="H122" s="60">
        <f t="shared" si="139"/>
        <v>4.1300000000000003E-2</v>
      </c>
      <c r="I122" s="60">
        <f t="shared" si="139"/>
        <v>4.1300000000000003E-2</v>
      </c>
      <c r="J122" s="60">
        <f t="shared" si="139"/>
        <v>4.1369999999999997E-2</v>
      </c>
      <c r="K122" s="60">
        <f t="shared" si="139"/>
        <v>4.1300000000000003E-2</v>
      </c>
      <c r="L122" s="60">
        <f t="shared" si="139"/>
        <v>4.1369999999999997E-2</v>
      </c>
      <c r="M122" s="60">
        <f t="shared" si="139"/>
        <v>4.1300000000000003E-2</v>
      </c>
      <c r="N122" s="60">
        <f t="shared" si="139"/>
        <v>4.1369999999999997E-2</v>
      </c>
      <c r="O122" s="60">
        <f t="shared" si="139"/>
        <v>4.1300000000000003E-2</v>
      </c>
      <c r="P122" s="60">
        <f t="shared" si="139"/>
        <v>4.1369999999999997E-2</v>
      </c>
      <c r="Q122" s="60">
        <f t="shared" si="139"/>
        <v>2.0650000000000002E-2</v>
      </c>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row>
    <row r="123" spans="1:103" s="67" customFormat="1" ht="12.75" x14ac:dyDescent="0.2">
      <c r="A123" s="80">
        <v>20</v>
      </c>
      <c r="B123" s="59">
        <f>0.3+0.7*B116</f>
        <v>0.32624999999999998</v>
      </c>
      <c r="C123" s="60">
        <f>0.7*C116</f>
        <v>5.0533000000000002E-2</v>
      </c>
      <c r="D123" s="60">
        <f t="shared" si="139"/>
        <v>4.6738999999999996E-2</v>
      </c>
      <c r="E123" s="60">
        <f t="shared" si="139"/>
        <v>4.3239E-2</v>
      </c>
      <c r="F123" s="60">
        <f t="shared" si="139"/>
        <v>3.9990999999999999E-2</v>
      </c>
      <c r="G123" s="60">
        <f t="shared" si="139"/>
        <v>3.6995E-2</v>
      </c>
      <c r="H123" s="60">
        <f t="shared" si="139"/>
        <v>3.4215999999999996E-2</v>
      </c>
      <c r="I123" s="60">
        <f t="shared" si="139"/>
        <v>3.1654000000000002E-2</v>
      </c>
      <c r="J123" s="60">
        <f t="shared" si="139"/>
        <v>3.1233999999999998E-2</v>
      </c>
      <c r="K123" s="60">
        <f t="shared" si="139"/>
        <v>3.1226999999999994E-2</v>
      </c>
      <c r="L123" s="60">
        <f t="shared" si="139"/>
        <v>3.1233999999999998E-2</v>
      </c>
      <c r="M123" s="60">
        <f t="shared" si="139"/>
        <v>3.1226999999999994E-2</v>
      </c>
      <c r="N123" s="60">
        <f t="shared" si="139"/>
        <v>3.1233999999999998E-2</v>
      </c>
      <c r="O123" s="60">
        <f t="shared" si="139"/>
        <v>3.1226999999999994E-2</v>
      </c>
      <c r="P123" s="60">
        <f t="shared" si="139"/>
        <v>3.1233999999999998E-2</v>
      </c>
      <c r="Q123" s="60">
        <f t="shared" si="139"/>
        <v>3.1226999999999994E-2</v>
      </c>
      <c r="R123" s="60">
        <f t="shared" si="139"/>
        <v>3.1233999999999998E-2</v>
      </c>
      <c r="S123" s="60">
        <f t="shared" si="139"/>
        <v>3.1226999999999994E-2</v>
      </c>
      <c r="T123" s="60">
        <f t="shared" ref="T123:V123" si="140">0.7*T116</f>
        <v>3.1233999999999998E-2</v>
      </c>
      <c r="U123" s="60">
        <f t="shared" si="140"/>
        <v>3.1226999999999994E-2</v>
      </c>
      <c r="V123" s="60">
        <f t="shared" si="140"/>
        <v>1.5616999999999999E-2</v>
      </c>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row>
    <row r="124" spans="1:103" s="67" customFormat="1" ht="12.75" x14ac:dyDescent="0.2">
      <c r="A124" s="81">
        <v>39</v>
      </c>
      <c r="B124" s="61">
        <v>1.282051282051282E-2</v>
      </c>
      <c r="C124" s="62">
        <v>2.564102564102564E-2</v>
      </c>
      <c r="D124" s="62">
        <v>2.564102564102564E-2</v>
      </c>
      <c r="E124" s="62">
        <v>2.564102564102564E-2</v>
      </c>
      <c r="F124" s="62">
        <v>2.564102564102564E-2</v>
      </c>
      <c r="G124" s="62">
        <v>2.564102564102564E-2</v>
      </c>
      <c r="H124" s="62">
        <v>2.564102564102564E-2</v>
      </c>
      <c r="I124" s="62">
        <v>2.564102564102564E-2</v>
      </c>
      <c r="J124" s="62">
        <v>2.564102564102564E-2</v>
      </c>
      <c r="K124" s="62">
        <v>2.564102564102564E-2</v>
      </c>
      <c r="L124" s="62">
        <v>2.564102564102564E-2</v>
      </c>
      <c r="M124" s="62">
        <v>2.564102564102564E-2</v>
      </c>
      <c r="N124" s="62">
        <v>2.564102564102564E-2</v>
      </c>
      <c r="O124" s="62">
        <v>2.564102564102564E-2</v>
      </c>
      <c r="P124" s="62">
        <v>2.564102564102564E-2</v>
      </c>
      <c r="Q124" s="62">
        <v>2.564102564102564E-2</v>
      </c>
      <c r="R124" s="62">
        <v>2.564102564102564E-2</v>
      </c>
      <c r="S124" s="62">
        <v>2.564102564102564E-2</v>
      </c>
      <c r="T124" s="62">
        <v>2.564102564102564E-2</v>
      </c>
      <c r="U124" s="62">
        <v>2.564102564102564E-2</v>
      </c>
      <c r="V124" s="62">
        <v>2.564102564102564E-2</v>
      </c>
      <c r="W124" s="62">
        <v>2.564102564102564E-2</v>
      </c>
      <c r="X124" s="62">
        <v>2.564102564102564E-2</v>
      </c>
      <c r="Y124" s="62">
        <v>2.564102564102564E-2</v>
      </c>
      <c r="Z124" s="62">
        <v>2.564102564102564E-2</v>
      </c>
      <c r="AA124" s="62">
        <v>2.564102564102564E-2</v>
      </c>
      <c r="AB124" s="62">
        <v>2.564102564102564E-2</v>
      </c>
      <c r="AC124" s="62">
        <v>2.564102564102564E-2</v>
      </c>
      <c r="AD124" s="62">
        <v>2.564102564102564E-2</v>
      </c>
      <c r="AE124" s="62">
        <v>2.564102564102564E-2</v>
      </c>
      <c r="AF124" s="62">
        <v>2.564102564102564E-2</v>
      </c>
      <c r="AG124" s="62">
        <v>2.564102564102564E-2</v>
      </c>
      <c r="AH124" s="62">
        <v>2.564102564102564E-2</v>
      </c>
      <c r="AI124" s="62">
        <v>0.16666666666666666</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0</v>
      </c>
      <c r="BH124" s="62">
        <v>0</v>
      </c>
      <c r="BI124" s="62">
        <v>0</v>
      </c>
      <c r="BJ124" s="62">
        <v>0</v>
      </c>
      <c r="BK124" s="62">
        <v>0</v>
      </c>
      <c r="BL124" s="62">
        <v>0</v>
      </c>
      <c r="BM124" s="62">
        <v>0</v>
      </c>
      <c r="BN124" s="62">
        <v>0</v>
      </c>
      <c r="BO124" s="62">
        <v>0</v>
      </c>
      <c r="BP124" s="62">
        <v>0</v>
      </c>
      <c r="BQ124" s="62">
        <v>0</v>
      </c>
      <c r="BR124" s="62">
        <v>0</v>
      </c>
      <c r="BS124" s="62">
        <v>0</v>
      </c>
      <c r="BT124" s="62">
        <v>0</v>
      </c>
      <c r="BU124" s="62">
        <v>0</v>
      </c>
      <c r="BV124" s="62">
        <v>0</v>
      </c>
      <c r="BW124" s="62">
        <v>0</v>
      </c>
      <c r="BX124" s="62">
        <v>0</v>
      </c>
      <c r="BY124" s="62">
        <v>0</v>
      </c>
      <c r="BZ124" s="62">
        <v>0</v>
      </c>
      <c r="CA124" s="62">
        <v>0</v>
      </c>
      <c r="CB124" s="62">
        <v>0</v>
      </c>
      <c r="CC124" s="62">
        <v>0</v>
      </c>
      <c r="CD124" s="62">
        <v>0</v>
      </c>
      <c r="CE124" s="62">
        <v>0</v>
      </c>
      <c r="CF124" s="62">
        <v>0</v>
      </c>
      <c r="CG124" s="62">
        <v>0</v>
      </c>
      <c r="CH124" s="62">
        <v>0</v>
      </c>
      <c r="CI124" s="62">
        <v>0</v>
      </c>
      <c r="CJ124" s="62">
        <v>0</v>
      </c>
      <c r="CK124" s="62">
        <v>0</v>
      </c>
      <c r="CL124" s="62">
        <v>0</v>
      </c>
      <c r="CM124" s="62">
        <v>0</v>
      </c>
      <c r="CN124" s="62">
        <v>0</v>
      </c>
      <c r="CO124" s="62">
        <v>0</v>
      </c>
      <c r="CP124" s="62">
        <v>0</v>
      </c>
      <c r="CQ124" s="62">
        <v>0</v>
      </c>
      <c r="CR124" s="62">
        <v>0</v>
      </c>
      <c r="CS124" s="62">
        <v>0</v>
      </c>
      <c r="CT124" s="62">
        <v>0</v>
      </c>
      <c r="CU124" s="62">
        <v>0</v>
      </c>
      <c r="CV124" s="62">
        <v>0</v>
      </c>
      <c r="CW124" s="62">
        <v>0</v>
      </c>
      <c r="CX124" s="62">
        <v>0</v>
      </c>
      <c r="CY124" s="62">
        <v>0</v>
      </c>
    </row>
    <row r="125" spans="1:103" s="67" customFormat="1" ht="12.75" x14ac:dyDescent="0.2">
      <c r="N125" s="68"/>
    </row>
    <row r="126" spans="1:103" s="67" customFormat="1" ht="12.75" x14ac:dyDescent="0.2">
      <c r="N126" s="68"/>
    </row>
    <row r="127" spans="1:103" s="67" customFormat="1" ht="25.5" x14ac:dyDescent="0.2">
      <c r="A127" s="389" t="s">
        <v>238</v>
      </c>
      <c r="N127" s="68"/>
    </row>
    <row r="128" spans="1:103" s="67" customFormat="1" ht="12.75" x14ac:dyDescent="0.2">
      <c r="A128" s="125" t="s">
        <v>31</v>
      </c>
      <c r="B128" s="126">
        <v>2020</v>
      </c>
      <c r="C128" s="127">
        <f t="shared" ref="C128:I128" si="141">B128+1</f>
        <v>2021</v>
      </c>
      <c r="D128" s="127">
        <f t="shared" si="141"/>
        <v>2022</v>
      </c>
      <c r="E128" s="127">
        <f t="shared" si="141"/>
        <v>2023</v>
      </c>
      <c r="F128" s="127">
        <f t="shared" si="141"/>
        <v>2024</v>
      </c>
      <c r="G128" s="127">
        <f t="shared" si="141"/>
        <v>2025</v>
      </c>
      <c r="H128" s="127">
        <f t="shared" si="141"/>
        <v>2026</v>
      </c>
      <c r="I128" s="127">
        <f t="shared" si="141"/>
        <v>2027</v>
      </c>
      <c r="J128" s="127">
        <f>I128+1</f>
        <v>2028</v>
      </c>
      <c r="K128" s="127">
        <f t="shared" ref="K128" si="142">J128+1</f>
        <v>2029</v>
      </c>
      <c r="L128" s="127">
        <f>K128+1</f>
        <v>2030</v>
      </c>
      <c r="M128" s="127">
        <f t="shared" ref="M128:BX128" si="143">L128+1</f>
        <v>2031</v>
      </c>
      <c r="N128" s="127">
        <f t="shared" si="143"/>
        <v>2032</v>
      </c>
      <c r="O128" s="127">
        <f t="shared" si="143"/>
        <v>2033</v>
      </c>
      <c r="P128" s="127">
        <f t="shared" si="143"/>
        <v>2034</v>
      </c>
      <c r="Q128" s="127">
        <f t="shared" si="143"/>
        <v>2035</v>
      </c>
      <c r="R128" s="127">
        <f t="shared" si="143"/>
        <v>2036</v>
      </c>
      <c r="S128" s="127">
        <f t="shared" si="143"/>
        <v>2037</v>
      </c>
      <c r="T128" s="127">
        <f t="shared" si="143"/>
        <v>2038</v>
      </c>
      <c r="U128" s="127">
        <f t="shared" si="143"/>
        <v>2039</v>
      </c>
      <c r="V128" s="127">
        <f t="shared" si="143"/>
        <v>2040</v>
      </c>
      <c r="W128" s="127">
        <f t="shared" si="143"/>
        <v>2041</v>
      </c>
      <c r="X128" s="127">
        <f t="shared" si="143"/>
        <v>2042</v>
      </c>
      <c r="Y128" s="127">
        <f t="shared" si="143"/>
        <v>2043</v>
      </c>
      <c r="Z128" s="127">
        <f t="shared" si="143"/>
        <v>2044</v>
      </c>
      <c r="AA128" s="127">
        <f t="shared" si="143"/>
        <v>2045</v>
      </c>
      <c r="AB128" s="127">
        <f t="shared" si="143"/>
        <v>2046</v>
      </c>
      <c r="AC128" s="127">
        <f t="shared" si="143"/>
        <v>2047</v>
      </c>
      <c r="AD128" s="127">
        <f t="shared" si="143"/>
        <v>2048</v>
      </c>
      <c r="AE128" s="127">
        <f t="shared" si="143"/>
        <v>2049</v>
      </c>
      <c r="AF128" s="127">
        <f t="shared" si="143"/>
        <v>2050</v>
      </c>
      <c r="AG128" s="127">
        <f t="shared" si="143"/>
        <v>2051</v>
      </c>
      <c r="AH128" s="127">
        <f t="shared" si="143"/>
        <v>2052</v>
      </c>
      <c r="AI128" s="127">
        <f t="shared" si="143"/>
        <v>2053</v>
      </c>
      <c r="AJ128" s="127">
        <f t="shared" si="143"/>
        <v>2054</v>
      </c>
      <c r="AK128" s="127">
        <f t="shared" si="143"/>
        <v>2055</v>
      </c>
      <c r="AL128" s="127">
        <f t="shared" si="143"/>
        <v>2056</v>
      </c>
      <c r="AM128" s="127">
        <f t="shared" si="143"/>
        <v>2057</v>
      </c>
      <c r="AN128" s="127">
        <f t="shared" si="143"/>
        <v>2058</v>
      </c>
      <c r="AO128" s="127">
        <f t="shared" si="143"/>
        <v>2059</v>
      </c>
      <c r="AP128" s="127">
        <f t="shared" si="143"/>
        <v>2060</v>
      </c>
      <c r="AQ128" s="127">
        <f t="shared" si="143"/>
        <v>2061</v>
      </c>
      <c r="AR128" s="127">
        <f t="shared" si="143"/>
        <v>2062</v>
      </c>
      <c r="AS128" s="127">
        <f t="shared" si="143"/>
        <v>2063</v>
      </c>
      <c r="AT128" s="127">
        <f t="shared" si="143"/>
        <v>2064</v>
      </c>
      <c r="AU128" s="127">
        <f t="shared" si="143"/>
        <v>2065</v>
      </c>
      <c r="AV128" s="127">
        <f t="shared" si="143"/>
        <v>2066</v>
      </c>
      <c r="AW128" s="127">
        <f t="shared" si="143"/>
        <v>2067</v>
      </c>
      <c r="AX128" s="127">
        <f t="shared" si="143"/>
        <v>2068</v>
      </c>
      <c r="AY128" s="127">
        <f t="shared" si="143"/>
        <v>2069</v>
      </c>
      <c r="AZ128" s="127">
        <f t="shared" si="143"/>
        <v>2070</v>
      </c>
      <c r="BA128" s="127">
        <f t="shared" si="143"/>
        <v>2071</v>
      </c>
      <c r="BB128" s="127">
        <f t="shared" si="143"/>
        <v>2072</v>
      </c>
      <c r="BC128" s="127">
        <f t="shared" si="143"/>
        <v>2073</v>
      </c>
      <c r="BD128" s="127">
        <f t="shared" si="143"/>
        <v>2074</v>
      </c>
      <c r="BE128" s="127">
        <f t="shared" si="143"/>
        <v>2075</v>
      </c>
      <c r="BF128" s="127">
        <f t="shared" si="143"/>
        <v>2076</v>
      </c>
      <c r="BG128" s="127">
        <f t="shared" si="143"/>
        <v>2077</v>
      </c>
      <c r="BH128" s="127">
        <f t="shared" si="143"/>
        <v>2078</v>
      </c>
      <c r="BI128" s="127">
        <f t="shared" si="143"/>
        <v>2079</v>
      </c>
      <c r="BJ128" s="127">
        <f t="shared" si="143"/>
        <v>2080</v>
      </c>
      <c r="BK128" s="127">
        <f t="shared" si="143"/>
        <v>2081</v>
      </c>
      <c r="BL128" s="127">
        <f t="shared" si="143"/>
        <v>2082</v>
      </c>
      <c r="BM128" s="127">
        <f t="shared" si="143"/>
        <v>2083</v>
      </c>
      <c r="BN128" s="127">
        <f t="shared" si="143"/>
        <v>2084</v>
      </c>
      <c r="BO128" s="127">
        <f t="shared" si="143"/>
        <v>2085</v>
      </c>
      <c r="BP128" s="127">
        <f t="shared" si="143"/>
        <v>2086</v>
      </c>
      <c r="BQ128" s="127">
        <f t="shared" si="143"/>
        <v>2087</v>
      </c>
      <c r="BR128" s="127">
        <f t="shared" si="143"/>
        <v>2088</v>
      </c>
      <c r="BS128" s="127">
        <f t="shared" si="143"/>
        <v>2089</v>
      </c>
      <c r="BT128" s="127">
        <f t="shared" si="143"/>
        <v>2090</v>
      </c>
      <c r="BU128" s="127">
        <f t="shared" si="143"/>
        <v>2091</v>
      </c>
      <c r="BV128" s="127">
        <f t="shared" si="143"/>
        <v>2092</v>
      </c>
      <c r="BW128" s="127">
        <f t="shared" si="143"/>
        <v>2093</v>
      </c>
      <c r="BX128" s="127">
        <f t="shared" si="143"/>
        <v>2094</v>
      </c>
      <c r="BY128" s="127">
        <f t="shared" ref="BY128:CY128" si="144">BX128+1</f>
        <v>2095</v>
      </c>
      <c r="BZ128" s="127">
        <f t="shared" si="144"/>
        <v>2096</v>
      </c>
      <c r="CA128" s="127">
        <f t="shared" si="144"/>
        <v>2097</v>
      </c>
      <c r="CB128" s="127">
        <f t="shared" si="144"/>
        <v>2098</v>
      </c>
      <c r="CC128" s="127">
        <f t="shared" si="144"/>
        <v>2099</v>
      </c>
      <c r="CD128" s="127">
        <f t="shared" si="144"/>
        <v>2100</v>
      </c>
      <c r="CE128" s="127">
        <f t="shared" si="144"/>
        <v>2101</v>
      </c>
      <c r="CF128" s="127">
        <f t="shared" si="144"/>
        <v>2102</v>
      </c>
      <c r="CG128" s="127">
        <f t="shared" si="144"/>
        <v>2103</v>
      </c>
      <c r="CH128" s="127">
        <f t="shared" si="144"/>
        <v>2104</v>
      </c>
      <c r="CI128" s="127">
        <f t="shared" si="144"/>
        <v>2105</v>
      </c>
      <c r="CJ128" s="127">
        <f t="shared" si="144"/>
        <v>2106</v>
      </c>
      <c r="CK128" s="127">
        <f t="shared" si="144"/>
        <v>2107</v>
      </c>
      <c r="CL128" s="127">
        <f t="shared" si="144"/>
        <v>2108</v>
      </c>
      <c r="CM128" s="127">
        <f t="shared" si="144"/>
        <v>2109</v>
      </c>
      <c r="CN128" s="127">
        <f t="shared" si="144"/>
        <v>2110</v>
      </c>
      <c r="CO128" s="127">
        <f t="shared" si="144"/>
        <v>2111</v>
      </c>
      <c r="CP128" s="127">
        <f t="shared" si="144"/>
        <v>2112</v>
      </c>
      <c r="CQ128" s="127">
        <f t="shared" si="144"/>
        <v>2113</v>
      </c>
      <c r="CR128" s="127">
        <f t="shared" si="144"/>
        <v>2114</v>
      </c>
      <c r="CS128" s="127">
        <f t="shared" si="144"/>
        <v>2115</v>
      </c>
      <c r="CT128" s="127">
        <f t="shared" si="144"/>
        <v>2116</v>
      </c>
      <c r="CU128" s="127">
        <f t="shared" si="144"/>
        <v>2117</v>
      </c>
      <c r="CV128" s="127">
        <f t="shared" si="144"/>
        <v>2118</v>
      </c>
      <c r="CW128" s="127">
        <f t="shared" si="144"/>
        <v>2119</v>
      </c>
      <c r="CX128" s="127">
        <f t="shared" si="144"/>
        <v>2120</v>
      </c>
      <c r="CY128" s="127">
        <f t="shared" si="144"/>
        <v>2121</v>
      </c>
    </row>
    <row r="129" spans="1:103" s="67" customFormat="1" ht="12.75" x14ac:dyDescent="0.2">
      <c r="A129" s="128">
        <v>3</v>
      </c>
      <c r="B129" s="57">
        <v>0.33329999999999999</v>
      </c>
      <c r="C129" s="58">
        <v>0.44450000000000001</v>
      </c>
      <c r="D129" s="58">
        <v>0.14810000000000001</v>
      </c>
      <c r="E129" s="58">
        <v>7.4099999999999999E-2</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row>
    <row r="130" spans="1:103" s="67" customFormat="1" ht="12.75" x14ac:dyDescent="0.2">
      <c r="A130" s="80">
        <v>5</v>
      </c>
      <c r="B130" s="59">
        <v>0.2</v>
      </c>
      <c r="C130" s="60">
        <v>0.32</v>
      </c>
      <c r="D130" s="60">
        <v>0.192</v>
      </c>
      <c r="E130" s="60">
        <v>0.1152</v>
      </c>
      <c r="F130" s="60">
        <v>0.1152</v>
      </c>
      <c r="G130" s="60">
        <v>5.7599999999999998E-2</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row>
    <row r="131" spans="1:103" s="67" customFormat="1" ht="12.75" x14ac:dyDescent="0.2">
      <c r="A131" s="80">
        <v>7</v>
      </c>
      <c r="B131" s="59">
        <v>0.1429</v>
      </c>
      <c r="C131" s="60">
        <v>0.24490000000000001</v>
      </c>
      <c r="D131" s="60">
        <v>0.1749</v>
      </c>
      <c r="E131" s="60">
        <v>0.1249</v>
      </c>
      <c r="F131" s="60">
        <v>8.9300000000000004E-2</v>
      </c>
      <c r="G131" s="60">
        <v>8.9200000000000002E-2</v>
      </c>
      <c r="H131" s="60">
        <v>8.9300000000000004E-2</v>
      </c>
      <c r="I131" s="60">
        <v>4.4600000000000001E-2</v>
      </c>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row>
    <row r="132" spans="1:103" s="67" customFormat="1" ht="12.75" x14ac:dyDescent="0.2">
      <c r="A132" s="80">
        <v>10</v>
      </c>
      <c r="B132" s="59">
        <v>0.1</v>
      </c>
      <c r="C132" s="60">
        <v>0.18</v>
      </c>
      <c r="D132" s="60">
        <v>0.14400000000000002</v>
      </c>
      <c r="E132" s="60">
        <v>0.1152</v>
      </c>
      <c r="F132" s="60">
        <v>9.2200000000000004E-2</v>
      </c>
      <c r="G132" s="60">
        <v>7.3700000000000002E-2</v>
      </c>
      <c r="H132" s="60">
        <v>6.5500000000000003E-2</v>
      </c>
      <c r="I132" s="60">
        <v>6.5500000000000003E-2</v>
      </c>
      <c r="J132" s="60">
        <v>6.5600000000000006E-2</v>
      </c>
      <c r="K132" s="60">
        <v>6.5500000000000003E-2</v>
      </c>
      <c r="L132" s="60">
        <v>3.2800000000000003E-2</v>
      </c>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row>
    <row r="133" spans="1:103" s="67" customFormat="1" ht="12.75" x14ac:dyDescent="0.2">
      <c r="A133" s="80">
        <v>15</v>
      </c>
      <c r="B133" s="59">
        <v>0.05</v>
      </c>
      <c r="C133" s="60">
        <v>9.5000000000000001E-2</v>
      </c>
      <c r="D133" s="60">
        <v>8.5500000000000007E-2</v>
      </c>
      <c r="E133" s="60">
        <v>7.6999999999999999E-2</v>
      </c>
      <c r="F133" s="60">
        <v>6.93E-2</v>
      </c>
      <c r="G133" s="60">
        <v>6.2300000000000001E-2</v>
      </c>
      <c r="H133" s="60">
        <v>5.9000000000000004E-2</v>
      </c>
      <c r="I133" s="60">
        <v>5.9000000000000004E-2</v>
      </c>
      <c r="J133" s="60">
        <v>5.91E-2</v>
      </c>
      <c r="K133" s="60">
        <v>5.9000000000000004E-2</v>
      </c>
      <c r="L133" s="60">
        <v>5.91E-2</v>
      </c>
      <c r="M133" s="60">
        <v>5.9000000000000004E-2</v>
      </c>
      <c r="N133" s="60">
        <v>5.91E-2</v>
      </c>
      <c r="O133" s="60">
        <v>5.9000000000000004E-2</v>
      </c>
      <c r="P133" s="60">
        <v>5.91E-2</v>
      </c>
      <c r="Q133" s="60">
        <v>2.9500000000000002E-2</v>
      </c>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row>
    <row r="134" spans="1:103" s="67" customFormat="1" ht="12.75" x14ac:dyDescent="0.2">
      <c r="A134" s="80">
        <v>20</v>
      </c>
      <c r="B134" s="59">
        <v>3.7499999999999999E-2</v>
      </c>
      <c r="C134" s="60">
        <v>7.2190000000000004E-2</v>
      </c>
      <c r="D134" s="60">
        <v>6.6769999999999996E-2</v>
      </c>
      <c r="E134" s="60">
        <v>6.1769999999999999E-2</v>
      </c>
      <c r="F134" s="60">
        <v>5.713E-2</v>
      </c>
      <c r="G134" s="60">
        <v>5.2850000000000001E-2</v>
      </c>
      <c r="H134" s="60">
        <v>4.888E-2</v>
      </c>
      <c r="I134" s="60">
        <v>4.5220000000000003E-2</v>
      </c>
      <c r="J134" s="60">
        <v>4.462E-2</v>
      </c>
      <c r="K134" s="60">
        <v>4.4609999999999997E-2</v>
      </c>
      <c r="L134" s="60">
        <v>4.462E-2</v>
      </c>
      <c r="M134" s="60">
        <v>4.4609999999999997E-2</v>
      </c>
      <c r="N134" s="60">
        <v>4.462E-2</v>
      </c>
      <c r="O134" s="60">
        <v>4.4609999999999997E-2</v>
      </c>
      <c r="P134" s="60">
        <v>4.462E-2</v>
      </c>
      <c r="Q134" s="60">
        <v>4.4609999999999997E-2</v>
      </c>
      <c r="R134" s="60">
        <v>4.462E-2</v>
      </c>
      <c r="S134" s="60">
        <v>4.4609999999999997E-2</v>
      </c>
      <c r="T134" s="60">
        <v>4.462E-2</v>
      </c>
      <c r="U134" s="60">
        <v>4.4609999999999997E-2</v>
      </c>
      <c r="V134" s="60">
        <v>2.231E-2</v>
      </c>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row>
    <row r="135" spans="1:103" s="67" customFormat="1" ht="12.75" x14ac:dyDescent="0.2">
      <c r="A135" s="81">
        <v>39</v>
      </c>
      <c r="B135" s="61">
        <v>1.282051282051282E-2</v>
      </c>
      <c r="C135" s="62">
        <v>2.564102564102564E-2</v>
      </c>
      <c r="D135" s="62">
        <v>2.564102564102564E-2</v>
      </c>
      <c r="E135" s="62">
        <v>2.564102564102564E-2</v>
      </c>
      <c r="F135" s="62">
        <v>2.564102564102564E-2</v>
      </c>
      <c r="G135" s="62">
        <v>2.564102564102564E-2</v>
      </c>
      <c r="H135" s="62">
        <v>2.564102564102564E-2</v>
      </c>
      <c r="I135" s="62">
        <v>2.564102564102564E-2</v>
      </c>
      <c r="J135" s="62">
        <v>2.564102564102564E-2</v>
      </c>
      <c r="K135" s="62">
        <v>2.564102564102564E-2</v>
      </c>
      <c r="L135" s="62">
        <v>2.564102564102564E-2</v>
      </c>
      <c r="M135" s="62">
        <v>2.564102564102564E-2</v>
      </c>
      <c r="N135" s="62">
        <v>2.564102564102564E-2</v>
      </c>
      <c r="O135" s="62">
        <v>2.564102564102564E-2</v>
      </c>
      <c r="P135" s="62">
        <v>2.564102564102564E-2</v>
      </c>
      <c r="Q135" s="62">
        <v>2.564102564102564E-2</v>
      </c>
      <c r="R135" s="62">
        <v>2.564102564102564E-2</v>
      </c>
      <c r="S135" s="62">
        <v>2.564102564102564E-2</v>
      </c>
      <c r="T135" s="62">
        <v>2.564102564102564E-2</v>
      </c>
      <c r="U135" s="62">
        <v>2.564102564102564E-2</v>
      </c>
      <c r="V135" s="62">
        <v>2.564102564102564E-2</v>
      </c>
      <c r="W135" s="62">
        <v>2.564102564102564E-2</v>
      </c>
      <c r="X135" s="62">
        <v>2.564102564102564E-2</v>
      </c>
      <c r="Y135" s="62">
        <v>2.564102564102564E-2</v>
      </c>
      <c r="Z135" s="62">
        <v>2.564102564102564E-2</v>
      </c>
      <c r="AA135" s="62">
        <v>2.564102564102564E-2</v>
      </c>
      <c r="AB135" s="62">
        <v>2.564102564102564E-2</v>
      </c>
      <c r="AC135" s="62">
        <v>2.564102564102564E-2</v>
      </c>
      <c r="AD135" s="62">
        <v>2.564102564102564E-2</v>
      </c>
      <c r="AE135" s="62">
        <v>2.564102564102564E-2</v>
      </c>
      <c r="AF135" s="62">
        <v>2.564102564102564E-2</v>
      </c>
      <c r="AG135" s="62">
        <v>2.564102564102564E-2</v>
      </c>
      <c r="AH135" s="62">
        <v>2.564102564102564E-2</v>
      </c>
      <c r="AI135" s="62">
        <v>0.16666666666666666</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0</v>
      </c>
      <c r="BH135" s="62">
        <v>0</v>
      </c>
      <c r="BI135" s="62">
        <v>0</v>
      </c>
      <c r="BJ135" s="62">
        <v>0</v>
      </c>
      <c r="BK135" s="62">
        <v>0</v>
      </c>
      <c r="BL135" s="62">
        <v>0</v>
      </c>
      <c r="BM135" s="62">
        <v>0</v>
      </c>
      <c r="BN135" s="62">
        <v>0</v>
      </c>
      <c r="BO135" s="62">
        <v>0</v>
      </c>
      <c r="BP135" s="62">
        <v>0</v>
      </c>
      <c r="BQ135" s="62">
        <v>0</v>
      </c>
      <c r="BR135" s="62">
        <v>0</v>
      </c>
      <c r="BS135" s="62">
        <v>0</v>
      </c>
      <c r="BT135" s="62">
        <v>0</v>
      </c>
      <c r="BU135" s="62">
        <v>0</v>
      </c>
      <c r="BV135" s="62">
        <v>0</v>
      </c>
      <c r="BW135" s="62">
        <v>0</v>
      </c>
      <c r="BX135" s="62">
        <v>0</v>
      </c>
      <c r="BY135" s="62">
        <v>0</v>
      </c>
      <c r="BZ135" s="62">
        <v>0</v>
      </c>
      <c r="CA135" s="62">
        <v>0</v>
      </c>
      <c r="CB135" s="62">
        <v>0</v>
      </c>
      <c r="CC135" s="62">
        <v>0</v>
      </c>
      <c r="CD135" s="62">
        <v>0</v>
      </c>
      <c r="CE135" s="62">
        <v>0</v>
      </c>
      <c r="CF135" s="62">
        <v>0</v>
      </c>
      <c r="CG135" s="62">
        <v>0</v>
      </c>
      <c r="CH135" s="62">
        <v>0</v>
      </c>
      <c r="CI135" s="62">
        <v>0</v>
      </c>
      <c r="CJ135" s="62">
        <v>0</v>
      </c>
      <c r="CK135" s="62">
        <v>0</v>
      </c>
      <c r="CL135" s="62">
        <v>0</v>
      </c>
      <c r="CM135" s="62">
        <v>0</v>
      </c>
      <c r="CN135" s="62">
        <v>0</v>
      </c>
      <c r="CO135" s="62">
        <v>0</v>
      </c>
      <c r="CP135" s="62">
        <v>0</v>
      </c>
      <c r="CQ135" s="62">
        <v>0</v>
      </c>
      <c r="CR135" s="62">
        <v>0</v>
      </c>
      <c r="CS135" s="62">
        <v>0</v>
      </c>
      <c r="CT135" s="62">
        <v>0</v>
      </c>
      <c r="CU135" s="62">
        <v>0</v>
      </c>
      <c r="CV135" s="62">
        <v>0</v>
      </c>
      <c r="CW135" s="62">
        <v>0</v>
      </c>
      <c r="CX135" s="62">
        <v>0</v>
      </c>
      <c r="CY135" s="62">
        <v>0</v>
      </c>
    </row>
    <row r="136" spans="1:103" s="67" customFormat="1" ht="12.75" x14ac:dyDescent="0.2">
      <c r="A136" s="129" t="s">
        <v>239</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row>
  </sheetData>
  <sheetProtection algorithmName="SHA-512" hashValue="xTiE4MJKm/d8LAj9fJGIkYTlpjlTeZpBImy/pBavbm4dJTu9SeoWsL9OPFXrnJ7Z6YQYYCyO7XXR7aoR9HCZ5w==" saltValue="PQ/hV+w7qqstdT/ap74Oy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CY149"/>
  <sheetViews>
    <sheetView topLeftCell="A19" zoomScaleNormal="100" workbookViewId="0">
      <pane xSplit="1" topLeftCell="B1" activePane="topRight" state="frozenSplit"/>
      <selection activeCell="D70" sqref="D70"/>
      <selection pane="topRight" activeCell="D70" sqref="D70"/>
    </sheetView>
  </sheetViews>
  <sheetFormatPr defaultColWidth="9" defaultRowHeight="12.75" x14ac:dyDescent="0.2"/>
  <cols>
    <col min="1" max="1" width="34.375" style="67" customWidth="1"/>
    <col min="2" max="2" width="8.125" style="67" customWidth="1"/>
    <col min="3" max="3" width="9.75" style="67" customWidth="1"/>
    <col min="4" max="4" width="8.375" style="67" customWidth="1"/>
    <col min="5" max="5" width="8.5" style="67" customWidth="1"/>
    <col min="6" max="6" width="9.875" style="67" customWidth="1"/>
    <col min="7" max="7" width="7.25" style="67" customWidth="1"/>
    <col min="8" max="8" width="7.125" style="67" bestFit="1" customWidth="1"/>
    <col min="9" max="9" width="9.125" style="67" bestFit="1" customWidth="1"/>
    <col min="10" max="10" width="7.375" style="67" customWidth="1"/>
    <col min="11" max="11" width="7.25" style="67" bestFit="1" customWidth="1"/>
    <col min="12" max="12" width="7.125" style="67" customWidth="1"/>
    <col min="13" max="13" width="10.75" style="67" bestFit="1" customWidth="1"/>
    <col min="14" max="14" width="7.125" style="68" bestFit="1" customWidth="1"/>
    <col min="15" max="15" width="7.375" style="67" customWidth="1"/>
    <col min="16" max="21" width="7.125" style="67" bestFit="1" customWidth="1"/>
    <col min="22" max="39" width="6.875" style="67" customWidth="1"/>
    <col min="40" max="16384" width="9" style="67"/>
  </cols>
  <sheetData>
    <row r="1" spans="1:14" x14ac:dyDescent="0.2">
      <c r="L1" s="68"/>
      <c r="N1" s="67"/>
    </row>
    <row r="2" spans="1:14" x14ac:dyDescent="0.2">
      <c r="N2" s="67"/>
    </row>
    <row r="3" spans="1:14" ht="36.75" customHeight="1" x14ac:dyDescent="0.2">
      <c r="A3" s="69" t="s">
        <v>21</v>
      </c>
      <c r="N3" s="67"/>
    </row>
    <row r="4" spans="1:14" x14ac:dyDescent="0.2">
      <c r="A4" s="70" t="s">
        <v>20</v>
      </c>
      <c r="C4" s="67" t="s">
        <v>359</v>
      </c>
      <c r="D4" s="67" t="s">
        <v>124</v>
      </c>
      <c r="N4" s="67"/>
    </row>
    <row r="5" spans="1:14" x14ac:dyDescent="0.2">
      <c r="A5" s="71" t="s">
        <v>19</v>
      </c>
      <c r="C5" s="67" t="s">
        <v>360</v>
      </c>
      <c r="D5" s="67" t="s">
        <v>74</v>
      </c>
      <c r="N5" s="67"/>
    </row>
    <row r="6" spans="1:14" x14ac:dyDescent="0.2">
      <c r="A6" s="71" t="s">
        <v>89</v>
      </c>
      <c r="C6" s="67" t="s">
        <v>361</v>
      </c>
      <c r="N6" s="67"/>
    </row>
    <row r="7" spans="1:14" x14ac:dyDescent="0.2">
      <c r="A7" s="72" t="s">
        <v>113</v>
      </c>
      <c r="C7" s="67" t="s">
        <v>0</v>
      </c>
      <c r="N7" s="67"/>
    </row>
    <row r="8" spans="1:14" x14ac:dyDescent="0.2">
      <c r="C8" s="73"/>
      <c r="F8" s="74"/>
    </row>
    <row r="9" spans="1:14" x14ac:dyDescent="0.2">
      <c r="A9" s="75" t="s">
        <v>97</v>
      </c>
      <c r="C9" s="76"/>
      <c r="F9" s="68"/>
      <c r="G9" s="77"/>
    </row>
    <row r="10" spans="1:14" x14ac:dyDescent="0.2">
      <c r="A10" s="78" t="s">
        <v>130</v>
      </c>
      <c r="G10" s="77"/>
    </row>
    <row r="11" spans="1:14" x14ac:dyDescent="0.2">
      <c r="A11" s="79" t="s">
        <v>58</v>
      </c>
    </row>
    <row r="12" spans="1:14" x14ac:dyDescent="0.2">
      <c r="A12" s="79" t="s">
        <v>90</v>
      </c>
    </row>
    <row r="13" spans="1:14" x14ac:dyDescent="0.2">
      <c r="A13" s="79" t="s">
        <v>131</v>
      </c>
    </row>
    <row r="14" spans="1:14" x14ac:dyDescent="0.2">
      <c r="A14" s="79" t="s">
        <v>144</v>
      </c>
    </row>
    <row r="15" spans="1:14" x14ac:dyDescent="0.2">
      <c r="A15" s="79" t="s">
        <v>145</v>
      </c>
    </row>
    <row r="16" spans="1:14" x14ac:dyDescent="0.2">
      <c r="A16" s="79" t="s">
        <v>132</v>
      </c>
    </row>
    <row r="17" spans="1:7" x14ac:dyDescent="0.2">
      <c r="A17" s="79" t="s">
        <v>325</v>
      </c>
    </row>
    <row r="18" spans="1:7" x14ac:dyDescent="0.2">
      <c r="A18" s="449" t="s">
        <v>91</v>
      </c>
    </row>
    <row r="19" spans="1:7" x14ac:dyDescent="0.2">
      <c r="A19" s="450" t="s">
        <v>0</v>
      </c>
    </row>
    <row r="21" spans="1:7" ht="38.25" x14ac:dyDescent="0.2">
      <c r="A21" s="75" t="s">
        <v>103</v>
      </c>
      <c r="B21" s="82" t="s">
        <v>78</v>
      </c>
      <c r="C21" s="82" t="s">
        <v>79</v>
      </c>
      <c r="D21" s="83" t="s">
        <v>22</v>
      </c>
      <c r="E21" s="84" t="s">
        <v>128</v>
      </c>
      <c r="F21" s="84" t="s">
        <v>129</v>
      </c>
    </row>
    <row r="22" spans="1:7" x14ac:dyDescent="0.2">
      <c r="A22" s="71" t="s">
        <v>35</v>
      </c>
      <c r="B22" s="85">
        <v>31</v>
      </c>
      <c r="C22" s="85">
        <v>29</v>
      </c>
      <c r="D22" s="86">
        <v>20</v>
      </c>
      <c r="E22" s="87">
        <v>1.5E-3</v>
      </c>
      <c r="F22" s="87">
        <v>1.5E-3</v>
      </c>
      <c r="G22" s="88" t="s">
        <v>376</v>
      </c>
    </row>
    <row r="23" spans="1:7" x14ac:dyDescent="0.2">
      <c r="A23" s="71" t="s">
        <v>1</v>
      </c>
      <c r="B23" s="89">
        <v>29</v>
      </c>
      <c r="C23" s="89">
        <v>29</v>
      </c>
      <c r="D23" s="90">
        <v>20</v>
      </c>
      <c r="E23" s="91">
        <v>1.5E-3</v>
      </c>
      <c r="F23" s="91">
        <v>1.5E-3</v>
      </c>
      <c r="G23" s="88"/>
    </row>
    <row r="24" spans="1:7" x14ac:dyDescent="0.2">
      <c r="A24" s="71" t="s">
        <v>2</v>
      </c>
      <c r="B24" s="89">
        <v>38</v>
      </c>
      <c r="C24" s="89">
        <v>33</v>
      </c>
      <c r="D24" s="90">
        <v>20</v>
      </c>
      <c r="E24" s="91">
        <v>1.5E-3</v>
      </c>
      <c r="F24" s="91">
        <v>1.5E-3</v>
      </c>
      <c r="G24" s="88"/>
    </row>
    <row r="25" spans="1:7" x14ac:dyDescent="0.2">
      <c r="A25" s="71" t="s">
        <v>3</v>
      </c>
      <c r="B25" s="89">
        <v>24</v>
      </c>
      <c r="C25" s="89">
        <v>25</v>
      </c>
      <c r="D25" s="90">
        <v>15</v>
      </c>
      <c r="E25" s="91">
        <v>1.5E-3</v>
      </c>
      <c r="F25" s="91">
        <v>1.5E-3</v>
      </c>
      <c r="G25" s="88"/>
    </row>
    <row r="26" spans="1:7" x14ac:dyDescent="0.2">
      <c r="A26" s="71" t="s">
        <v>333</v>
      </c>
      <c r="B26" s="89">
        <v>22</v>
      </c>
      <c r="C26" s="89">
        <v>22</v>
      </c>
      <c r="D26" s="90">
        <v>5</v>
      </c>
      <c r="E26" s="91">
        <v>1.5E-3</v>
      </c>
      <c r="F26" s="91">
        <v>1.5E-3</v>
      </c>
      <c r="G26" s="88" t="s">
        <v>334</v>
      </c>
    </row>
    <row r="27" spans="1:7" x14ac:dyDescent="0.2">
      <c r="A27" s="71" t="s">
        <v>4</v>
      </c>
      <c r="B27" s="89">
        <v>30</v>
      </c>
      <c r="C27" s="89">
        <v>39</v>
      </c>
      <c r="D27" s="90">
        <v>15</v>
      </c>
      <c r="E27" s="91">
        <v>1.220213E-2</v>
      </c>
      <c r="F27" s="91">
        <v>1.102333E-2</v>
      </c>
      <c r="G27" s="88"/>
    </row>
    <row r="28" spans="1:7" x14ac:dyDescent="0.2">
      <c r="A28" s="71" t="s">
        <v>5</v>
      </c>
      <c r="B28" s="89">
        <v>62</v>
      </c>
      <c r="C28" s="89">
        <v>53</v>
      </c>
      <c r="D28" s="90">
        <v>15</v>
      </c>
      <c r="E28" s="91">
        <v>1.5E-3</v>
      </c>
      <c r="F28" s="91">
        <v>1.5E-3</v>
      </c>
      <c r="G28" s="88"/>
    </row>
    <row r="29" spans="1:7" x14ac:dyDescent="0.2">
      <c r="A29" s="71" t="s">
        <v>6</v>
      </c>
      <c r="B29" s="89">
        <v>31</v>
      </c>
      <c r="C29" s="89">
        <v>40</v>
      </c>
      <c r="D29" s="90">
        <v>20</v>
      </c>
      <c r="E29" s="91">
        <v>1.220213E-2</v>
      </c>
      <c r="F29" s="91">
        <v>1.102333E-2</v>
      </c>
      <c r="G29" s="88"/>
    </row>
    <row r="30" spans="1:7" x14ac:dyDescent="0.2">
      <c r="A30" s="71" t="s">
        <v>7</v>
      </c>
      <c r="B30" s="89">
        <v>48</v>
      </c>
      <c r="C30" s="89">
        <v>44</v>
      </c>
      <c r="D30" s="90">
        <v>20</v>
      </c>
      <c r="E30" s="91">
        <v>1.5E-3</v>
      </c>
      <c r="F30" s="91">
        <v>1.5E-3</v>
      </c>
      <c r="G30" s="88"/>
    </row>
    <row r="31" spans="1:7" x14ac:dyDescent="0.2">
      <c r="A31" s="71" t="s">
        <v>8</v>
      </c>
      <c r="B31" s="89">
        <v>53</v>
      </c>
      <c r="C31" s="89">
        <v>46</v>
      </c>
      <c r="D31" s="90">
        <v>20</v>
      </c>
      <c r="E31" s="91">
        <v>1.220213E-2</v>
      </c>
      <c r="F31" s="91">
        <v>1.102333E-2</v>
      </c>
      <c r="G31" s="88"/>
    </row>
    <row r="32" spans="1:7" x14ac:dyDescent="0.2">
      <c r="A32" s="71" t="s">
        <v>36</v>
      </c>
      <c r="B32" s="92">
        <v>49</v>
      </c>
      <c r="C32" s="92"/>
      <c r="D32" s="93">
        <v>20</v>
      </c>
      <c r="E32" s="91">
        <v>1.220213E-2</v>
      </c>
      <c r="F32" s="91"/>
      <c r="G32" s="88" t="s">
        <v>375</v>
      </c>
    </row>
    <row r="33" spans="1:7" x14ac:dyDescent="0.2">
      <c r="A33" s="71" t="s">
        <v>9</v>
      </c>
      <c r="B33" s="89">
        <v>46</v>
      </c>
      <c r="C33" s="89"/>
      <c r="D33" s="90">
        <v>15</v>
      </c>
      <c r="E33" s="94">
        <v>1.67806E-2</v>
      </c>
      <c r="F33" s="94"/>
      <c r="G33" s="88"/>
    </row>
    <row r="34" spans="1:7" x14ac:dyDescent="0.2">
      <c r="A34" s="71" t="s">
        <v>10</v>
      </c>
      <c r="B34" s="89">
        <v>49</v>
      </c>
      <c r="C34" s="89"/>
      <c r="D34" s="90">
        <v>15</v>
      </c>
      <c r="E34" s="94">
        <v>1.67806E-2</v>
      </c>
      <c r="F34" s="94"/>
      <c r="G34" s="88"/>
    </row>
    <row r="35" spans="1:7" x14ac:dyDescent="0.2">
      <c r="A35" s="71" t="s">
        <v>8</v>
      </c>
      <c r="B35" s="89">
        <v>38</v>
      </c>
      <c r="C35" s="89"/>
      <c r="D35" s="90">
        <v>20</v>
      </c>
      <c r="E35" s="91">
        <v>1.220213E-2</v>
      </c>
      <c r="F35" s="91"/>
      <c r="G35" s="88"/>
    </row>
    <row r="36" spans="1:7" x14ac:dyDescent="0.2">
      <c r="A36" s="71" t="s">
        <v>11</v>
      </c>
      <c r="B36" s="89">
        <v>50</v>
      </c>
      <c r="C36" s="89"/>
      <c r="D36" s="90">
        <v>20</v>
      </c>
      <c r="E36" s="91">
        <v>1.220213E-2</v>
      </c>
      <c r="F36" s="91"/>
      <c r="G36" s="88"/>
    </row>
    <row r="37" spans="1:7" x14ac:dyDescent="0.2">
      <c r="A37" s="71" t="s">
        <v>12</v>
      </c>
      <c r="B37" s="89">
        <v>36</v>
      </c>
      <c r="C37" s="89"/>
      <c r="D37" s="90">
        <v>20</v>
      </c>
      <c r="E37" s="94">
        <v>1.67806E-2</v>
      </c>
      <c r="F37" s="94"/>
      <c r="G37" s="88"/>
    </row>
    <row r="38" spans="1:7" x14ac:dyDescent="0.2">
      <c r="A38" s="71" t="s">
        <v>37</v>
      </c>
      <c r="B38" s="92">
        <v>18</v>
      </c>
      <c r="C38" s="92">
        <v>15</v>
      </c>
      <c r="D38" s="93">
        <v>7</v>
      </c>
      <c r="E38" s="94">
        <v>1.67806E-2</v>
      </c>
      <c r="F38" s="94">
        <v>1.483752E-2</v>
      </c>
      <c r="G38" s="88" t="s">
        <v>374</v>
      </c>
    </row>
    <row r="39" spans="1:7" x14ac:dyDescent="0.2">
      <c r="A39" s="71" t="s">
        <v>13</v>
      </c>
      <c r="B39" s="89">
        <v>36</v>
      </c>
      <c r="C39" s="89">
        <v>41</v>
      </c>
      <c r="D39" s="90">
        <v>39</v>
      </c>
      <c r="E39" s="91">
        <v>1.220213E-2</v>
      </c>
      <c r="F39" s="91">
        <v>1.102333E-2</v>
      </c>
    </row>
    <row r="40" spans="1:7" x14ac:dyDescent="0.2">
      <c r="A40" s="71" t="s">
        <v>14</v>
      </c>
      <c r="B40" s="89">
        <v>15</v>
      </c>
      <c r="C40" s="89">
        <v>20</v>
      </c>
      <c r="D40" s="90">
        <v>7</v>
      </c>
      <c r="E40" s="94">
        <v>1.67806E-2</v>
      </c>
      <c r="F40" s="94">
        <v>1.483752E-2</v>
      </c>
    </row>
    <row r="41" spans="1:7" x14ac:dyDescent="0.2">
      <c r="A41" s="71" t="s">
        <v>15</v>
      </c>
      <c r="B41" s="89">
        <v>12</v>
      </c>
      <c r="C41" s="89">
        <v>16</v>
      </c>
      <c r="D41" s="90">
        <v>5</v>
      </c>
      <c r="E41" s="91">
        <v>6.437E-3</v>
      </c>
      <c r="F41" s="91">
        <v>6.437E-3</v>
      </c>
    </row>
    <row r="42" spans="1:7" x14ac:dyDescent="0.2">
      <c r="A42" s="71" t="s">
        <v>16</v>
      </c>
      <c r="B42" s="89">
        <v>22</v>
      </c>
      <c r="C42" s="89">
        <v>16</v>
      </c>
      <c r="D42" s="90">
        <v>5</v>
      </c>
      <c r="E42" s="94">
        <v>1.67806E-2</v>
      </c>
      <c r="F42" s="94">
        <v>1.483752E-2</v>
      </c>
    </row>
    <row r="43" spans="1:7" x14ac:dyDescent="0.2">
      <c r="A43" s="71" t="s">
        <v>17</v>
      </c>
      <c r="B43" s="89">
        <v>10</v>
      </c>
      <c r="C43" s="89">
        <v>18</v>
      </c>
      <c r="D43" s="90">
        <v>7</v>
      </c>
      <c r="E43" s="94">
        <v>1.67806E-2</v>
      </c>
      <c r="F43" s="94">
        <v>1.483752E-2</v>
      </c>
    </row>
    <row r="44" spans="1:7" x14ac:dyDescent="0.2">
      <c r="A44" s="71" t="s">
        <v>18</v>
      </c>
      <c r="B44" s="89">
        <v>25</v>
      </c>
      <c r="C44" s="89">
        <v>25</v>
      </c>
      <c r="D44" s="90">
        <v>7</v>
      </c>
      <c r="E44" s="94">
        <v>1.67806E-2</v>
      </c>
      <c r="F44" s="94">
        <v>1.483752E-2</v>
      </c>
    </row>
    <row r="45" spans="1:7" x14ac:dyDescent="0.2">
      <c r="A45" s="71" t="s">
        <v>371</v>
      </c>
      <c r="B45" s="89">
        <v>15</v>
      </c>
      <c r="C45" s="89">
        <v>15</v>
      </c>
      <c r="D45" s="90">
        <v>10</v>
      </c>
      <c r="E45" s="94">
        <v>1.67806E-2</v>
      </c>
      <c r="F45" s="94">
        <v>1.483752E-2</v>
      </c>
      <c r="G45" s="152" t="s">
        <v>372</v>
      </c>
    </row>
    <row r="46" spans="1:7" x14ac:dyDescent="0.2">
      <c r="A46" s="71" t="s">
        <v>146</v>
      </c>
      <c r="B46" s="95">
        <v>4</v>
      </c>
      <c r="C46" s="95">
        <v>4</v>
      </c>
      <c r="D46" s="96">
        <v>5</v>
      </c>
      <c r="E46" s="94">
        <v>1.67806E-2</v>
      </c>
      <c r="F46" s="94">
        <v>1.483752E-2</v>
      </c>
    </row>
    <row r="47" spans="1:7" x14ac:dyDescent="0.2">
      <c r="A47" s="71" t="s">
        <v>213</v>
      </c>
      <c r="B47" s="95">
        <v>10</v>
      </c>
      <c r="C47" s="95">
        <v>10</v>
      </c>
      <c r="D47" s="96">
        <v>5</v>
      </c>
      <c r="E47" s="94">
        <v>1.67806E-2</v>
      </c>
      <c r="F47" s="94">
        <v>1.483752E-2</v>
      </c>
    </row>
    <row r="48" spans="1:7" ht="13.5" thickBot="1" x14ac:dyDescent="0.25">
      <c r="A48" s="71" t="s">
        <v>92</v>
      </c>
      <c r="B48" s="95">
        <v>5</v>
      </c>
      <c r="C48" s="95">
        <v>5</v>
      </c>
      <c r="D48" s="96">
        <v>5</v>
      </c>
      <c r="E48" s="94">
        <v>1.67806E-2</v>
      </c>
      <c r="F48" s="94">
        <v>1.483752E-2</v>
      </c>
    </row>
    <row r="49" spans="1:103" x14ac:dyDescent="0.2">
      <c r="A49" s="97" t="str">
        <f>Inputs!M20</f>
        <v xml:space="preserve">  Other Computer Hardware and Software</v>
      </c>
      <c r="B49" s="98">
        <f ca="1">IF($A$49=0,B23,OFFSET(B21,MATCH($A$49,$A$22:$A$48,0),,,))</f>
        <v>5</v>
      </c>
      <c r="C49" s="99">
        <f t="shared" ref="C49:D49" ca="1" si="0">IF($A$49=0,C23,OFFSET(C21,MATCH($A$49,$A$22:$A$48,0),,,))</f>
        <v>5</v>
      </c>
      <c r="D49" s="100">
        <f t="shared" ca="1" si="0"/>
        <v>5</v>
      </c>
      <c r="E49" s="101">
        <f ca="1">IF(ISBLANK(Company),E23,IF(OR(Company=$A$4,Company=$A$6),OFFSET(E21,MATCH($A$49,$A$22:$A$48,0),,,),OFFSET(F21,MATCH($A$49,$A$22:$A$48,0),,,)))</f>
        <v>1.67806E-2</v>
      </c>
      <c r="F49" s="101"/>
      <c r="G49" s="102" t="s">
        <v>202</v>
      </c>
    </row>
    <row r="50" spans="1:103" x14ac:dyDescent="0.2">
      <c r="A50" s="103" t="s">
        <v>80</v>
      </c>
      <c r="B50" s="452" t="s">
        <v>369</v>
      </c>
      <c r="C50" s="453"/>
      <c r="D50" s="104"/>
      <c r="E50" s="105"/>
    </row>
    <row r="51" spans="1:103" x14ac:dyDescent="0.2">
      <c r="A51" s="106"/>
      <c r="B51" s="107" t="s">
        <v>323</v>
      </c>
      <c r="C51" s="108"/>
      <c r="D51" s="108"/>
      <c r="E51" s="109"/>
    </row>
    <row r="52" spans="1:103" ht="13.5" thickBot="1" x14ac:dyDescent="0.25"/>
    <row r="53" spans="1:103" x14ac:dyDescent="0.2">
      <c r="A53" s="110" t="s">
        <v>32</v>
      </c>
      <c r="B53" s="111" t="s">
        <v>77</v>
      </c>
      <c r="C53" s="112" t="s">
        <v>75</v>
      </c>
      <c r="D53" s="113" t="s">
        <v>76</v>
      </c>
    </row>
    <row r="54" spans="1:103" x14ac:dyDescent="0.2">
      <c r="A54" s="114" t="s">
        <v>326</v>
      </c>
      <c r="B54" s="115">
        <v>0.32900000000000001</v>
      </c>
      <c r="C54" s="116" t="s">
        <v>328</v>
      </c>
      <c r="D54" s="117">
        <v>42797</v>
      </c>
      <c r="E54" s="118" t="s">
        <v>354</v>
      </c>
      <c r="F54" s="119"/>
      <c r="G54" s="119"/>
      <c r="H54" s="119"/>
      <c r="I54" s="119"/>
      <c r="J54" s="119"/>
      <c r="K54" s="119"/>
      <c r="L54" s="119"/>
      <c r="M54" s="119"/>
      <c r="N54" s="120"/>
      <c r="O54" s="120"/>
      <c r="P54" s="120"/>
      <c r="Q54" s="120"/>
      <c r="R54" s="120"/>
      <c r="S54" s="120"/>
    </row>
    <row r="55" spans="1:103" ht="13.5" thickBot="1" x14ac:dyDescent="0.25">
      <c r="A55" s="469" t="s">
        <v>327</v>
      </c>
      <c r="B55" s="470">
        <v>0.06</v>
      </c>
      <c r="C55" s="471" t="s">
        <v>328</v>
      </c>
      <c r="D55" s="472">
        <v>42797</v>
      </c>
      <c r="E55" s="118"/>
      <c r="F55" s="119"/>
      <c r="G55" s="119"/>
      <c r="H55" s="119"/>
      <c r="I55" s="119"/>
      <c r="J55" s="119"/>
      <c r="K55" s="119"/>
      <c r="L55" s="119"/>
      <c r="M55" s="119"/>
      <c r="N55" s="120"/>
      <c r="O55" s="120"/>
      <c r="P55" s="120"/>
      <c r="Q55" s="120"/>
      <c r="R55" s="120"/>
      <c r="S55" s="120"/>
    </row>
    <row r="56" spans="1:103" x14ac:dyDescent="0.2">
      <c r="D56" s="122"/>
      <c r="E56" s="118"/>
      <c r="F56" s="119"/>
      <c r="G56" s="119"/>
      <c r="H56" s="119"/>
      <c r="I56" s="119"/>
      <c r="J56" s="119"/>
      <c r="K56" s="119"/>
      <c r="L56" s="119"/>
      <c r="M56" s="119"/>
      <c r="N56" s="121"/>
      <c r="O56" s="120"/>
      <c r="P56" s="120"/>
      <c r="Q56" s="120"/>
      <c r="R56" s="120"/>
      <c r="S56" s="120"/>
    </row>
    <row r="57" spans="1:103" x14ac:dyDescent="0.2">
      <c r="A57" s="123" t="s">
        <v>30</v>
      </c>
      <c r="B57" s="124" t="s">
        <v>335</v>
      </c>
    </row>
    <row r="58" spans="1:103" x14ac:dyDescent="0.2">
      <c r="A58" s="125" t="s">
        <v>31</v>
      </c>
      <c r="B58" s="126">
        <f>FirstYear</f>
        <v>2018</v>
      </c>
      <c r="C58" s="127">
        <f t="shared" ref="C58:AI58" si="1">B58+1</f>
        <v>2019</v>
      </c>
      <c r="D58" s="127">
        <f t="shared" si="1"/>
        <v>2020</v>
      </c>
      <c r="E58" s="127">
        <f t="shared" si="1"/>
        <v>2021</v>
      </c>
      <c r="F58" s="127">
        <f t="shared" si="1"/>
        <v>2022</v>
      </c>
      <c r="G58" s="127">
        <f t="shared" si="1"/>
        <v>2023</v>
      </c>
      <c r="H58" s="127">
        <f t="shared" si="1"/>
        <v>2024</v>
      </c>
      <c r="I58" s="127">
        <f t="shared" si="1"/>
        <v>2025</v>
      </c>
      <c r="J58" s="127">
        <f>I58+1</f>
        <v>2026</v>
      </c>
      <c r="K58" s="127">
        <f t="shared" si="1"/>
        <v>2027</v>
      </c>
      <c r="L58" s="127">
        <f>K58+1</f>
        <v>2028</v>
      </c>
      <c r="M58" s="127">
        <f t="shared" si="1"/>
        <v>2029</v>
      </c>
      <c r="N58" s="127">
        <f t="shared" si="1"/>
        <v>2030</v>
      </c>
      <c r="O58" s="127">
        <f t="shared" si="1"/>
        <v>2031</v>
      </c>
      <c r="P58" s="127">
        <f t="shared" si="1"/>
        <v>2032</v>
      </c>
      <c r="Q58" s="127">
        <f t="shared" si="1"/>
        <v>2033</v>
      </c>
      <c r="R58" s="127">
        <f t="shared" si="1"/>
        <v>2034</v>
      </c>
      <c r="S58" s="127">
        <f t="shared" si="1"/>
        <v>2035</v>
      </c>
      <c r="T58" s="127">
        <f t="shared" si="1"/>
        <v>2036</v>
      </c>
      <c r="U58" s="127">
        <f t="shared" si="1"/>
        <v>2037</v>
      </c>
      <c r="V58" s="127">
        <f t="shared" si="1"/>
        <v>2038</v>
      </c>
      <c r="W58" s="127">
        <f t="shared" si="1"/>
        <v>2039</v>
      </c>
      <c r="X58" s="127">
        <f t="shared" si="1"/>
        <v>2040</v>
      </c>
      <c r="Y58" s="127">
        <f t="shared" si="1"/>
        <v>2041</v>
      </c>
      <c r="Z58" s="127">
        <f t="shared" si="1"/>
        <v>2042</v>
      </c>
      <c r="AA58" s="127">
        <f t="shared" si="1"/>
        <v>2043</v>
      </c>
      <c r="AB58" s="127">
        <f t="shared" si="1"/>
        <v>2044</v>
      </c>
      <c r="AC58" s="127">
        <f t="shared" si="1"/>
        <v>2045</v>
      </c>
      <c r="AD58" s="127">
        <f t="shared" si="1"/>
        <v>2046</v>
      </c>
      <c r="AE58" s="127">
        <f t="shared" si="1"/>
        <v>2047</v>
      </c>
      <c r="AF58" s="127">
        <f t="shared" si="1"/>
        <v>2048</v>
      </c>
      <c r="AG58" s="127">
        <f t="shared" si="1"/>
        <v>2049</v>
      </c>
      <c r="AH58" s="127">
        <f t="shared" si="1"/>
        <v>2050</v>
      </c>
      <c r="AI58" s="127">
        <f t="shared" si="1"/>
        <v>2051</v>
      </c>
      <c r="AJ58" s="127">
        <f t="shared" ref="AJ58" si="2">AI58+1</f>
        <v>2052</v>
      </c>
      <c r="AK58" s="127">
        <f t="shared" ref="AK58" si="3">AJ58+1</f>
        <v>2053</v>
      </c>
      <c r="AL58" s="127">
        <f t="shared" ref="AL58" si="4">AK58+1</f>
        <v>2054</v>
      </c>
      <c r="AM58" s="127">
        <f t="shared" ref="AM58" si="5">AL58+1</f>
        <v>2055</v>
      </c>
      <c r="AN58" s="127">
        <f t="shared" ref="AN58" si="6">AM58+1</f>
        <v>2056</v>
      </c>
      <c r="AO58" s="127">
        <f t="shared" ref="AO58" si="7">AN58+1</f>
        <v>2057</v>
      </c>
      <c r="AP58" s="127">
        <f t="shared" ref="AP58" si="8">AO58+1</f>
        <v>2058</v>
      </c>
      <c r="AQ58" s="127">
        <f t="shared" ref="AQ58" si="9">AP58+1</f>
        <v>2059</v>
      </c>
      <c r="AR58" s="127">
        <f t="shared" ref="AR58" si="10">AQ58+1</f>
        <v>2060</v>
      </c>
      <c r="AS58" s="127">
        <f t="shared" ref="AS58" si="11">AR58+1</f>
        <v>2061</v>
      </c>
      <c r="AT58" s="127">
        <f t="shared" ref="AT58" si="12">AS58+1</f>
        <v>2062</v>
      </c>
      <c r="AU58" s="127">
        <f t="shared" ref="AU58" si="13">AT58+1</f>
        <v>2063</v>
      </c>
      <c r="AV58" s="127">
        <f t="shared" ref="AV58" si="14">AU58+1</f>
        <v>2064</v>
      </c>
      <c r="AW58" s="127">
        <f t="shared" ref="AW58" si="15">AV58+1</f>
        <v>2065</v>
      </c>
      <c r="AX58" s="127">
        <f t="shared" ref="AX58" si="16">AW58+1</f>
        <v>2066</v>
      </c>
      <c r="AY58" s="127">
        <f t="shared" ref="AY58" si="17">AX58+1</f>
        <v>2067</v>
      </c>
      <c r="AZ58" s="127">
        <f t="shared" ref="AZ58" si="18">AY58+1</f>
        <v>2068</v>
      </c>
      <c r="BA58" s="127">
        <f t="shared" ref="BA58" si="19">AZ58+1</f>
        <v>2069</v>
      </c>
      <c r="BB58" s="127">
        <f t="shared" ref="BB58" si="20">BA58+1</f>
        <v>2070</v>
      </c>
      <c r="BC58" s="127">
        <f t="shared" ref="BC58" si="21">BB58+1</f>
        <v>2071</v>
      </c>
      <c r="BD58" s="127">
        <f t="shared" ref="BD58" si="22">BC58+1</f>
        <v>2072</v>
      </c>
      <c r="BE58" s="127">
        <f t="shared" ref="BE58" si="23">BD58+1</f>
        <v>2073</v>
      </c>
      <c r="BF58" s="127">
        <f t="shared" ref="BF58" si="24">BE58+1</f>
        <v>2074</v>
      </c>
      <c r="BG58" s="127">
        <f t="shared" ref="BG58" si="25">BF58+1</f>
        <v>2075</v>
      </c>
      <c r="BH58" s="127">
        <f t="shared" ref="BH58" si="26">BG58+1</f>
        <v>2076</v>
      </c>
      <c r="BI58" s="127">
        <f t="shared" ref="BI58" si="27">BH58+1</f>
        <v>2077</v>
      </c>
      <c r="BJ58" s="127">
        <f t="shared" ref="BJ58" si="28">BI58+1</f>
        <v>2078</v>
      </c>
      <c r="BK58" s="127">
        <f t="shared" ref="BK58" si="29">BJ58+1</f>
        <v>2079</v>
      </c>
      <c r="BL58" s="127">
        <f t="shared" ref="BL58" si="30">BK58+1</f>
        <v>2080</v>
      </c>
      <c r="BM58" s="127">
        <f t="shared" ref="BM58" si="31">BL58+1</f>
        <v>2081</v>
      </c>
      <c r="BN58" s="127">
        <f t="shared" ref="BN58" si="32">BM58+1</f>
        <v>2082</v>
      </c>
      <c r="BO58" s="127">
        <f t="shared" ref="BO58" si="33">BN58+1</f>
        <v>2083</v>
      </c>
      <c r="BP58" s="127">
        <f t="shared" ref="BP58" si="34">BO58+1</f>
        <v>2084</v>
      </c>
      <c r="BQ58" s="127">
        <f t="shared" ref="BQ58" si="35">BP58+1</f>
        <v>2085</v>
      </c>
      <c r="BR58" s="127">
        <f t="shared" ref="BR58" si="36">BQ58+1</f>
        <v>2086</v>
      </c>
      <c r="BS58" s="127">
        <f t="shared" ref="BS58" si="37">BR58+1</f>
        <v>2087</v>
      </c>
      <c r="BT58" s="127">
        <f t="shared" ref="BT58" si="38">BS58+1</f>
        <v>2088</v>
      </c>
      <c r="BU58" s="127">
        <f t="shared" ref="BU58" si="39">BT58+1</f>
        <v>2089</v>
      </c>
      <c r="BV58" s="127">
        <f t="shared" ref="BV58" si="40">BU58+1</f>
        <v>2090</v>
      </c>
      <c r="BW58" s="127">
        <f t="shared" ref="BW58" si="41">BV58+1</f>
        <v>2091</v>
      </c>
      <c r="BX58" s="127">
        <f t="shared" ref="BX58" si="42">BW58+1</f>
        <v>2092</v>
      </c>
      <c r="BY58" s="127">
        <f t="shared" ref="BY58" si="43">BX58+1</f>
        <v>2093</v>
      </c>
      <c r="BZ58" s="127">
        <f t="shared" ref="BZ58" si="44">BY58+1</f>
        <v>2094</v>
      </c>
      <c r="CA58" s="127">
        <f t="shared" ref="CA58" si="45">BZ58+1</f>
        <v>2095</v>
      </c>
      <c r="CB58" s="127">
        <f t="shared" ref="CB58" si="46">CA58+1</f>
        <v>2096</v>
      </c>
      <c r="CC58" s="127">
        <f t="shared" ref="CC58" si="47">CB58+1</f>
        <v>2097</v>
      </c>
      <c r="CD58" s="127">
        <f t="shared" ref="CD58" si="48">CC58+1</f>
        <v>2098</v>
      </c>
      <c r="CE58" s="127">
        <f t="shared" ref="CE58" si="49">CD58+1</f>
        <v>2099</v>
      </c>
      <c r="CF58" s="127">
        <f t="shared" ref="CF58" si="50">CE58+1</f>
        <v>2100</v>
      </c>
      <c r="CG58" s="127">
        <f t="shared" ref="CG58" si="51">CF58+1</f>
        <v>2101</v>
      </c>
      <c r="CH58" s="127">
        <f t="shared" ref="CH58" si="52">CG58+1</f>
        <v>2102</v>
      </c>
      <c r="CI58" s="127">
        <f t="shared" ref="CI58" si="53">CH58+1</f>
        <v>2103</v>
      </c>
      <c r="CJ58" s="127">
        <f t="shared" ref="CJ58" si="54">CI58+1</f>
        <v>2104</v>
      </c>
      <c r="CK58" s="127">
        <f t="shared" ref="CK58" si="55">CJ58+1</f>
        <v>2105</v>
      </c>
      <c r="CL58" s="127">
        <f t="shared" ref="CL58" si="56">CK58+1</f>
        <v>2106</v>
      </c>
      <c r="CM58" s="127">
        <f t="shared" ref="CM58" si="57">CL58+1</f>
        <v>2107</v>
      </c>
      <c r="CN58" s="127">
        <f t="shared" ref="CN58" si="58">CM58+1</f>
        <v>2108</v>
      </c>
      <c r="CO58" s="127">
        <f t="shared" ref="CO58" si="59">CN58+1</f>
        <v>2109</v>
      </c>
      <c r="CP58" s="127">
        <f t="shared" ref="CP58" si="60">CO58+1</f>
        <v>2110</v>
      </c>
      <c r="CQ58" s="127">
        <f t="shared" ref="CQ58" si="61">CP58+1</f>
        <v>2111</v>
      </c>
      <c r="CR58" s="127">
        <f t="shared" ref="CR58" si="62">CQ58+1</f>
        <v>2112</v>
      </c>
      <c r="CS58" s="127">
        <f t="shared" ref="CS58" si="63">CR58+1</f>
        <v>2113</v>
      </c>
      <c r="CT58" s="127">
        <f t="shared" ref="CT58" si="64">CS58+1</f>
        <v>2114</v>
      </c>
      <c r="CU58" s="127">
        <f t="shared" ref="CU58" si="65">CT58+1</f>
        <v>2115</v>
      </c>
      <c r="CV58" s="127">
        <f t="shared" ref="CV58" si="66">CU58+1</f>
        <v>2116</v>
      </c>
      <c r="CW58" s="127">
        <f t="shared" ref="CW58" si="67">CV58+1</f>
        <v>2117</v>
      </c>
      <c r="CX58" s="127">
        <f t="shared" ref="CX58" si="68">CW58+1</f>
        <v>2118</v>
      </c>
      <c r="CY58" s="127">
        <f t="shared" ref="CY58" si="69">CX58+1</f>
        <v>2119</v>
      </c>
    </row>
    <row r="59" spans="1:103" x14ac:dyDescent="0.2">
      <c r="A59" s="128">
        <v>3</v>
      </c>
      <c r="B59" s="57">
        <v>0.33329999999999999</v>
      </c>
      <c r="C59" s="58">
        <v>0.44450000000000001</v>
      </c>
      <c r="D59" s="58">
        <v>0.14810000000000001</v>
      </c>
      <c r="E59" s="58">
        <v>7.4099999999999999E-2</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row>
    <row r="60" spans="1:103" x14ac:dyDescent="0.2">
      <c r="A60" s="80">
        <v>5</v>
      </c>
      <c r="B60" s="59">
        <v>0.2</v>
      </c>
      <c r="C60" s="60">
        <v>0.32</v>
      </c>
      <c r="D60" s="60">
        <v>0.192</v>
      </c>
      <c r="E60" s="60">
        <v>0.1152</v>
      </c>
      <c r="F60" s="60">
        <v>0.1152</v>
      </c>
      <c r="G60" s="60">
        <v>5.7599999999999998E-2</v>
      </c>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x14ac:dyDescent="0.2">
      <c r="A61" s="80">
        <v>7</v>
      </c>
      <c r="B61" s="59">
        <v>0.1429</v>
      </c>
      <c r="C61" s="60">
        <v>0.24490000000000001</v>
      </c>
      <c r="D61" s="60">
        <v>0.1749</v>
      </c>
      <c r="E61" s="60">
        <v>0.1249</v>
      </c>
      <c r="F61" s="60">
        <v>8.9300000000000004E-2</v>
      </c>
      <c r="G61" s="60">
        <v>8.9200000000000002E-2</v>
      </c>
      <c r="H61" s="60">
        <v>8.9300000000000004E-2</v>
      </c>
      <c r="I61" s="60">
        <v>4.4600000000000001E-2</v>
      </c>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x14ac:dyDescent="0.2">
      <c r="A62" s="80">
        <v>10</v>
      </c>
      <c r="B62" s="59">
        <v>0.1</v>
      </c>
      <c r="C62" s="60">
        <v>0.18</v>
      </c>
      <c r="D62" s="60">
        <v>0.14400000000000002</v>
      </c>
      <c r="E62" s="60">
        <v>0.1152</v>
      </c>
      <c r="F62" s="60">
        <v>9.2200000000000004E-2</v>
      </c>
      <c r="G62" s="60">
        <v>7.3700000000000002E-2</v>
      </c>
      <c r="H62" s="60">
        <v>6.5500000000000003E-2</v>
      </c>
      <c r="I62" s="60">
        <v>6.5500000000000003E-2</v>
      </c>
      <c r="J62" s="60">
        <v>6.5600000000000006E-2</v>
      </c>
      <c r="K62" s="60">
        <v>6.5500000000000003E-2</v>
      </c>
      <c r="L62" s="60">
        <v>3.2800000000000003E-2</v>
      </c>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x14ac:dyDescent="0.2">
      <c r="A63" s="80">
        <v>15</v>
      </c>
      <c r="B63" s="59">
        <v>0.05</v>
      </c>
      <c r="C63" s="60">
        <v>9.5000000000000001E-2</v>
      </c>
      <c r="D63" s="60">
        <v>8.5500000000000007E-2</v>
      </c>
      <c r="E63" s="60">
        <v>7.6999999999999999E-2</v>
      </c>
      <c r="F63" s="60">
        <v>6.93E-2</v>
      </c>
      <c r="G63" s="60">
        <v>6.2300000000000001E-2</v>
      </c>
      <c r="H63" s="60">
        <v>5.9000000000000004E-2</v>
      </c>
      <c r="I63" s="60">
        <v>5.9000000000000004E-2</v>
      </c>
      <c r="J63" s="60">
        <v>5.91E-2</v>
      </c>
      <c r="K63" s="60">
        <v>5.9000000000000004E-2</v>
      </c>
      <c r="L63" s="60">
        <v>5.91E-2</v>
      </c>
      <c r="M63" s="60">
        <v>5.9000000000000004E-2</v>
      </c>
      <c r="N63" s="60">
        <v>5.91E-2</v>
      </c>
      <c r="O63" s="60">
        <v>5.9000000000000004E-2</v>
      </c>
      <c r="P63" s="60">
        <v>5.91E-2</v>
      </c>
      <c r="Q63" s="60">
        <v>2.9500000000000002E-2</v>
      </c>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row>
    <row r="64" spans="1:103" x14ac:dyDescent="0.2">
      <c r="A64" s="80">
        <v>20</v>
      </c>
      <c r="B64" s="59">
        <v>3.7499999999999999E-2</v>
      </c>
      <c r="C64" s="60">
        <v>7.2190000000000004E-2</v>
      </c>
      <c r="D64" s="60">
        <v>6.6769999999999996E-2</v>
      </c>
      <c r="E64" s="60">
        <v>6.1769999999999999E-2</v>
      </c>
      <c r="F64" s="60">
        <v>5.713E-2</v>
      </c>
      <c r="G64" s="60">
        <v>5.2850000000000001E-2</v>
      </c>
      <c r="H64" s="60">
        <v>4.888E-2</v>
      </c>
      <c r="I64" s="60">
        <v>4.5220000000000003E-2</v>
      </c>
      <c r="J64" s="60">
        <v>4.462E-2</v>
      </c>
      <c r="K64" s="60">
        <v>4.4609999999999997E-2</v>
      </c>
      <c r="L64" s="60">
        <v>4.462E-2</v>
      </c>
      <c r="M64" s="60">
        <v>4.4609999999999997E-2</v>
      </c>
      <c r="N64" s="60">
        <v>4.462E-2</v>
      </c>
      <c r="O64" s="60">
        <v>4.4609999999999997E-2</v>
      </c>
      <c r="P64" s="60">
        <v>4.462E-2</v>
      </c>
      <c r="Q64" s="60">
        <v>4.4609999999999997E-2</v>
      </c>
      <c r="R64" s="60">
        <v>4.462E-2</v>
      </c>
      <c r="S64" s="60">
        <v>4.4609999999999997E-2</v>
      </c>
      <c r="T64" s="60">
        <v>4.462E-2</v>
      </c>
      <c r="U64" s="60">
        <v>4.4609999999999997E-2</v>
      </c>
      <c r="V64" s="60">
        <v>2.231E-2</v>
      </c>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x14ac:dyDescent="0.2">
      <c r="A65" s="81">
        <v>39</v>
      </c>
      <c r="B65" s="61">
        <v>1.282051282051282E-2</v>
      </c>
      <c r="C65" s="62">
        <v>2.564102564102564E-2</v>
      </c>
      <c r="D65" s="62">
        <v>2.564102564102564E-2</v>
      </c>
      <c r="E65" s="62">
        <v>2.564102564102564E-2</v>
      </c>
      <c r="F65" s="62">
        <v>2.564102564102564E-2</v>
      </c>
      <c r="G65" s="62">
        <v>2.564102564102564E-2</v>
      </c>
      <c r="H65" s="62">
        <v>2.564102564102564E-2</v>
      </c>
      <c r="I65" s="62">
        <v>2.564102564102564E-2</v>
      </c>
      <c r="J65" s="62">
        <v>2.564102564102564E-2</v>
      </c>
      <c r="K65" s="62">
        <v>2.564102564102564E-2</v>
      </c>
      <c r="L65" s="62">
        <v>2.564102564102564E-2</v>
      </c>
      <c r="M65" s="62">
        <v>2.564102564102564E-2</v>
      </c>
      <c r="N65" s="62">
        <v>2.564102564102564E-2</v>
      </c>
      <c r="O65" s="62">
        <v>2.564102564102564E-2</v>
      </c>
      <c r="P65" s="62">
        <v>2.564102564102564E-2</v>
      </c>
      <c r="Q65" s="62">
        <v>2.564102564102564E-2</v>
      </c>
      <c r="R65" s="62">
        <v>2.564102564102564E-2</v>
      </c>
      <c r="S65" s="62">
        <v>2.564102564102564E-2</v>
      </c>
      <c r="T65" s="62">
        <v>2.564102564102564E-2</v>
      </c>
      <c r="U65" s="62">
        <v>2.564102564102564E-2</v>
      </c>
      <c r="V65" s="62">
        <v>2.564102564102564E-2</v>
      </c>
      <c r="W65" s="62">
        <v>2.564102564102564E-2</v>
      </c>
      <c r="X65" s="62">
        <v>2.564102564102564E-2</v>
      </c>
      <c r="Y65" s="62">
        <v>2.564102564102564E-2</v>
      </c>
      <c r="Z65" s="62">
        <v>2.564102564102564E-2</v>
      </c>
      <c r="AA65" s="62">
        <v>2.564102564102564E-2</v>
      </c>
      <c r="AB65" s="62">
        <v>2.564102564102564E-2</v>
      </c>
      <c r="AC65" s="62">
        <v>2.564102564102564E-2</v>
      </c>
      <c r="AD65" s="62">
        <v>2.564102564102564E-2</v>
      </c>
      <c r="AE65" s="62">
        <v>2.564102564102564E-2</v>
      </c>
      <c r="AF65" s="62">
        <v>2.564102564102564E-2</v>
      </c>
      <c r="AG65" s="62">
        <v>2.564102564102564E-2</v>
      </c>
      <c r="AH65" s="62">
        <v>2.564102564102564E-2</v>
      </c>
      <c r="AI65" s="62">
        <v>0.16666666666666666</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2">
        <v>0</v>
      </c>
      <c r="BX65" s="62">
        <v>0</v>
      </c>
      <c r="BY65" s="62">
        <v>0</v>
      </c>
      <c r="BZ65" s="62">
        <v>0</v>
      </c>
      <c r="CA65" s="62">
        <v>0</v>
      </c>
      <c r="CB65" s="62">
        <v>0</v>
      </c>
      <c r="CC65" s="62">
        <v>0</v>
      </c>
      <c r="CD65" s="62">
        <v>0</v>
      </c>
      <c r="CE65" s="62">
        <v>0</v>
      </c>
      <c r="CF65" s="62">
        <v>0</v>
      </c>
      <c r="CG65" s="62">
        <v>0</v>
      </c>
      <c r="CH65" s="62">
        <v>0</v>
      </c>
      <c r="CI65" s="62">
        <v>0</v>
      </c>
      <c r="CJ65" s="62">
        <v>0</v>
      </c>
      <c r="CK65" s="62">
        <v>0</v>
      </c>
      <c r="CL65" s="62">
        <v>0</v>
      </c>
      <c r="CM65" s="62">
        <v>0</v>
      </c>
      <c r="CN65" s="62">
        <v>0</v>
      </c>
      <c r="CO65" s="62">
        <v>0</v>
      </c>
      <c r="CP65" s="62">
        <v>0</v>
      </c>
      <c r="CQ65" s="62">
        <v>0</v>
      </c>
      <c r="CR65" s="62">
        <v>0</v>
      </c>
      <c r="CS65" s="62">
        <v>0</v>
      </c>
      <c r="CT65" s="62">
        <v>0</v>
      </c>
      <c r="CU65" s="62">
        <v>0</v>
      </c>
      <c r="CV65" s="62">
        <v>0</v>
      </c>
      <c r="CW65" s="62">
        <v>0</v>
      </c>
      <c r="CX65" s="62">
        <v>0</v>
      </c>
      <c r="CY65" s="62">
        <v>0</v>
      </c>
    </row>
    <row r="66" spans="1:103" x14ac:dyDescent="0.2">
      <c r="A66" s="129" t="s">
        <v>121</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x14ac:dyDescent="0.2">
      <c r="A67" s="80">
        <v>5</v>
      </c>
      <c r="B67" s="59">
        <v>0.55000000000000004</v>
      </c>
      <c r="C67" s="60">
        <v>0.1</v>
      </c>
      <c r="D67" s="60">
        <v>0.1</v>
      </c>
      <c r="E67" s="60">
        <v>0.1</v>
      </c>
      <c r="F67" s="60">
        <v>0.1</v>
      </c>
      <c r="G67" s="60">
        <v>0.05</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x14ac:dyDescent="0.2">
      <c r="A68" s="80">
        <v>7</v>
      </c>
      <c r="B68" s="59">
        <v>0.57145000000000001</v>
      </c>
      <c r="C68" s="60">
        <v>0.12245</v>
      </c>
      <c r="D68" s="60">
        <v>8.745E-2</v>
      </c>
      <c r="E68" s="60">
        <v>6.2449999999999999E-2</v>
      </c>
      <c r="F68" s="60">
        <v>4.4650000000000002E-2</v>
      </c>
      <c r="G68" s="60">
        <v>4.4600000000000001E-2</v>
      </c>
      <c r="H68" s="60">
        <v>4.4650000000000002E-2</v>
      </c>
      <c r="I68" s="60">
        <v>2.23E-2</v>
      </c>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x14ac:dyDescent="0.2">
      <c r="A69" s="80">
        <v>10</v>
      </c>
      <c r="B69" s="59">
        <v>0.55000000000000004</v>
      </c>
      <c r="C69" s="60">
        <v>0.09</v>
      </c>
      <c r="D69" s="60">
        <v>7.2000000000000008E-2</v>
      </c>
      <c r="E69" s="60">
        <v>5.7599999999999998E-2</v>
      </c>
      <c r="F69" s="60">
        <v>4.6100000000000002E-2</v>
      </c>
      <c r="G69" s="60">
        <v>3.6850000000000001E-2</v>
      </c>
      <c r="H69" s="60">
        <v>3.2750000000000001E-2</v>
      </c>
      <c r="I69" s="60">
        <v>3.2750000000000001E-2</v>
      </c>
      <c r="J69" s="60">
        <v>3.2800000000000003E-2</v>
      </c>
      <c r="K69" s="60">
        <v>3.2750000000000001E-2</v>
      </c>
      <c r="L69" s="60">
        <v>1.6400000000000001E-2</v>
      </c>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x14ac:dyDescent="0.2">
      <c r="A70" s="80">
        <v>15</v>
      </c>
      <c r="B70" s="59">
        <v>0.52500000000000002</v>
      </c>
      <c r="C70" s="60">
        <v>4.7500000000000001E-2</v>
      </c>
      <c r="D70" s="60">
        <v>4.2750000000000003E-2</v>
      </c>
      <c r="E70" s="60">
        <v>3.85E-2</v>
      </c>
      <c r="F70" s="60">
        <v>3.465E-2</v>
      </c>
      <c r="G70" s="60">
        <v>3.1150000000000001E-2</v>
      </c>
      <c r="H70" s="60">
        <v>2.9500000000000002E-2</v>
      </c>
      <c r="I70" s="60">
        <v>2.9500000000000002E-2</v>
      </c>
      <c r="J70" s="60">
        <v>2.955E-2</v>
      </c>
      <c r="K70" s="60">
        <v>2.9500000000000002E-2</v>
      </c>
      <c r="L70" s="60">
        <v>2.955E-2</v>
      </c>
      <c r="M70" s="60">
        <v>2.9500000000000002E-2</v>
      </c>
      <c r="N70" s="60">
        <v>2.955E-2</v>
      </c>
      <c r="O70" s="60">
        <v>2.9500000000000002E-2</v>
      </c>
      <c r="P70" s="60">
        <v>2.955E-2</v>
      </c>
      <c r="Q70" s="60">
        <v>1.4750000000000001E-2</v>
      </c>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row>
    <row r="71" spans="1:103" x14ac:dyDescent="0.2">
      <c r="A71" s="80">
        <v>20</v>
      </c>
      <c r="B71" s="59">
        <v>0.51875000000000004</v>
      </c>
      <c r="C71" s="60">
        <v>3.6095000000000002E-2</v>
      </c>
      <c r="D71" s="60">
        <v>3.3384999999999998E-2</v>
      </c>
      <c r="E71" s="60">
        <v>3.0884999999999999E-2</v>
      </c>
      <c r="F71" s="60">
        <v>2.8565E-2</v>
      </c>
      <c r="G71" s="60">
        <v>2.6425000000000001E-2</v>
      </c>
      <c r="H71" s="60">
        <v>2.444E-2</v>
      </c>
      <c r="I71" s="60">
        <v>2.2610000000000002E-2</v>
      </c>
      <c r="J71" s="60">
        <v>2.231E-2</v>
      </c>
      <c r="K71" s="60">
        <v>2.2304999999999998E-2</v>
      </c>
      <c r="L71" s="60">
        <v>2.231E-2</v>
      </c>
      <c r="M71" s="60">
        <v>2.2304999999999998E-2</v>
      </c>
      <c r="N71" s="60">
        <v>2.231E-2</v>
      </c>
      <c r="O71" s="60">
        <v>2.2304999999999998E-2</v>
      </c>
      <c r="P71" s="60">
        <v>2.231E-2</v>
      </c>
      <c r="Q71" s="60">
        <v>2.2304999999999998E-2</v>
      </c>
      <c r="R71" s="60">
        <v>2.231E-2</v>
      </c>
      <c r="S71" s="60">
        <v>2.2304999999999998E-2</v>
      </c>
      <c r="T71" s="60">
        <v>2.231E-2</v>
      </c>
      <c r="U71" s="60">
        <v>2.2304999999999998E-2</v>
      </c>
      <c r="V71" s="60">
        <v>1.1155E-2</v>
      </c>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row>
    <row r="72" spans="1:103" x14ac:dyDescent="0.2">
      <c r="A72" s="81">
        <v>39</v>
      </c>
      <c r="B72" s="61">
        <v>1.282051282051282E-2</v>
      </c>
      <c r="C72" s="62">
        <v>2.564102564102564E-2</v>
      </c>
      <c r="D72" s="62">
        <v>2.564102564102564E-2</v>
      </c>
      <c r="E72" s="62">
        <v>2.564102564102564E-2</v>
      </c>
      <c r="F72" s="62">
        <v>2.564102564102564E-2</v>
      </c>
      <c r="G72" s="62">
        <v>2.564102564102564E-2</v>
      </c>
      <c r="H72" s="62">
        <v>2.564102564102564E-2</v>
      </c>
      <c r="I72" s="62">
        <v>2.564102564102564E-2</v>
      </c>
      <c r="J72" s="62">
        <v>2.564102564102564E-2</v>
      </c>
      <c r="K72" s="62">
        <v>2.564102564102564E-2</v>
      </c>
      <c r="L72" s="62">
        <v>2.564102564102564E-2</v>
      </c>
      <c r="M72" s="62">
        <v>2.564102564102564E-2</v>
      </c>
      <c r="N72" s="62">
        <v>2.564102564102564E-2</v>
      </c>
      <c r="O72" s="62">
        <v>2.564102564102564E-2</v>
      </c>
      <c r="P72" s="62">
        <v>2.564102564102564E-2</v>
      </c>
      <c r="Q72" s="62">
        <v>2.564102564102564E-2</v>
      </c>
      <c r="R72" s="62">
        <v>2.564102564102564E-2</v>
      </c>
      <c r="S72" s="62">
        <v>2.564102564102564E-2</v>
      </c>
      <c r="T72" s="62">
        <v>2.564102564102564E-2</v>
      </c>
      <c r="U72" s="62">
        <v>2.564102564102564E-2</v>
      </c>
      <c r="V72" s="62">
        <v>2.564102564102564E-2</v>
      </c>
      <c r="W72" s="62">
        <v>2.564102564102564E-2</v>
      </c>
      <c r="X72" s="62">
        <v>2.564102564102564E-2</v>
      </c>
      <c r="Y72" s="62">
        <v>2.564102564102564E-2</v>
      </c>
      <c r="Z72" s="62">
        <v>2.564102564102564E-2</v>
      </c>
      <c r="AA72" s="62">
        <v>2.564102564102564E-2</v>
      </c>
      <c r="AB72" s="62">
        <v>2.564102564102564E-2</v>
      </c>
      <c r="AC72" s="62">
        <v>2.564102564102564E-2</v>
      </c>
      <c r="AD72" s="62">
        <v>2.564102564102564E-2</v>
      </c>
      <c r="AE72" s="62">
        <v>2.564102564102564E-2</v>
      </c>
      <c r="AF72" s="62">
        <v>2.564102564102564E-2</v>
      </c>
      <c r="AG72" s="62">
        <v>2.564102564102564E-2</v>
      </c>
      <c r="AH72" s="62">
        <v>2.564102564102564E-2</v>
      </c>
      <c r="AI72" s="62">
        <v>0.16666666666666666</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62">
        <v>0</v>
      </c>
      <c r="CL72" s="62">
        <v>0</v>
      </c>
      <c r="CM72" s="62">
        <v>0</v>
      </c>
      <c r="CN72" s="62">
        <v>0</v>
      </c>
      <c r="CO72" s="62">
        <v>0</v>
      </c>
      <c r="CP72" s="62">
        <v>0</v>
      </c>
      <c r="CQ72" s="62">
        <v>0</v>
      </c>
      <c r="CR72" s="62">
        <v>0</v>
      </c>
      <c r="CS72" s="62">
        <v>0</v>
      </c>
      <c r="CT72" s="62">
        <v>0</v>
      </c>
      <c r="CU72" s="62">
        <v>0</v>
      </c>
      <c r="CV72" s="62">
        <v>0</v>
      </c>
      <c r="CW72" s="62">
        <v>0</v>
      </c>
      <c r="CX72" s="62">
        <v>0</v>
      </c>
      <c r="CY72" s="62">
        <v>0</v>
      </c>
    </row>
    <row r="73" spans="1:103" x14ac:dyDescent="0.2">
      <c r="A73" s="12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130"/>
      <c r="AK73" s="130"/>
      <c r="AL73" s="130"/>
      <c r="AM73" s="130"/>
      <c r="AN73" s="130"/>
      <c r="AO73" s="130"/>
      <c r="AP73" s="130"/>
      <c r="AQ73" s="130"/>
      <c r="AR73" s="130"/>
      <c r="AS73" s="130"/>
      <c r="AT73" s="130"/>
      <c r="AU73" s="130"/>
      <c r="AV73" s="130"/>
      <c r="AW73" s="130"/>
      <c r="AX73" s="130"/>
      <c r="AY73" s="130"/>
      <c r="AZ73" s="130"/>
      <c r="BA73" s="130"/>
    </row>
    <row r="74" spans="1:103" ht="67.5" customHeight="1" x14ac:dyDescent="0.2">
      <c r="A74" s="131" t="s">
        <v>147</v>
      </c>
      <c r="B74" s="132" t="s">
        <v>84</v>
      </c>
      <c r="C74" s="133" t="s">
        <v>81</v>
      </c>
      <c r="D74" s="134"/>
      <c r="E74" s="63"/>
      <c r="F74" s="63"/>
      <c r="G74" s="63"/>
      <c r="H74" s="63"/>
      <c r="I74" s="134"/>
      <c r="J74" s="134"/>
      <c r="K74" s="134"/>
      <c r="L74" s="134"/>
      <c r="M74" s="134"/>
      <c r="N74" s="134"/>
      <c r="O74" s="134"/>
      <c r="P74" s="134"/>
      <c r="Q74" s="134"/>
      <c r="R74" s="135"/>
      <c r="S74" s="134"/>
      <c r="T74" s="134"/>
      <c r="U74" s="134"/>
      <c r="V74" s="134"/>
      <c r="W74" s="134"/>
      <c r="X74" s="134"/>
      <c r="Y74" s="134"/>
      <c r="Z74" s="134"/>
      <c r="AA74" s="134"/>
    </row>
    <row r="75" spans="1:103" x14ac:dyDescent="0.2">
      <c r="A75" s="136" t="s">
        <v>23</v>
      </c>
      <c r="B75" s="137">
        <v>0</v>
      </c>
      <c r="C75" s="138">
        <v>0</v>
      </c>
      <c r="D75" s="139"/>
      <c r="E75" s="63"/>
      <c r="F75" s="63"/>
      <c r="G75" s="63"/>
      <c r="H75" s="63"/>
      <c r="I75" s="134"/>
      <c r="J75" s="139"/>
      <c r="K75" s="140"/>
      <c r="L75" s="139"/>
      <c r="M75" s="139"/>
      <c r="N75" s="139"/>
      <c r="O75" s="139"/>
      <c r="P75" s="139"/>
      <c r="Q75" s="139"/>
      <c r="R75" s="141"/>
      <c r="S75" s="139"/>
      <c r="T75" s="139"/>
      <c r="U75" s="139"/>
      <c r="V75" s="139"/>
      <c r="W75" s="139"/>
      <c r="X75" s="139"/>
      <c r="Y75" s="139"/>
      <c r="Z75" s="139"/>
      <c r="AA75" s="139"/>
      <c r="AB75" s="142"/>
      <c r="AC75" s="142"/>
      <c r="AD75" s="142"/>
      <c r="AE75" s="142"/>
      <c r="AF75" s="142"/>
      <c r="AG75" s="142"/>
      <c r="AH75" s="142"/>
      <c r="AI75" s="142"/>
      <c r="AJ75" s="142"/>
      <c r="AK75" s="142"/>
      <c r="AL75" s="142"/>
    </row>
    <row r="76" spans="1:103" x14ac:dyDescent="0.2">
      <c r="A76" s="143" t="s">
        <v>61</v>
      </c>
      <c r="B76" s="144" t="s">
        <v>83</v>
      </c>
      <c r="C76" s="145" t="s">
        <v>83</v>
      </c>
      <c r="D76" s="139"/>
      <c r="E76" s="63"/>
      <c r="F76" s="63"/>
      <c r="G76" s="63"/>
      <c r="H76" s="63"/>
      <c r="I76" s="146"/>
      <c r="J76" s="147"/>
      <c r="K76" s="140"/>
      <c r="L76" s="139"/>
      <c r="M76" s="139"/>
      <c r="N76" s="139"/>
      <c r="O76" s="139"/>
      <c r="P76" s="139"/>
      <c r="Q76" s="139"/>
      <c r="R76" s="141"/>
      <c r="S76" s="139"/>
      <c r="T76" s="139"/>
      <c r="U76" s="139"/>
      <c r="V76" s="139"/>
      <c r="W76" s="139"/>
      <c r="X76" s="139"/>
      <c r="Y76" s="139"/>
      <c r="Z76" s="139"/>
      <c r="AA76" s="139"/>
      <c r="AB76" s="142"/>
      <c r="AC76" s="142"/>
      <c r="AD76" s="142"/>
      <c r="AE76" s="142"/>
      <c r="AF76" s="142"/>
      <c r="AG76" s="142"/>
      <c r="AH76" s="142"/>
      <c r="AI76" s="142"/>
      <c r="AJ76" s="142"/>
      <c r="AK76" s="142"/>
      <c r="AL76" s="142"/>
    </row>
    <row r="77" spans="1:103" x14ac:dyDescent="0.2">
      <c r="A77" s="148" t="s">
        <v>212</v>
      </c>
      <c r="B77" s="144">
        <v>609</v>
      </c>
      <c r="C77" s="145">
        <v>16.279972890000639</v>
      </c>
      <c r="D77" s="149"/>
      <c r="E77" s="149"/>
      <c r="F77" s="149"/>
      <c r="G77" s="149"/>
      <c r="H77" s="63"/>
      <c r="I77" s="146"/>
      <c r="J77" s="147"/>
      <c r="K77" s="150"/>
      <c r="L77" s="149"/>
      <c r="M77" s="149"/>
      <c r="N77" s="149"/>
      <c r="O77" s="149"/>
      <c r="P77" s="149"/>
      <c r="Q77" s="149"/>
      <c r="R77" s="149"/>
      <c r="S77" s="149"/>
      <c r="T77" s="149"/>
      <c r="U77" s="149"/>
      <c r="V77" s="149"/>
      <c r="W77" s="149"/>
      <c r="X77" s="149"/>
      <c r="Y77" s="149"/>
      <c r="Z77" s="149"/>
      <c r="AA77" s="149"/>
      <c r="AB77" s="142"/>
      <c r="AC77" s="142"/>
      <c r="AD77" s="142"/>
      <c r="AE77" s="142"/>
      <c r="AF77" s="142"/>
      <c r="AG77" s="142"/>
      <c r="AH77" s="142"/>
      <c r="AI77" s="142"/>
      <c r="AJ77" s="142"/>
      <c r="AK77" s="142"/>
      <c r="AL77" s="142"/>
    </row>
    <row r="78" spans="1:103" x14ac:dyDescent="0.2">
      <c r="A78" s="148" t="s">
        <v>60</v>
      </c>
      <c r="B78" s="144" t="s">
        <v>83</v>
      </c>
      <c r="C78" s="145" t="s">
        <v>83</v>
      </c>
      <c r="D78" s="149"/>
      <c r="E78" s="149"/>
      <c r="F78" s="149"/>
      <c r="G78" s="149"/>
      <c r="H78" s="63"/>
      <c r="I78" s="146"/>
      <c r="J78" s="147"/>
      <c r="K78" s="150"/>
      <c r="L78" s="149"/>
      <c r="M78" s="149"/>
      <c r="N78" s="149"/>
      <c r="O78" s="149"/>
      <c r="P78" s="149"/>
      <c r="Q78" s="149"/>
      <c r="R78" s="149"/>
      <c r="S78" s="149"/>
      <c r="T78" s="149"/>
      <c r="U78" s="149"/>
      <c r="V78" s="149"/>
      <c r="W78" s="149"/>
      <c r="X78" s="149"/>
      <c r="Y78" s="149"/>
      <c r="Z78" s="149"/>
      <c r="AA78" s="149"/>
      <c r="AB78" s="142"/>
      <c r="AC78" s="142"/>
      <c r="AD78" s="142"/>
      <c r="AE78" s="142"/>
      <c r="AF78" s="142"/>
      <c r="AG78" s="142"/>
      <c r="AH78" s="142"/>
      <c r="AI78" s="142"/>
      <c r="AJ78" s="142"/>
      <c r="AK78" s="142"/>
      <c r="AL78" s="142"/>
    </row>
    <row r="79" spans="1:103" x14ac:dyDescent="0.2">
      <c r="A79" s="151" t="s">
        <v>62</v>
      </c>
      <c r="B79" s="144" t="s">
        <v>83</v>
      </c>
      <c r="C79" s="145" t="s">
        <v>83</v>
      </c>
      <c r="D79" s="149"/>
      <c r="E79" s="149"/>
      <c r="F79" s="149"/>
      <c r="G79" s="149"/>
      <c r="H79" s="63"/>
      <c r="I79" s="146"/>
      <c r="J79" s="147"/>
      <c r="K79" s="150"/>
      <c r="L79" s="149"/>
      <c r="M79" s="149"/>
      <c r="N79" s="149"/>
      <c r="O79" s="149"/>
      <c r="P79" s="149"/>
      <c r="Q79" s="149"/>
      <c r="R79" s="149"/>
      <c r="S79" s="149"/>
      <c r="T79" s="149"/>
      <c r="U79" s="149"/>
      <c r="V79" s="149"/>
      <c r="W79" s="149"/>
      <c r="X79" s="149"/>
      <c r="Y79" s="149"/>
      <c r="Z79" s="149"/>
      <c r="AA79" s="149"/>
      <c r="AB79" s="142"/>
      <c r="AC79" s="142"/>
      <c r="AD79" s="142"/>
      <c r="AE79" s="142"/>
      <c r="AF79" s="142"/>
      <c r="AG79" s="142"/>
      <c r="AH79" s="142"/>
      <c r="AI79" s="142"/>
      <c r="AJ79" s="142"/>
      <c r="AK79" s="142"/>
      <c r="AL79" s="142"/>
    </row>
    <row r="80" spans="1:103" x14ac:dyDescent="0.2">
      <c r="A80" s="143" t="s">
        <v>24</v>
      </c>
      <c r="B80" s="144">
        <v>271.01730769230772</v>
      </c>
      <c r="C80" s="145">
        <v>4.2583418400006838</v>
      </c>
      <c r="D80" s="149"/>
      <c r="E80" s="149"/>
      <c r="F80" s="149"/>
      <c r="G80" s="149"/>
      <c r="H80" s="63"/>
      <c r="I80" s="146"/>
      <c r="J80" s="147"/>
      <c r="K80" s="150"/>
      <c r="L80" s="149"/>
      <c r="M80" s="149"/>
      <c r="N80" s="149"/>
      <c r="O80" s="149"/>
      <c r="P80" s="149"/>
      <c r="Q80" s="149"/>
      <c r="R80" s="149"/>
      <c r="S80" s="149"/>
      <c r="T80" s="149"/>
      <c r="U80" s="149"/>
      <c r="V80" s="149"/>
      <c r="W80" s="149"/>
      <c r="X80" s="149"/>
      <c r="Y80" s="149"/>
      <c r="Z80" s="149"/>
      <c r="AA80" s="149"/>
      <c r="AB80" s="142"/>
      <c r="AC80" s="142"/>
      <c r="AD80" s="142"/>
      <c r="AE80" s="142"/>
      <c r="AF80" s="142"/>
      <c r="AG80" s="142"/>
      <c r="AH80" s="142"/>
      <c r="AI80" s="142"/>
      <c r="AJ80" s="142"/>
      <c r="AK80" s="142"/>
      <c r="AL80" s="142"/>
    </row>
    <row r="81" spans="1:38" x14ac:dyDescent="0.2">
      <c r="A81" s="143" t="s">
        <v>26</v>
      </c>
      <c r="B81" s="144">
        <v>255.94230769230771</v>
      </c>
      <c r="C81" s="145">
        <v>3.6718048599995088</v>
      </c>
      <c r="D81" s="149"/>
      <c r="E81" s="149"/>
      <c r="F81" s="149"/>
      <c r="G81" s="149"/>
      <c r="H81" s="63"/>
      <c r="I81" s="146"/>
      <c r="J81" s="147"/>
      <c r="K81" s="150"/>
      <c r="L81" s="149"/>
      <c r="M81" s="149"/>
      <c r="N81" s="149"/>
      <c r="O81" s="149"/>
      <c r="P81" s="149"/>
      <c r="Q81" s="149"/>
      <c r="R81" s="149"/>
      <c r="S81" s="149"/>
      <c r="T81" s="149"/>
      <c r="U81" s="149"/>
      <c r="V81" s="149"/>
      <c r="W81" s="149"/>
      <c r="X81" s="149"/>
      <c r="Y81" s="149"/>
      <c r="Z81" s="149"/>
      <c r="AA81" s="149"/>
      <c r="AB81" s="142"/>
      <c r="AC81" s="142"/>
      <c r="AD81" s="142"/>
      <c r="AE81" s="142"/>
      <c r="AF81" s="142"/>
      <c r="AG81" s="142"/>
      <c r="AH81" s="142"/>
      <c r="AI81" s="142"/>
      <c r="AJ81" s="142"/>
      <c r="AK81" s="142"/>
      <c r="AL81" s="142"/>
    </row>
    <row r="82" spans="1:38" x14ac:dyDescent="0.2">
      <c r="A82" s="143" t="s">
        <v>27</v>
      </c>
      <c r="B82" s="144">
        <v>323.93076923076922</v>
      </c>
      <c r="C82" s="145">
        <v>5.2840825300008252</v>
      </c>
      <c r="D82" s="149"/>
      <c r="E82" s="149"/>
      <c r="F82" s="149"/>
      <c r="G82" s="149"/>
      <c r="H82" s="63"/>
      <c r="I82" s="146"/>
      <c r="J82" s="147"/>
      <c r="K82" s="150"/>
      <c r="L82" s="149"/>
      <c r="M82" s="149"/>
      <c r="N82" s="149"/>
      <c r="O82" s="149"/>
      <c r="P82" s="149"/>
      <c r="Q82" s="149"/>
      <c r="R82" s="149"/>
      <c r="S82" s="149"/>
      <c r="T82" s="149"/>
      <c r="U82" s="149"/>
      <c r="V82" s="149"/>
      <c r="W82" s="149"/>
      <c r="X82" s="149"/>
      <c r="Y82" s="149"/>
      <c r="Z82" s="149"/>
      <c r="AA82" s="149"/>
      <c r="AB82" s="142"/>
      <c r="AC82" s="142"/>
      <c r="AD82" s="142"/>
      <c r="AE82" s="142"/>
      <c r="AF82" s="142"/>
      <c r="AG82" s="142"/>
      <c r="AH82" s="142"/>
      <c r="AI82" s="142"/>
      <c r="AJ82" s="142"/>
      <c r="AK82" s="142"/>
      <c r="AL82" s="142"/>
    </row>
    <row r="83" spans="1:38" x14ac:dyDescent="0.2">
      <c r="A83" s="143" t="s">
        <v>28</v>
      </c>
      <c r="B83" s="144">
        <v>452.09615384615392</v>
      </c>
      <c r="C83" s="145">
        <v>6.2970555899980187</v>
      </c>
      <c r="D83" s="149"/>
      <c r="E83" s="149"/>
      <c r="F83" s="149"/>
      <c r="G83" s="149"/>
      <c r="H83" s="63"/>
      <c r="I83" s="146"/>
      <c r="J83" s="147"/>
      <c r="K83" s="150"/>
      <c r="L83" s="149"/>
      <c r="M83" s="149"/>
      <c r="N83" s="149"/>
      <c r="O83" s="149"/>
      <c r="P83" s="149"/>
      <c r="Q83" s="149"/>
      <c r="R83" s="149"/>
      <c r="S83" s="149"/>
      <c r="T83" s="149"/>
      <c r="U83" s="149"/>
      <c r="V83" s="149"/>
      <c r="W83" s="149"/>
      <c r="X83" s="149"/>
      <c r="Y83" s="149"/>
      <c r="Z83" s="149"/>
      <c r="AA83" s="149"/>
      <c r="AB83" s="142"/>
      <c r="AC83" s="142"/>
      <c r="AD83" s="142"/>
      <c r="AE83" s="142"/>
      <c r="AF83" s="142"/>
      <c r="AG83" s="142"/>
      <c r="AH83" s="142"/>
      <c r="AI83" s="142"/>
      <c r="AJ83" s="142"/>
      <c r="AK83" s="142"/>
      <c r="AL83" s="142"/>
    </row>
    <row r="84" spans="1:38" x14ac:dyDescent="0.2">
      <c r="A84" s="143" t="s">
        <v>29</v>
      </c>
      <c r="B84" s="144">
        <v>342.92307692307691</v>
      </c>
      <c r="C84" s="145">
        <v>5.0212466200019801</v>
      </c>
      <c r="D84" s="152" t="s">
        <v>102</v>
      </c>
      <c r="E84" s="149"/>
      <c r="F84" s="149"/>
      <c r="G84" s="149"/>
      <c r="H84" s="63"/>
      <c r="I84" s="146"/>
      <c r="J84" s="147"/>
      <c r="K84" s="150"/>
      <c r="L84" s="149"/>
      <c r="M84" s="149"/>
      <c r="N84" s="149"/>
      <c r="O84" s="149"/>
      <c r="P84" s="149"/>
      <c r="Q84" s="149"/>
      <c r="R84" s="149"/>
      <c r="S84" s="149"/>
      <c r="T84" s="149"/>
      <c r="U84" s="149"/>
      <c r="V84" s="149"/>
      <c r="W84" s="149"/>
      <c r="X84" s="149"/>
      <c r="Y84" s="149"/>
      <c r="Z84" s="149"/>
      <c r="AA84" s="149"/>
      <c r="AB84" s="142"/>
      <c r="AC84" s="142"/>
      <c r="AD84" s="142"/>
      <c r="AE84" s="142"/>
      <c r="AF84" s="142"/>
      <c r="AG84" s="142"/>
      <c r="AH84" s="142"/>
      <c r="AI84" s="142"/>
      <c r="AJ84" s="142"/>
      <c r="AK84" s="142"/>
      <c r="AL84" s="142"/>
    </row>
    <row r="85" spans="1:38" x14ac:dyDescent="0.2">
      <c r="A85" s="148" t="s">
        <v>119</v>
      </c>
      <c r="B85" s="144">
        <v>609.46153846153834</v>
      </c>
      <c r="C85" s="145">
        <v>7.7223769700030074</v>
      </c>
      <c r="D85" s="152" t="s">
        <v>102</v>
      </c>
      <c r="E85" s="149"/>
      <c r="F85" s="149"/>
      <c r="G85" s="149"/>
      <c r="H85" s="63"/>
      <c r="I85" s="146"/>
      <c r="J85" s="147"/>
      <c r="K85" s="150"/>
      <c r="L85" s="149"/>
      <c r="M85" s="149"/>
      <c r="N85" s="149"/>
      <c r="O85" s="149"/>
      <c r="P85" s="149"/>
      <c r="Q85" s="149"/>
      <c r="R85" s="149"/>
      <c r="S85" s="149"/>
      <c r="T85" s="149"/>
      <c r="U85" s="149"/>
      <c r="V85" s="149"/>
      <c r="W85" s="149"/>
      <c r="X85" s="149"/>
      <c r="Y85" s="149"/>
      <c r="Z85" s="149"/>
      <c r="AA85" s="149"/>
      <c r="AB85" s="142"/>
      <c r="AC85" s="142"/>
      <c r="AD85" s="142"/>
      <c r="AE85" s="142"/>
      <c r="AF85" s="142"/>
      <c r="AG85" s="142"/>
      <c r="AH85" s="142"/>
      <c r="AI85" s="142"/>
      <c r="AJ85" s="142"/>
      <c r="AK85" s="142"/>
      <c r="AL85" s="142"/>
    </row>
    <row r="86" spans="1:38" x14ac:dyDescent="0.2">
      <c r="A86" s="148" t="s">
        <v>95</v>
      </c>
      <c r="B86" s="144"/>
      <c r="C86" s="145" t="s">
        <v>83</v>
      </c>
      <c r="D86" s="149"/>
      <c r="E86" s="149"/>
      <c r="F86" s="149"/>
      <c r="G86" s="149"/>
      <c r="H86" s="63"/>
      <c r="I86" s="146"/>
      <c r="J86" s="147"/>
      <c r="K86" s="150"/>
      <c r="L86" s="149"/>
      <c r="M86" s="149"/>
      <c r="N86" s="149"/>
      <c r="O86" s="149"/>
      <c r="P86" s="149"/>
      <c r="Q86" s="149"/>
      <c r="R86" s="149"/>
      <c r="S86" s="149"/>
      <c r="T86" s="149"/>
      <c r="U86" s="149"/>
      <c r="V86" s="149"/>
      <c r="W86" s="149"/>
      <c r="X86" s="149"/>
      <c r="Y86" s="149"/>
      <c r="Z86" s="149"/>
      <c r="AA86" s="149"/>
      <c r="AB86" s="142"/>
      <c r="AC86" s="142"/>
      <c r="AD86" s="142"/>
      <c r="AE86" s="142"/>
      <c r="AF86" s="142"/>
      <c r="AG86" s="142"/>
      <c r="AH86" s="142"/>
      <c r="AI86" s="142"/>
      <c r="AJ86" s="142"/>
      <c r="AK86" s="142"/>
      <c r="AL86" s="142"/>
    </row>
    <row r="87" spans="1:38" x14ac:dyDescent="0.2">
      <c r="A87" s="151" t="s">
        <v>96</v>
      </c>
      <c r="B87" s="144"/>
      <c r="C87" s="145" t="s">
        <v>83</v>
      </c>
      <c r="D87" s="149"/>
      <c r="E87" s="149"/>
      <c r="F87" s="149"/>
      <c r="G87" s="149"/>
      <c r="H87" s="63"/>
      <c r="I87" s="146"/>
      <c r="J87" s="147"/>
      <c r="K87" s="150"/>
      <c r="L87" s="149"/>
      <c r="M87" s="149"/>
      <c r="N87" s="149"/>
      <c r="O87" s="149"/>
      <c r="P87" s="149"/>
      <c r="Q87" s="149"/>
      <c r="R87" s="149"/>
      <c r="S87" s="149"/>
      <c r="T87" s="149"/>
      <c r="U87" s="149"/>
      <c r="V87" s="149"/>
      <c r="W87" s="149"/>
      <c r="X87" s="149"/>
      <c r="Y87" s="149"/>
      <c r="Z87" s="149"/>
      <c r="AA87" s="149"/>
      <c r="AB87" s="142"/>
      <c r="AC87" s="142"/>
      <c r="AD87" s="142"/>
      <c r="AE87" s="142"/>
      <c r="AF87" s="142"/>
      <c r="AG87" s="142"/>
      <c r="AH87" s="142"/>
      <c r="AI87" s="142"/>
      <c r="AJ87" s="142"/>
      <c r="AK87" s="142"/>
      <c r="AL87" s="142"/>
    </row>
    <row r="88" spans="1:38" x14ac:dyDescent="0.2">
      <c r="A88" s="151" t="s">
        <v>98</v>
      </c>
      <c r="B88" s="144"/>
      <c r="C88" s="145" t="s">
        <v>83</v>
      </c>
      <c r="D88" s="149"/>
      <c r="E88" s="149"/>
      <c r="F88" s="149"/>
      <c r="G88" s="149"/>
      <c r="H88" s="63"/>
      <c r="I88" s="146"/>
      <c r="J88" s="147"/>
      <c r="K88" s="150"/>
      <c r="L88" s="149"/>
      <c r="M88" s="149"/>
      <c r="N88" s="149"/>
      <c r="O88" s="149"/>
      <c r="P88" s="149"/>
      <c r="Q88" s="149"/>
      <c r="R88" s="149"/>
      <c r="S88" s="149"/>
      <c r="T88" s="149"/>
      <c r="U88" s="149"/>
      <c r="V88" s="149"/>
      <c r="W88" s="149"/>
      <c r="X88" s="149"/>
      <c r="Y88" s="149"/>
      <c r="Z88" s="149"/>
      <c r="AA88" s="149"/>
      <c r="AB88" s="142"/>
      <c r="AC88" s="142"/>
      <c r="AD88" s="142"/>
      <c r="AE88" s="142"/>
      <c r="AF88" s="142"/>
      <c r="AG88" s="142"/>
      <c r="AH88" s="142"/>
      <c r="AI88" s="142"/>
      <c r="AJ88" s="142"/>
      <c r="AK88" s="142"/>
      <c r="AL88" s="142"/>
    </row>
    <row r="89" spans="1:38" x14ac:dyDescent="0.2">
      <c r="A89" s="151" t="s">
        <v>99</v>
      </c>
      <c r="B89" s="144"/>
      <c r="C89" s="145" t="s">
        <v>83</v>
      </c>
      <c r="D89" s="149"/>
      <c r="E89" s="149"/>
      <c r="F89" s="149"/>
      <c r="G89" s="149"/>
      <c r="H89" s="63"/>
      <c r="I89" s="146"/>
      <c r="J89" s="147"/>
      <c r="K89" s="150"/>
      <c r="L89" s="149"/>
      <c r="M89" s="149"/>
      <c r="N89" s="149"/>
      <c r="O89" s="149"/>
      <c r="P89" s="149"/>
      <c r="Q89" s="149"/>
      <c r="R89" s="149"/>
      <c r="S89" s="149"/>
      <c r="T89" s="149"/>
      <c r="U89" s="149"/>
      <c r="V89" s="149"/>
      <c r="W89" s="149"/>
      <c r="X89" s="149"/>
      <c r="Y89" s="149"/>
      <c r="Z89" s="149"/>
      <c r="AA89" s="149"/>
      <c r="AB89" s="142"/>
      <c r="AC89" s="142"/>
      <c r="AD89" s="142"/>
      <c r="AE89" s="142"/>
      <c r="AF89" s="142"/>
      <c r="AG89" s="142"/>
      <c r="AH89" s="142"/>
      <c r="AI89" s="142"/>
      <c r="AJ89" s="142"/>
      <c r="AK89" s="142"/>
      <c r="AL89" s="142"/>
    </row>
    <row r="90" spans="1:38" x14ac:dyDescent="0.2">
      <c r="A90" s="151" t="s">
        <v>100</v>
      </c>
      <c r="B90" s="144"/>
      <c r="C90" s="145" t="s">
        <v>83</v>
      </c>
      <c r="D90" s="149"/>
      <c r="E90" s="149"/>
      <c r="F90" s="149"/>
      <c r="G90" s="149"/>
      <c r="H90" s="63"/>
      <c r="I90" s="146"/>
      <c r="J90" s="147"/>
      <c r="K90" s="150"/>
      <c r="L90" s="149"/>
      <c r="M90" s="149"/>
      <c r="N90" s="149"/>
      <c r="O90" s="149"/>
      <c r="P90" s="149"/>
      <c r="Q90" s="149"/>
      <c r="R90" s="149"/>
      <c r="S90" s="149"/>
      <c r="T90" s="149"/>
      <c r="U90" s="149"/>
      <c r="V90" s="149"/>
      <c r="W90" s="149"/>
      <c r="X90" s="149"/>
      <c r="Y90" s="149"/>
      <c r="Z90" s="149"/>
      <c r="AA90" s="149"/>
      <c r="AB90" s="142"/>
      <c r="AC90" s="142"/>
      <c r="AD90" s="142"/>
      <c r="AE90" s="142"/>
      <c r="AF90" s="142"/>
      <c r="AG90" s="142"/>
      <c r="AH90" s="142"/>
      <c r="AI90" s="142"/>
      <c r="AJ90" s="142"/>
      <c r="AK90" s="142"/>
      <c r="AL90" s="142"/>
    </row>
    <row r="91" spans="1:38" x14ac:dyDescent="0.2">
      <c r="A91" s="143" t="s">
        <v>101</v>
      </c>
      <c r="B91" s="144"/>
      <c r="C91" s="145" t="s">
        <v>83</v>
      </c>
      <c r="D91" s="149"/>
      <c r="E91" s="149"/>
      <c r="F91" s="149"/>
      <c r="G91" s="149"/>
      <c r="H91" s="63"/>
      <c r="I91" s="146"/>
      <c r="J91" s="147"/>
      <c r="K91" s="150"/>
      <c r="L91" s="149"/>
      <c r="M91" s="149"/>
      <c r="N91" s="149"/>
      <c r="O91" s="149"/>
      <c r="P91" s="149"/>
      <c r="Q91" s="149"/>
      <c r="R91" s="149"/>
      <c r="S91" s="149"/>
      <c r="T91" s="149"/>
      <c r="U91" s="149"/>
      <c r="V91" s="149"/>
      <c r="W91" s="149"/>
      <c r="X91" s="149"/>
      <c r="Y91" s="149"/>
      <c r="Z91" s="149"/>
      <c r="AA91" s="149"/>
      <c r="AB91" s="142"/>
      <c r="AC91" s="142"/>
      <c r="AD91" s="142"/>
      <c r="AE91" s="142"/>
      <c r="AF91" s="142"/>
      <c r="AG91" s="142"/>
      <c r="AH91" s="142"/>
      <c r="AI91" s="142"/>
      <c r="AJ91" s="142"/>
      <c r="AK91" s="142"/>
      <c r="AL91" s="142"/>
    </row>
    <row r="92" spans="1:38" x14ac:dyDescent="0.2">
      <c r="A92" s="143" t="s">
        <v>25</v>
      </c>
      <c r="B92" s="144">
        <v>172</v>
      </c>
      <c r="C92" s="145" t="s">
        <v>83</v>
      </c>
      <c r="D92" s="149"/>
      <c r="E92" s="149"/>
      <c r="F92" s="149"/>
      <c r="G92" s="149"/>
      <c r="H92" s="63"/>
      <c r="I92" s="146"/>
      <c r="J92" s="147"/>
      <c r="K92" s="150"/>
      <c r="L92" s="149"/>
      <c r="M92" s="149"/>
      <c r="N92" s="149"/>
      <c r="O92" s="149"/>
      <c r="P92" s="149"/>
      <c r="Q92" s="149"/>
      <c r="R92" s="149"/>
      <c r="S92" s="149"/>
      <c r="T92" s="149"/>
      <c r="U92" s="149"/>
      <c r="V92" s="149"/>
      <c r="W92" s="149"/>
      <c r="X92" s="149"/>
      <c r="Y92" s="149"/>
      <c r="Z92" s="149"/>
      <c r="AA92" s="149"/>
      <c r="AB92" s="142"/>
      <c r="AC92" s="142"/>
      <c r="AD92" s="142"/>
      <c r="AE92" s="142"/>
      <c r="AF92" s="142"/>
      <c r="AG92" s="142"/>
      <c r="AH92" s="142"/>
      <c r="AI92" s="142"/>
      <c r="AJ92" s="142"/>
      <c r="AK92" s="142"/>
      <c r="AL92" s="142"/>
    </row>
    <row r="93" spans="1:38" x14ac:dyDescent="0.2">
      <c r="A93" s="143" t="s">
        <v>63</v>
      </c>
      <c r="B93" s="144" t="s">
        <v>83</v>
      </c>
      <c r="C93" s="145" t="s">
        <v>83</v>
      </c>
      <c r="D93" s="149"/>
      <c r="E93" s="149"/>
      <c r="F93" s="149"/>
      <c r="G93" s="149"/>
      <c r="H93" s="63"/>
      <c r="I93" s="146"/>
      <c r="J93" s="147"/>
      <c r="K93" s="150"/>
      <c r="L93" s="149"/>
      <c r="M93" s="149"/>
      <c r="N93" s="149"/>
      <c r="O93" s="149"/>
      <c r="P93" s="149"/>
      <c r="Q93" s="149"/>
      <c r="R93" s="149"/>
      <c r="S93" s="149"/>
      <c r="T93" s="149"/>
      <c r="U93" s="149"/>
      <c r="V93" s="149"/>
      <c r="W93" s="149"/>
      <c r="X93" s="149"/>
      <c r="Y93" s="149"/>
      <c r="Z93" s="149"/>
      <c r="AA93" s="149"/>
      <c r="AB93" s="142"/>
      <c r="AC93" s="142"/>
      <c r="AD93" s="142"/>
      <c r="AE93" s="142"/>
      <c r="AF93" s="142"/>
      <c r="AG93" s="142"/>
      <c r="AH93" s="142"/>
      <c r="AI93" s="142"/>
      <c r="AJ93" s="142"/>
      <c r="AK93" s="142"/>
      <c r="AL93" s="142"/>
    </row>
    <row r="94" spans="1:38" x14ac:dyDescent="0.2">
      <c r="A94" s="143" t="s">
        <v>38</v>
      </c>
      <c r="B94" s="144" t="s">
        <v>83</v>
      </c>
      <c r="C94" s="145" t="s">
        <v>83</v>
      </c>
      <c r="D94" s="149"/>
      <c r="E94" s="149"/>
      <c r="F94" s="149"/>
      <c r="G94" s="149"/>
      <c r="H94" s="63"/>
      <c r="I94" s="146"/>
      <c r="J94" s="147"/>
      <c r="K94" s="150"/>
      <c r="L94" s="149"/>
      <c r="M94" s="149"/>
      <c r="N94" s="149"/>
      <c r="O94" s="149"/>
      <c r="P94" s="149"/>
      <c r="Q94" s="149"/>
      <c r="R94" s="149"/>
      <c r="S94" s="149"/>
      <c r="T94" s="149"/>
      <c r="U94" s="149"/>
      <c r="V94" s="149"/>
      <c r="W94" s="149"/>
      <c r="X94" s="149"/>
      <c r="Y94" s="149"/>
      <c r="Z94" s="149"/>
      <c r="AA94" s="149"/>
      <c r="AB94" s="142"/>
      <c r="AC94" s="142"/>
      <c r="AD94" s="142"/>
      <c r="AE94" s="142"/>
      <c r="AF94" s="142"/>
      <c r="AG94" s="142"/>
      <c r="AH94" s="142"/>
      <c r="AI94" s="142"/>
      <c r="AJ94" s="142"/>
      <c r="AK94" s="142"/>
      <c r="AL94" s="142"/>
    </row>
    <row r="95" spans="1:38" x14ac:dyDescent="0.2">
      <c r="A95" s="148" t="s">
        <v>39</v>
      </c>
      <c r="B95" s="144" t="s">
        <v>83</v>
      </c>
      <c r="C95" s="145" t="s">
        <v>83</v>
      </c>
      <c r="D95" s="149"/>
      <c r="E95" s="149"/>
      <c r="F95" s="149"/>
      <c r="G95" s="149"/>
      <c r="H95" s="63"/>
      <c r="I95" s="146"/>
      <c r="J95" s="147"/>
      <c r="K95" s="150"/>
      <c r="L95" s="149"/>
      <c r="M95" s="149"/>
      <c r="N95" s="149"/>
      <c r="O95" s="149"/>
      <c r="P95" s="149"/>
      <c r="Q95" s="149"/>
      <c r="R95" s="149"/>
      <c r="S95" s="149"/>
      <c r="T95" s="149"/>
      <c r="U95" s="149"/>
      <c r="V95" s="149"/>
      <c r="W95" s="149"/>
      <c r="X95" s="149"/>
      <c r="Y95" s="149"/>
      <c r="Z95" s="149"/>
      <c r="AA95" s="149"/>
      <c r="AB95" s="142"/>
      <c r="AC95" s="142"/>
      <c r="AD95" s="142"/>
      <c r="AE95" s="142"/>
      <c r="AF95" s="142"/>
      <c r="AG95" s="142"/>
      <c r="AH95" s="142"/>
      <c r="AI95" s="142"/>
      <c r="AJ95" s="142"/>
      <c r="AK95" s="142"/>
      <c r="AL95" s="142"/>
    </row>
    <row r="96" spans="1:38" x14ac:dyDescent="0.2">
      <c r="A96" s="143" t="s">
        <v>94</v>
      </c>
      <c r="B96" s="144"/>
      <c r="C96" s="145" t="s">
        <v>83</v>
      </c>
      <c r="D96" s="149"/>
      <c r="E96" s="149"/>
      <c r="F96" s="149"/>
      <c r="G96" s="149"/>
      <c r="H96" s="63"/>
      <c r="I96" s="146"/>
      <c r="J96" s="147"/>
      <c r="K96" s="150"/>
      <c r="L96" s="149"/>
      <c r="M96" s="149"/>
      <c r="N96" s="149"/>
      <c r="O96" s="149"/>
      <c r="P96" s="149"/>
      <c r="Q96" s="149"/>
      <c r="R96" s="149"/>
      <c r="S96" s="149"/>
      <c r="T96" s="149"/>
      <c r="U96" s="149"/>
      <c r="V96" s="149"/>
      <c r="W96" s="149"/>
      <c r="X96" s="149"/>
      <c r="Y96" s="149"/>
      <c r="Z96" s="149"/>
      <c r="AA96" s="149"/>
      <c r="AB96" s="142"/>
      <c r="AC96" s="142"/>
      <c r="AD96" s="142"/>
      <c r="AE96" s="142"/>
      <c r="AF96" s="142"/>
      <c r="AG96" s="142"/>
      <c r="AH96" s="142"/>
      <c r="AI96" s="142"/>
      <c r="AJ96" s="142"/>
      <c r="AK96" s="142"/>
      <c r="AL96" s="142"/>
    </row>
    <row r="97" spans="1:38" x14ac:dyDescent="0.2">
      <c r="A97" s="143" t="s">
        <v>40</v>
      </c>
      <c r="B97" s="144" t="s">
        <v>83</v>
      </c>
      <c r="C97" s="145" t="s">
        <v>83</v>
      </c>
      <c r="D97" s="149"/>
      <c r="E97" s="149"/>
      <c r="F97" s="149"/>
      <c r="G97" s="149"/>
      <c r="H97" s="63"/>
      <c r="I97" s="146"/>
      <c r="J97" s="147"/>
      <c r="K97" s="150"/>
      <c r="L97" s="149"/>
      <c r="M97" s="149"/>
      <c r="N97" s="149"/>
      <c r="O97" s="149"/>
      <c r="P97" s="153"/>
      <c r="Q97" s="149"/>
      <c r="R97" s="149"/>
      <c r="S97" s="149"/>
      <c r="T97" s="149"/>
      <c r="U97" s="149"/>
      <c r="V97" s="149"/>
      <c r="W97" s="149"/>
      <c r="X97" s="149"/>
      <c r="Y97" s="149"/>
      <c r="Z97" s="149"/>
      <c r="AA97" s="149"/>
      <c r="AB97" s="142"/>
      <c r="AC97" s="142"/>
      <c r="AD97" s="142"/>
      <c r="AE97" s="142"/>
      <c r="AF97" s="142"/>
      <c r="AG97" s="142"/>
      <c r="AH97" s="142"/>
      <c r="AI97" s="142"/>
      <c r="AJ97" s="142"/>
      <c r="AK97" s="142"/>
      <c r="AL97" s="142"/>
    </row>
    <row r="98" spans="1:38" x14ac:dyDescent="0.2">
      <c r="A98" s="143" t="s">
        <v>64</v>
      </c>
      <c r="B98" s="144" t="s">
        <v>83</v>
      </c>
      <c r="C98" s="145" t="s">
        <v>83</v>
      </c>
      <c r="D98" s="153"/>
      <c r="E98" s="153"/>
      <c r="F98" s="153"/>
      <c r="G98" s="153"/>
      <c r="H98" s="63"/>
      <c r="I98" s="146"/>
      <c r="J98" s="147"/>
      <c r="K98" s="154"/>
      <c r="L98" s="153"/>
      <c r="M98" s="153"/>
      <c r="N98" s="153"/>
      <c r="O98" s="153"/>
      <c r="P98" s="153"/>
      <c r="Q98" s="149"/>
      <c r="R98" s="149"/>
      <c r="S98" s="149"/>
      <c r="T98" s="149"/>
      <c r="U98" s="149"/>
      <c r="V98" s="149"/>
      <c r="W98" s="149"/>
      <c r="X98" s="149"/>
      <c r="Y98" s="149"/>
      <c r="Z98" s="149"/>
      <c r="AA98" s="149"/>
      <c r="AB98" s="142"/>
      <c r="AC98" s="142"/>
      <c r="AD98" s="142"/>
      <c r="AE98" s="142"/>
      <c r="AF98" s="142"/>
      <c r="AG98" s="142"/>
      <c r="AH98" s="142"/>
      <c r="AI98" s="142"/>
      <c r="AJ98" s="142"/>
      <c r="AK98" s="142"/>
      <c r="AL98" s="142"/>
    </row>
    <row r="99" spans="1:38" x14ac:dyDescent="0.2">
      <c r="A99" s="143" t="s">
        <v>41</v>
      </c>
      <c r="B99" s="144">
        <v>9.648076923076923</v>
      </c>
      <c r="C99" s="145">
        <v>5.9012859999935552E-2</v>
      </c>
      <c r="D99" s="153"/>
      <c r="E99" s="153"/>
      <c r="F99" s="153"/>
      <c r="G99" s="153"/>
      <c r="H99" s="63"/>
      <c r="I99" s="146"/>
      <c r="J99" s="147"/>
      <c r="K99" s="154"/>
      <c r="L99" s="153"/>
      <c r="M99" s="153"/>
      <c r="N99" s="153"/>
      <c r="O99" s="153"/>
      <c r="P99" s="153"/>
      <c r="Q99" s="149"/>
      <c r="R99" s="149"/>
      <c r="S99" s="149"/>
      <c r="T99" s="149"/>
      <c r="U99" s="149"/>
      <c r="V99" s="149"/>
      <c r="W99" s="149"/>
      <c r="X99" s="149"/>
      <c r="Y99" s="149"/>
      <c r="Z99" s="149"/>
      <c r="AA99" s="149"/>
      <c r="AB99" s="142"/>
      <c r="AC99" s="142"/>
      <c r="AD99" s="142"/>
      <c r="AE99" s="142"/>
      <c r="AF99" s="142"/>
      <c r="AG99" s="142"/>
      <c r="AH99" s="142"/>
      <c r="AI99" s="142"/>
      <c r="AJ99" s="142"/>
      <c r="AK99" s="142"/>
      <c r="AL99" s="142"/>
    </row>
    <row r="100" spans="1:38" x14ac:dyDescent="0.2">
      <c r="A100" s="143" t="s">
        <v>42</v>
      </c>
      <c r="B100" s="144">
        <v>12.082692307692309</v>
      </c>
      <c r="C100" s="145">
        <v>0.12327701999982972</v>
      </c>
      <c r="D100" s="149"/>
      <c r="E100" s="149"/>
      <c r="F100" s="149"/>
      <c r="G100" s="149"/>
      <c r="H100" s="63"/>
      <c r="I100" s="146"/>
      <c r="J100" s="147"/>
      <c r="K100" s="150"/>
      <c r="L100" s="149"/>
      <c r="M100" s="149"/>
      <c r="N100" s="149"/>
      <c r="O100" s="149"/>
      <c r="P100" s="149"/>
      <c r="Q100" s="149"/>
      <c r="R100" s="149"/>
      <c r="S100" s="149"/>
      <c r="T100" s="149"/>
      <c r="U100" s="149"/>
      <c r="V100" s="149"/>
      <c r="W100" s="149"/>
      <c r="X100" s="149"/>
      <c r="Y100" s="149"/>
      <c r="Z100" s="149"/>
      <c r="AA100" s="149"/>
      <c r="AB100" s="142"/>
      <c r="AC100" s="142"/>
      <c r="AD100" s="142"/>
      <c r="AE100" s="142"/>
      <c r="AF100" s="142"/>
      <c r="AG100" s="142"/>
      <c r="AH100" s="142"/>
      <c r="AI100" s="142"/>
      <c r="AJ100" s="142"/>
      <c r="AK100" s="142"/>
      <c r="AL100" s="142"/>
    </row>
    <row r="101" spans="1:38" x14ac:dyDescent="0.2">
      <c r="A101" s="143" t="s">
        <v>43</v>
      </c>
      <c r="B101" s="144">
        <v>69.692307692307693</v>
      </c>
      <c r="C101" s="145">
        <v>2.1889677499991431</v>
      </c>
      <c r="D101" s="149"/>
      <c r="E101" s="149"/>
      <c r="F101" s="149"/>
      <c r="G101" s="149"/>
      <c r="H101" s="63"/>
      <c r="I101" s="146"/>
      <c r="J101" s="147"/>
      <c r="K101" s="150"/>
      <c r="L101" s="149"/>
      <c r="M101" s="149"/>
      <c r="N101" s="149"/>
      <c r="O101" s="149"/>
      <c r="P101" s="149"/>
      <c r="Q101" s="149"/>
      <c r="R101" s="149"/>
      <c r="S101" s="149"/>
      <c r="T101" s="149"/>
      <c r="U101" s="149"/>
      <c r="V101" s="149"/>
      <c r="W101" s="149"/>
      <c r="X101" s="149"/>
      <c r="Y101" s="149"/>
      <c r="Z101" s="149"/>
      <c r="AA101" s="149"/>
      <c r="AB101" s="142"/>
      <c r="AC101" s="142"/>
      <c r="AD101" s="142"/>
      <c r="AE101" s="142"/>
      <c r="AF101" s="142"/>
      <c r="AG101" s="142"/>
      <c r="AH101" s="142"/>
      <c r="AI101" s="142"/>
      <c r="AJ101" s="142"/>
      <c r="AK101" s="142"/>
      <c r="AL101" s="142"/>
    </row>
    <row r="102" spans="1:38" x14ac:dyDescent="0.2">
      <c r="A102" s="143" t="s">
        <v>93</v>
      </c>
      <c r="B102" s="144"/>
      <c r="C102" s="145" t="s">
        <v>83</v>
      </c>
      <c r="D102" s="149"/>
      <c r="E102" s="149"/>
      <c r="F102" s="149"/>
      <c r="G102" s="149"/>
      <c r="H102" s="63"/>
      <c r="I102" s="146"/>
      <c r="J102" s="147"/>
      <c r="K102" s="150"/>
      <c r="L102" s="149"/>
      <c r="M102" s="149"/>
      <c r="N102" s="149"/>
      <c r="O102" s="149"/>
      <c r="P102" s="149"/>
      <c r="Q102" s="149"/>
      <c r="R102" s="149"/>
      <c r="S102" s="149"/>
      <c r="T102" s="149"/>
      <c r="U102" s="149"/>
      <c r="V102" s="149"/>
      <c r="W102" s="149"/>
      <c r="X102" s="149"/>
      <c r="Y102" s="149"/>
      <c r="Z102" s="149"/>
      <c r="AA102" s="149"/>
      <c r="AB102" s="142"/>
      <c r="AC102" s="142"/>
      <c r="AD102" s="142"/>
      <c r="AE102" s="142"/>
      <c r="AF102" s="142"/>
      <c r="AG102" s="142"/>
      <c r="AH102" s="142"/>
      <c r="AI102" s="142"/>
      <c r="AJ102" s="142"/>
      <c r="AK102" s="142"/>
      <c r="AL102" s="142"/>
    </row>
    <row r="103" spans="1:38" x14ac:dyDescent="0.2">
      <c r="A103" s="143" t="s">
        <v>44</v>
      </c>
      <c r="B103" s="144"/>
      <c r="C103" s="145" t="s">
        <v>83</v>
      </c>
      <c r="D103" s="149"/>
      <c r="E103" s="149"/>
      <c r="F103" s="149"/>
      <c r="G103" s="149"/>
      <c r="H103" s="63"/>
      <c r="I103" s="146"/>
      <c r="J103" s="147"/>
      <c r="K103" s="150"/>
      <c r="L103" s="149"/>
      <c r="M103" s="149"/>
      <c r="N103" s="149"/>
      <c r="O103" s="149"/>
      <c r="P103" s="149"/>
      <c r="Q103" s="149"/>
      <c r="R103" s="149"/>
      <c r="S103" s="149"/>
      <c r="T103" s="149"/>
      <c r="U103" s="149"/>
      <c r="V103" s="149"/>
      <c r="W103" s="149"/>
      <c r="X103" s="149"/>
      <c r="Y103" s="149"/>
      <c r="Z103" s="149"/>
      <c r="AA103" s="149"/>
      <c r="AB103" s="142"/>
      <c r="AC103" s="142"/>
      <c r="AD103" s="142"/>
      <c r="AE103" s="142"/>
      <c r="AF103" s="142"/>
      <c r="AG103" s="142"/>
      <c r="AH103" s="142"/>
      <c r="AI103" s="142"/>
      <c r="AJ103" s="142"/>
      <c r="AK103" s="142"/>
      <c r="AL103" s="142"/>
    </row>
    <row r="104" spans="1:38" x14ac:dyDescent="0.2">
      <c r="A104" s="143" t="s">
        <v>45</v>
      </c>
      <c r="B104" s="144"/>
      <c r="C104" s="145" t="s">
        <v>83</v>
      </c>
      <c r="D104" s="149"/>
      <c r="E104" s="149"/>
      <c r="F104" s="149"/>
      <c r="G104" s="149"/>
      <c r="H104" s="63"/>
      <c r="I104" s="146"/>
      <c r="J104" s="147"/>
      <c r="K104" s="150"/>
      <c r="L104" s="149"/>
      <c r="M104" s="149"/>
      <c r="N104" s="149"/>
      <c r="O104" s="149"/>
      <c r="P104" s="149"/>
      <c r="Q104" s="149"/>
      <c r="R104" s="149"/>
      <c r="S104" s="149"/>
      <c r="T104" s="149"/>
      <c r="U104" s="149"/>
      <c r="V104" s="149"/>
      <c r="W104" s="149"/>
      <c r="X104" s="149"/>
      <c r="Y104" s="149"/>
      <c r="Z104" s="149"/>
      <c r="AA104" s="149"/>
      <c r="AB104" s="142"/>
      <c r="AC104" s="142"/>
      <c r="AD104" s="142"/>
      <c r="AE104" s="142"/>
      <c r="AF104" s="142"/>
      <c r="AG104" s="142"/>
      <c r="AH104" s="142"/>
      <c r="AI104" s="142"/>
      <c r="AJ104" s="142"/>
      <c r="AK104" s="142"/>
      <c r="AL104" s="142"/>
    </row>
    <row r="105" spans="1:38" x14ac:dyDescent="0.2">
      <c r="A105" s="148" t="s">
        <v>46</v>
      </c>
      <c r="B105" s="144"/>
      <c r="C105" s="145" t="s">
        <v>83</v>
      </c>
      <c r="D105" s="149"/>
      <c r="E105" s="149"/>
      <c r="F105" s="149"/>
      <c r="G105" s="149"/>
      <c r="H105" s="63"/>
      <c r="I105" s="146"/>
      <c r="J105" s="147"/>
      <c r="K105" s="150"/>
      <c r="L105" s="149"/>
      <c r="M105" s="149"/>
      <c r="N105" s="149"/>
      <c r="O105" s="149"/>
      <c r="P105" s="149"/>
      <c r="Q105" s="149"/>
      <c r="R105" s="149"/>
      <c r="S105" s="149"/>
      <c r="T105" s="149"/>
      <c r="U105" s="149"/>
      <c r="V105" s="149"/>
      <c r="W105" s="149"/>
      <c r="X105" s="149"/>
      <c r="Y105" s="149"/>
      <c r="Z105" s="149"/>
      <c r="AA105" s="149"/>
      <c r="AB105" s="142"/>
      <c r="AC105" s="142"/>
      <c r="AD105" s="142"/>
      <c r="AE105" s="142"/>
      <c r="AF105" s="142"/>
      <c r="AG105" s="142"/>
      <c r="AH105" s="142"/>
      <c r="AI105" s="142"/>
      <c r="AJ105" s="142"/>
      <c r="AK105" s="142"/>
      <c r="AL105" s="142"/>
    </row>
    <row r="106" spans="1:38" x14ac:dyDescent="0.2">
      <c r="A106" s="143" t="s">
        <v>47</v>
      </c>
      <c r="B106" s="144"/>
      <c r="C106" s="145" t="s">
        <v>83</v>
      </c>
      <c r="D106" s="149"/>
      <c r="E106" s="149"/>
      <c r="F106" s="149"/>
      <c r="G106" s="149"/>
      <c r="H106" s="63"/>
      <c r="I106" s="146"/>
      <c r="J106" s="147"/>
      <c r="K106" s="150"/>
      <c r="L106" s="149"/>
      <c r="M106" s="149"/>
      <c r="N106" s="149"/>
      <c r="O106" s="149"/>
      <c r="P106" s="149"/>
      <c r="Q106" s="149"/>
      <c r="R106" s="149"/>
      <c r="S106" s="149"/>
      <c r="T106" s="149"/>
      <c r="U106" s="149"/>
      <c r="V106" s="149"/>
      <c r="W106" s="149"/>
      <c r="X106" s="149"/>
      <c r="Y106" s="149"/>
      <c r="Z106" s="149"/>
      <c r="AA106" s="149"/>
      <c r="AB106" s="142"/>
      <c r="AC106" s="142"/>
      <c r="AD106" s="142"/>
      <c r="AE106" s="142"/>
      <c r="AF106" s="142"/>
      <c r="AG106" s="142"/>
      <c r="AH106" s="142"/>
      <c r="AI106" s="142"/>
      <c r="AJ106" s="142"/>
      <c r="AK106" s="142"/>
      <c r="AL106" s="142"/>
    </row>
    <row r="107" spans="1:38" x14ac:dyDescent="0.2">
      <c r="A107" s="143" t="s">
        <v>48</v>
      </c>
      <c r="B107" s="144"/>
      <c r="C107" s="145" t="s">
        <v>83</v>
      </c>
      <c r="D107" s="149"/>
      <c r="E107" s="149"/>
      <c r="F107" s="149"/>
      <c r="G107" s="149"/>
      <c r="H107" s="63"/>
      <c r="I107" s="146"/>
      <c r="J107" s="147"/>
      <c r="K107" s="150"/>
      <c r="L107" s="149"/>
      <c r="M107" s="149"/>
      <c r="N107" s="149"/>
      <c r="O107" s="149"/>
      <c r="P107" s="149"/>
      <c r="Q107" s="149"/>
      <c r="R107" s="149"/>
      <c r="S107" s="149"/>
      <c r="T107" s="149"/>
      <c r="U107" s="149"/>
      <c r="V107" s="149"/>
      <c r="W107" s="149"/>
      <c r="X107" s="149"/>
      <c r="Y107" s="149"/>
      <c r="Z107" s="149"/>
      <c r="AA107" s="149"/>
      <c r="AB107" s="142"/>
      <c r="AC107" s="142"/>
      <c r="AD107" s="142"/>
      <c r="AE107" s="142"/>
      <c r="AF107" s="142"/>
      <c r="AG107" s="142"/>
      <c r="AH107" s="142"/>
      <c r="AI107" s="142"/>
      <c r="AJ107" s="142"/>
      <c r="AK107" s="142"/>
      <c r="AL107" s="142"/>
    </row>
    <row r="108" spans="1:38" x14ac:dyDescent="0.2">
      <c r="A108" s="143" t="s">
        <v>49</v>
      </c>
      <c r="B108" s="144" t="s">
        <v>83</v>
      </c>
      <c r="C108" s="145" t="s">
        <v>83</v>
      </c>
      <c r="D108" s="149"/>
      <c r="E108" s="149"/>
      <c r="F108" s="149"/>
      <c r="G108" s="149"/>
      <c r="H108" s="63"/>
      <c r="I108" s="146"/>
      <c r="J108" s="147"/>
      <c r="K108" s="150"/>
      <c r="L108" s="149"/>
      <c r="M108" s="149"/>
      <c r="N108" s="149"/>
      <c r="O108" s="149"/>
      <c r="P108" s="149"/>
      <c r="Q108" s="149"/>
      <c r="R108" s="149"/>
      <c r="S108" s="149"/>
      <c r="T108" s="149"/>
      <c r="U108" s="149"/>
      <c r="V108" s="149"/>
      <c r="W108" s="149"/>
      <c r="X108" s="149"/>
      <c r="Y108" s="149"/>
      <c r="Z108" s="149"/>
      <c r="AA108" s="149"/>
      <c r="AB108" s="142"/>
      <c r="AC108" s="142"/>
      <c r="AD108" s="142"/>
      <c r="AE108" s="142"/>
      <c r="AF108" s="142"/>
      <c r="AG108" s="142"/>
      <c r="AH108" s="142"/>
      <c r="AI108" s="142"/>
      <c r="AJ108" s="142"/>
      <c r="AK108" s="142"/>
      <c r="AL108" s="142"/>
    </row>
    <row r="109" spans="1:38" x14ac:dyDescent="0.2">
      <c r="A109" s="143" t="s">
        <v>65</v>
      </c>
      <c r="B109" s="144" t="s">
        <v>83</v>
      </c>
      <c r="C109" s="145" t="s">
        <v>83</v>
      </c>
      <c r="D109" s="149"/>
      <c r="E109" s="149"/>
      <c r="F109" s="149"/>
      <c r="G109" s="149"/>
      <c r="H109" s="63"/>
      <c r="I109" s="146"/>
      <c r="J109" s="147"/>
      <c r="K109" s="150"/>
      <c r="L109" s="149"/>
      <c r="M109" s="149"/>
      <c r="N109" s="149"/>
      <c r="O109" s="149"/>
      <c r="P109" s="149"/>
      <c r="Q109" s="149"/>
      <c r="R109" s="149"/>
      <c r="S109" s="149"/>
      <c r="T109" s="149"/>
      <c r="U109" s="149"/>
      <c r="V109" s="149"/>
      <c r="W109" s="149"/>
      <c r="X109" s="149"/>
      <c r="Y109" s="149"/>
      <c r="Z109" s="149"/>
      <c r="AA109" s="149"/>
      <c r="AB109" s="142"/>
      <c r="AC109" s="142"/>
      <c r="AD109" s="142"/>
      <c r="AE109" s="142"/>
      <c r="AF109" s="142"/>
      <c r="AG109" s="142"/>
      <c r="AH109" s="142"/>
      <c r="AI109" s="142"/>
      <c r="AJ109" s="142"/>
      <c r="AK109" s="142"/>
      <c r="AL109" s="142"/>
    </row>
    <row r="110" spans="1:38" x14ac:dyDescent="0.2">
      <c r="A110" s="143" t="s">
        <v>50</v>
      </c>
      <c r="B110" s="144">
        <v>370.08653846153845</v>
      </c>
      <c r="C110" s="145">
        <v>6.1561394200023241</v>
      </c>
      <c r="D110" s="149"/>
      <c r="E110" s="149"/>
      <c r="F110" s="149"/>
      <c r="G110" s="149"/>
      <c r="H110" s="63"/>
      <c r="I110" s="146"/>
      <c r="J110" s="147"/>
      <c r="K110" s="150"/>
      <c r="L110" s="149"/>
      <c r="M110" s="149"/>
      <c r="N110" s="149"/>
      <c r="O110" s="149"/>
      <c r="P110" s="149"/>
      <c r="Q110" s="149"/>
      <c r="R110" s="149"/>
      <c r="S110" s="149"/>
      <c r="T110" s="149"/>
      <c r="U110" s="149"/>
      <c r="V110" s="149"/>
      <c r="W110" s="149"/>
      <c r="X110" s="149"/>
      <c r="Y110" s="149"/>
      <c r="Z110" s="149"/>
      <c r="AA110" s="149"/>
      <c r="AB110" s="142"/>
      <c r="AC110" s="142"/>
      <c r="AD110" s="142"/>
      <c r="AE110" s="142"/>
      <c r="AF110" s="142"/>
      <c r="AG110" s="142"/>
      <c r="AH110" s="142"/>
      <c r="AI110" s="142"/>
      <c r="AJ110" s="142"/>
      <c r="AK110" s="142"/>
      <c r="AL110" s="142"/>
    </row>
    <row r="111" spans="1:38" x14ac:dyDescent="0.2">
      <c r="A111" s="143" t="s">
        <v>51</v>
      </c>
      <c r="B111" s="144">
        <v>516.96923076923065</v>
      </c>
      <c r="C111" s="145">
        <v>6.5649961399994128</v>
      </c>
      <c r="D111" s="149"/>
      <c r="E111" s="149"/>
      <c r="F111" s="149"/>
      <c r="G111" s="149"/>
      <c r="H111" s="63"/>
      <c r="I111" s="146"/>
      <c r="J111" s="147"/>
      <c r="K111" s="150"/>
      <c r="L111" s="149"/>
      <c r="M111" s="149"/>
      <c r="N111" s="149"/>
      <c r="O111" s="149"/>
      <c r="P111" s="149"/>
      <c r="Q111" s="149"/>
      <c r="R111" s="149"/>
      <c r="S111" s="149"/>
      <c r="T111" s="149"/>
      <c r="U111" s="149"/>
      <c r="V111" s="149"/>
      <c r="W111" s="149"/>
      <c r="X111" s="149"/>
      <c r="Y111" s="149"/>
      <c r="Z111" s="149"/>
      <c r="AA111" s="149"/>
      <c r="AB111" s="142"/>
      <c r="AC111" s="142"/>
      <c r="AD111" s="142"/>
      <c r="AE111" s="142"/>
      <c r="AF111" s="142"/>
      <c r="AG111" s="142"/>
      <c r="AH111" s="142"/>
      <c r="AI111" s="142"/>
      <c r="AJ111" s="142"/>
      <c r="AK111" s="142"/>
      <c r="AL111" s="142"/>
    </row>
    <row r="112" spans="1:38" x14ac:dyDescent="0.2">
      <c r="A112" s="143" t="s">
        <v>52</v>
      </c>
      <c r="B112" s="144">
        <v>348.85192307692307</v>
      </c>
      <c r="C112" s="145">
        <v>4.8455882799991388</v>
      </c>
      <c r="D112" s="149"/>
      <c r="E112" s="149"/>
      <c r="F112" s="149"/>
      <c r="G112" s="149"/>
      <c r="H112" s="63"/>
      <c r="I112" s="146"/>
      <c r="J112" s="147"/>
      <c r="K112" s="150"/>
      <c r="L112" s="149"/>
      <c r="M112" s="149"/>
      <c r="N112" s="149"/>
      <c r="O112" s="149"/>
      <c r="P112" s="149"/>
      <c r="Q112" s="149"/>
      <c r="R112" s="149"/>
      <c r="S112" s="149"/>
      <c r="T112" s="149"/>
      <c r="U112" s="149"/>
      <c r="V112" s="149"/>
      <c r="W112" s="149"/>
      <c r="X112" s="149"/>
      <c r="Y112" s="149"/>
      <c r="Z112" s="149"/>
      <c r="AA112" s="149"/>
      <c r="AB112" s="142"/>
      <c r="AC112" s="142"/>
      <c r="AD112" s="142"/>
      <c r="AE112" s="142"/>
      <c r="AF112" s="142"/>
      <c r="AG112" s="142"/>
      <c r="AH112" s="142"/>
      <c r="AI112" s="142"/>
      <c r="AJ112" s="142"/>
      <c r="AK112" s="142"/>
      <c r="AL112" s="142"/>
    </row>
    <row r="113" spans="1:38" x14ac:dyDescent="0.2">
      <c r="A113" s="143" t="s">
        <v>53</v>
      </c>
      <c r="B113" s="144">
        <v>362.50576923076926</v>
      </c>
      <c r="C113" s="145">
        <v>5.5195098199992261</v>
      </c>
      <c r="D113" s="149"/>
      <c r="E113" s="149"/>
      <c r="F113" s="149"/>
      <c r="G113" s="149"/>
      <c r="H113" s="63"/>
      <c r="I113" s="146"/>
      <c r="J113" s="147"/>
      <c r="K113" s="150"/>
      <c r="L113" s="149"/>
      <c r="M113" s="149"/>
      <c r="N113" s="149"/>
      <c r="O113" s="149"/>
      <c r="P113" s="149"/>
      <c r="Q113" s="149"/>
      <c r="R113" s="149"/>
      <c r="S113" s="149"/>
      <c r="T113" s="149"/>
      <c r="U113" s="149"/>
      <c r="V113" s="149"/>
      <c r="W113" s="149"/>
      <c r="X113" s="149"/>
      <c r="Y113" s="149"/>
      <c r="Z113" s="149"/>
      <c r="AA113" s="149"/>
      <c r="AB113" s="142"/>
      <c r="AC113" s="142"/>
      <c r="AD113" s="142"/>
      <c r="AE113" s="142"/>
      <c r="AF113" s="142"/>
      <c r="AG113" s="142"/>
      <c r="AH113" s="142"/>
      <c r="AI113" s="142"/>
      <c r="AJ113" s="142"/>
      <c r="AK113" s="142"/>
      <c r="AL113" s="142"/>
    </row>
    <row r="114" spans="1:38" x14ac:dyDescent="0.2">
      <c r="A114" s="143" t="s">
        <v>66</v>
      </c>
      <c r="B114" s="144" t="s">
        <v>83</v>
      </c>
      <c r="C114" s="145" t="s">
        <v>83</v>
      </c>
      <c r="D114" s="149"/>
      <c r="E114" s="149"/>
      <c r="F114" s="149"/>
      <c r="G114" s="149"/>
      <c r="H114" s="63"/>
      <c r="I114" s="146"/>
      <c r="J114" s="147"/>
      <c r="K114" s="150"/>
      <c r="L114" s="149"/>
      <c r="M114" s="149"/>
      <c r="N114" s="149"/>
      <c r="O114" s="149"/>
      <c r="P114" s="149"/>
      <c r="Q114" s="149"/>
      <c r="R114" s="149"/>
      <c r="S114" s="149"/>
      <c r="T114" s="149"/>
      <c r="U114" s="149"/>
      <c r="V114" s="149"/>
      <c r="W114" s="149"/>
      <c r="X114" s="149"/>
      <c r="Y114" s="149"/>
      <c r="Z114" s="149"/>
      <c r="AA114" s="149"/>
      <c r="AB114" s="142"/>
      <c r="AC114" s="142"/>
      <c r="AD114" s="142"/>
      <c r="AE114" s="142"/>
      <c r="AF114" s="142"/>
      <c r="AG114" s="142"/>
      <c r="AH114" s="142"/>
      <c r="AI114" s="142"/>
      <c r="AJ114" s="142"/>
      <c r="AK114" s="142"/>
      <c r="AL114" s="142"/>
    </row>
    <row r="115" spans="1:38" x14ac:dyDescent="0.2">
      <c r="A115" s="143" t="s">
        <v>54</v>
      </c>
      <c r="B115" s="144" t="s">
        <v>83</v>
      </c>
      <c r="C115" s="145" t="s">
        <v>83</v>
      </c>
      <c r="D115" s="149"/>
      <c r="E115" s="149"/>
      <c r="F115" s="149"/>
      <c r="G115" s="149"/>
      <c r="H115" s="63"/>
      <c r="I115" s="146"/>
      <c r="J115" s="147"/>
      <c r="K115" s="150"/>
      <c r="L115" s="149"/>
      <c r="M115" s="149"/>
      <c r="N115" s="149"/>
      <c r="O115" s="149"/>
      <c r="P115" s="149"/>
      <c r="Q115" s="149"/>
      <c r="R115" s="149"/>
      <c r="S115" s="149"/>
      <c r="T115" s="149"/>
      <c r="U115" s="149"/>
      <c r="V115" s="149"/>
      <c r="W115" s="149"/>
      <c r="X115" s="149"/>
      <c r="Y115" s="149"/>
      <c r="Z115" s="149"/>
      <c r="AA115" s="149"/>
      <c r="AB115" s="142"/>
      <c r="AC115" s="142"/>
      <c r="AD115" s="142"/>
      <c r="AE115" s="142"/>
      <c r="AF115" s="142"/>
      <c r="AG115" s="142"/>
      <c r="AH115" s="142"/>
      <c r="AI115" s="142"/>
      <c r="AJ115" s="142"/>
      <c r="AK115" s="142"/>
      <c r="AL115" s="142"/>
    </row>
    <row r="116" spans="1:38" x14ac:dyDescent="0.2">
      <c r="A116" s="143" t="s">
        <v>55</v>
      </c>
      <c r="B116" s="144" t="s">
        <v>83</v>
      </c>
      <c r="C116" s="145" t="s">
        <v>83</v>
      </c>
      <c r="D116" s="149"/>
      <c r="E116" s="149"/>
      <c r="F116" s="149"/>
      <c r="G116" s="149"/>
      <c r="H116" s="63"/>
      <c r="I116" s="146"/>
      <c r="J116" s="147"/>
      <c r="K116" s="150"/>
      <c r="L116" s="149"/>
      <c r="M116" s="149"/>
      <c r="N116" s="149"/>
      <c r="O116" s="149"/>
      <c r="P116" s="149"/>
      <c r="Q116" s="149"/>
      <c r="R116" s="149"/>
      <c r="S116" s="149"/>
      <c r="T116" s="149"/>
      <c r="U116" s="149"/>
      <c r="V116" s="149"/>
      <c r="W116" s="149"/>
      <c r="X116" s="149"/>
      <c r="Y116" s="149"/>
      <c r="Z116" s="149"/>
      <c r="AA116" s="149"/>
      <c r="AB116" s="142"/>
      <c r="AC116" s="142"/>
      <c r="AD116" s="142"/>
      <c r="AE116" s="142"/>
      <c r="AF116" s="142"/>
      <c r="AG116" s="142"/>
      <c r="AH116" s="142"/>
      <c r="AI116" s="142"/>
      <c r="AJ116" s="142"/>
      <c r="AK116" s="142"/>
      <c r="AL116" s="142"/>
    </row>
    <row r="117" spans="1:38" x14ac:dyDescent="0.2">
      <c r="A117" s="143" t="s">
        <v>56</v>
      </c>
      <c r="B117" s="144" t="s">
        <v>83</v>
      </c>
      <c r="C117" s="145" t="s">
        <v>83</v>
      </c>
      <c r="D117" s="149"/>
      <c r="E117" s="149"/>
      <c r="F117" s="149"/>
      <c r="G117" s="149"/>
      <c r="H117" s="63"/>
      <c r="I117" s="146"/>
      <c r="J117" s="147"/>
      <c r="K117" s="150"/>
      <c r="L117" s="149"/>
      <c r="M117" s="149"/>
      <c r="N117" s="149"/>
      <c r="O117" s="149"/>
      <c r="P117" s="149"/>
      <c r="Q117" s="149"/>
      <c r="R117" s="149"/>
      <c r="S117" s="149"/>
      <c r="T117" s="149"/>
      <c r="U117" s="149"/>
      <c r="V117" s="149"/>
      <c r="W117" s="149"/>
      <c r="X117" s="149"/>
      <c r="Y117" s="149"/>
      <c r="Z117" s="149"/>
      <c r="AA117" s="149"/>
      <c r="AB117" s="142"/>
      <c r="AC117" s="142"/>
      <c r="AD117" s="142"/>
      <c r="AE117" s="142"/>
      <c r="AF117" s="142"/>
      <c r="AG117" s="142"/>
      <c r="AH117" s="142"/>
      <c r="AI117" s="142"/>
      <c r="AJ117" s="142"/>
      <c r="AK117" s="142"/>
      <c r="AL117" s="142"/>
    </row>
    <row r="118" spans="1:38" x14ac:dyDescent="0.2">
      <c r="A118" s="143" t="s">
        <v>57</v>
      </c>
      <c r="B118" s="144">
        <v>56</v>
      </c>
      <c r="C118" s="145" t="s">
        <v>83</v>
      </c>
      <c r="D118" s="149"/>
      <c r="E118" s="149"/>
      <c r="F118" s="149"/>
      <c r="G118" s="149"/>
      <c r="H118" s="63"/>
      <c r="I118" s="146"/>
      <c r="J118" s="147"/>
      <c r="K118" s="150"/>
      <c r="L118" s="149"/>
      <c r="M118" s="149"/>
      <c r="N118" s="149"/>
      <c r="O118" s="149"/>
      <c r="P118" s="149"/>
      <c r="Q118" s="149"/>
      <c r="R118" s="149"/>
      <c r="S118" s="149"/>
      <c r="T118" s="149"/>
      <c r="U118" s="149"/>
      <c r="V118" s="149"/>
      <c r="W118" s="149"/>
      <c r="X118" s="149"/>
      <c r="Y118" s="149"/>
      <c r="Z118" s="149"/>
      <c r="AA118" s="149"/>
      <c r="AB118" s="142"/>
      <c r="AC118" s="142"/>
      <c r="AD118" s="142"/>
      <c r="AE118" s="142"/>
      <c r="AF118" s="142"/>
      <c r="AG118" s="142"/>
      <c r="AH118" s="142"/>
      <c r="AI118" s="142"/>
      <c r="AJ118" s="142"/>
      <c r="AK118" s="142"/>
      <c r="AL118" s="142"/>
    </row>
    <row r="119" spans="1:38" x14ac:dyDescent="0.2">
      <c r="A119" s="155" t="s">
        <v>0</v>
      </c>
      <c r="B119" s="156"/>
      <c r="C119" s="157"/>
      <c r="I119" s="149"/>
      <c r="K119" s="68"/>
      <c r="N119" s="67"/>
    </row>
    <row r="120" spans="1:38" x14ac:dyDescent="0.2">
      <c r="A120" s="158" t="s">
        <v>324</v>
      </c>
    </row>
    <row r="123" spans="1:38" x14ac:dyDescent="0.2">
      <c r="A123" s="124" t="s">
        <v>135</v>
      </c>
    </row>
    <row r="124" spans="1:38" x14ac:dyDescent="0.2">
      <c r="A124" s="159" t="s">
        <v>122</v>
      </c>
    </row>
    <row r="125" spans="1:38" x14ac:dyDescent="0.2">
      <c r="A125" s="160" t="s">
        <v>123</v>
      </c>
    </row>
    <row r="126" spans="1:38" x14ac:dyDescent="0.2">
      <c r="A126" s="161" t="s">
        <v>74</v>
      </c>
    </row>
    <row r="127" spans="1:38" x14ac:dyDescent="0.2">
      <c r="A127" s="161" t="s">
        <v>124</v>
      </c>
    </row>
    <row r="129" spans="1:13" x14ac:dyDescent="0.2">
      <c r="A129" s="67" t="s">
        <v>136</v>
      </c>
    </row>
    <row r="130" spans="1:13" x14ac:dyDescent="0.2">
      <c r="A130" s="162" t="str">
        <f>Inputs!D29</f>
        <v>Recommendation</v>
      </c>
    </row>
    <row r="131" spans="1:13" x14ac:dyDescent="0.2">
      <c r="A131" s="163" t="e">
        <f>Inputs!#REF!</f>
        <v>#REF!</v>
      </c>
    </row>
    <row r="132" spans="1:13" x14ac:dyDescent="0.2">
      <c r="A132" s="163" t="e">
        <f>Inputs!#REF!</f>
        <v>#REF!</v>
      </c>
    </row>
    <row r="133" spans="1:13" x14ac:dyDescent="0.2">
      <c r="A133" s="163" t="e">
        <f>Inputs!#REF!</f>
        <v>#REF!</v>
      </c>
    </row>
    <row r="134" spans="1:13" x14ac:dyDescent="0.2">
      <c r="A134" s="76"/>
    </row>
    <row r="136" spans="1:13" ht="16.5" thickBot="1" x14ac:dyDescent="0.3">
      <c r="A136" s="164" t="s">
        <v>116</v>
      </c>
      <c r="B136" s="165"/>
    </row>
    <row r="137" spans="1:13" ht="15.75" x14ac:dyDescent="0.25">
      <c r="A137" s="503" t="s">
        <v>112</v>
      </c>
      <c r="B137" s="166">
        <v>9.7000000000000003E-2</v>
      </c>
    </row>
    <row r="138" spans="1:13" ht="15.75" x14ac:dyDescent="0.25">
      <c r="A138" s="167" t="s">
        <v>363</v>
      </c>
      <c r="B138" s="168">
        <v>9.7000000000000003E-2</v>
      </c>
    </row>
    <row r="139" spans="1:13" ht="15.75" x14ac:dyDescent="0.25">
      <c r="A139" s="167" t="s">
        <v>364</v>
      </c>
      <c r="B139" s="168">
        <v>0.105</v>
      </c>
    </row>
    <row r="140" spans="1:13" ht="15.75" x14ac:dyDescent="0.25">
      <c r="A140" s="169" t="s">
        <v>365</v>
      </c>
      <c r="B140" s="168">
        <v>9.7000000000000003E-2</v>
      </c>
      <c r="K140" s="73"/>
      <c r="L140" s="73"/>
      <c r="M140" s="504"/>
    </row>
    <row r="141" spans="1:13" ht="15.75" x14ac:dyDescent="0.25">
      <c r="A141" s="169" t="s">
        <v>108</v>
      </c>
      <c r="B141" s="168">
        <v>4.1200000000000001E-2</v>
      </c>
      <c r="K141" s="73"/>
      <c r="L141" s="73"/>
      <c r="M141" s="504"/>
    </row>
    <row r="142" spans="1:13" ht="15.75" x14ac:dyDescent="0.25">
      <c r="A142" s="169" t="s">
        <v>109</v>
      </c>
      <c r="B142" s="168">
        <f>IF(Project_ROE="ECR",(B137*B143)+(B141*B144)*(1-FederalIncomeTax-StateIncomeTax),IF(Project_ROE="GLT",(B138*B143)+(B141*B144)*(1-FederalIncomeTax-StateIncomeTax),IF(Project_ROE="DSM",(B139*B143)+(B141*B144)*(1-FederalIncomeTax-StateIncomeTax),(B140*B143)+(B141*B144)*(1-FederalIncomeTax-StateIncomeTax))))</f>
        <v>6.3241404000000001E-2</v>
      </c>
      <c r="M142" s="504"/>
    </row>
    <row r="143" spans="1:13" ht="15.75" x14ac:dyDescent="0.25">
      <c r="A143" s="169" t="s">
        <v>110</v>
      </c>
      <c r="B143" s="170">
        <v>0.53</v>
      </c>
      <c r="M143" s="505"/>
    </row>
    <row r="144" spans="1:13" ht="16.5" thickBot="1" x14ac:dyDescent="0.3">
      <c r="A144" s="171" t="s">
        <v>111</v>
      </c>
      <c r="B144" s="172">
        <v>0.47</v>
      </c>
    </row>
    <row r="146" spans="1:9" s="174" customFormat="1" ht="15" customHeight="1" x14ac:dyDescent="0.25">
      <c r="A146" s="173" t="s">
        <v>59</v>
      </c>
      <c r="B146" s="473" t="s">
        <v>341</v>
      </c>
      <c r="C146" s="474" t="s">
        <v>339</v>
      </c>
      <c r="D146" s="473" t="s">
        <v>342</v>
      </c>
      <c r="E146" s="473" t="s">
        <v>343</v>
      </c>
      <c r="F146" s="175"/>
      <c r="I146" s="176"/>
    </row>
    <row r="147" spans="1:9" ht="16.5" thickBot="1" x14ac:dyDescent="0.3">
      <c r="B147" s="475">
        <f ca="1">Inservice-FirstYear+'Fed Depr-Recomm'!$D$1+1</f>
        <v>9</v>
      </c>
      <c r="C147" s="475">
        <f ca="1">InServiceAlt1-FirstYear+'Fed Depr-Alt#1'!$D$1+1</f>
        <v>-2012</v>
      </c>
      <c r="D147" s="475">
        <f ca="1">InServiceAlt2-FirstYear+'Fed Depr-Alt#2'!$D$1+1</f>
        <v>-2012</v>
      </c>
      <c r="E147" s="475">
        <f ca="1">InServiceAlt3-FirstYear+'Fed Depr-Alt#3'!$D$1+1</f>
        <v>-2012</v>
      </c>
    </row>
    <row r="149" spans="1:9" ht="15.75" x14ac:dyDescent="0.25">
      <c r="B149" s="499">
        <f ca="1">FirstYear+B147-1</f>
        <v>2026</v>
      </c>
      <c r="C149" s="499">
        <f ca="1">FirstYear+C147-1</f>
        <v>5</v>
      </c>
      <c r="D149" s="499">
        <f ca="1">FirstYear+D147-1</f>
        <v>5</v>
      </c>
      <c r="E149" s="499">
        <f ca="1">FirstYear+E147-1</f>
        <v>5</v>
      </c>
    </row>
  </sheetData>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104"/>
  <sheetViews>
    <sheetView topLeftCell="A37" zoomScaleNormal="100" workbookViewId="0">
      <selection activeCell="D70" sqref="D7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5.625"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5</v>
      </c>
      <c r="E1" s="177" t="s">
        <v>73</v>
      </c>
      <c r="F1" s="178" t="s">
        <v>33</v>
      </c>
      <c r="G1" s="178"/>
      <c r="H1" s="179">
        <f>FirstYear</f>
        <v>2018</v>
      </c>
    </row>
    <row r="2" spans="1:106" x14ac:dyDescent="0.2">
      <c r="A2" s="177" t="s">
        <v>330</v>
      </c>
      <c r="B2" s="177"/>
      <c r="C2" s="177"/>
      <c r="D2" s="177">
        <f ca="1">'LookUp Ranges'!D49</f>
        <v>5</v>
      </c>
      <c r="E2" s="177" t="s">
        <v>73</v>
      </c>
      <c r="F2" s="178" t="s">
        <v>85</v>
      </c>
      <c r="G2" s="178"/>
      <c r="H2" s="179">
        <f>Inservice</f>
        <v>2021</v>
      </c>
    </row>
    <row r="3" spans="1:106" x14ac:dyDescent="0.2">
      <c r="H3" s="180">
        <f>H2-H1</f>
        <v>3</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AU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ref="AV5:AZ5" si="2">AU5+1</f>
        <v>2062</v>
      </c>
      <c r="AW5" s="182">
        <f t="shared" si="2"/>
        <v>2063</v>
      </c>
      <c r="AX5" s="182">
        <f t="shared" si="2"/>
        <v>2064</v>
      </c>
      <c r="AY5" s="182">
        <f t="shared" si="2"/>
        <v>2065</v>
      </c>
      <c r="AZ5" s="182">
        <f t="shared" si="2"/>
        <v>2066</v>
      </c>
      <c r="BA5" s="182">
        <f t="shared" ref="BA5" si="3">AZ5+1</f>
        <v>2067</v>
      </c>
      <c r="BB5" s="182">
        <f t="shared" ref="BB5" si="4">BA5+1</f>
        <v>2068</v>
      </c>
      <c r="BC5" s="182">
        <f t="shared" ref="BC5" si="5">BB5+1</f>
        <v>2069</v>
      </c>
      <c r="BD5" s="182">
        <f t="shared" ref="BD5" si="6">BC5+1</f>
        <v>2070</v>
      </c>
      <c r="BE5" s="182">
        <f t="shared" ref="BE5" si="7">BD5+1</f>
        <v>2071</v>
      </c>
      <c r="BF5" s="182">
        <f t="shared" ref="BF5" si="8">BE5+1</f>
        <v>2072</v>
      </c>
      <c r="BG5" s="182">
        <f t="shared" ref="BG5" si="9">BF5+1</f>
        <v>2073</v>
      </c>
      <c r="BH5" s="182">
        <f t="shared" ref="BH5" si="10">BG5+1</f>
        <v>2074</v>
      </c>
      <c r="BI5" s="182">
        <f t="shared" ref="BI5" si="11">BH5+1</f>
        <v>2075</v>
      </c>
      <c r="BJ5" s="182">
        <f t="shared" ref="BJ5" si="12">BI5+1</f>
        <v>2076</v>
      </c>
      <c r="BK5" s="182">
        <f t="shared" ref="BK5" si="13">BJ5+1</f>
        <v>2077</v>
      </c>
      <c r="BL5" s="182">
        <f t="shared" ref="BL5" si="14">BK5+1</f>
        <v>2078</v>
      </c>
      <c r="BM5" s="182">
        <f t="shared" ref="BM5" si="15">BL5+1</f>
        <v>2079</v>
      </c>
      <c r="BN5" s="182">
        <f t="shared" ref="BN5" si="16">BM5+1</f>
        <v>2080</v>
      </c>
      <c r="BO5" s="182">
        <f t="shared" ref="BO5" si="17">BN5+1</f>
        <v>2081</v>
      </c>
      <c r="BP5" s="182">
        <f t="shared" ref="BP5" si="18">BO5+1</f>
        <v>2082</v>
      </c>
      <c r="BQ5" s="182">
        <f t="shared" ref="BQ5" si="19">BP5+1</f>
        <v>2083</v>
      </c>
      <c r="BR5" s="182">
        <f t="shared" ref="BR5" si="20">BQ5+1</f>
        <v>2084</v>
      </c>
      <c r="BS5" s="182">
        <f t="shared" ref="BS5" si="21">BR5+1</f>
        <v>2085</v>
      </c>
      <c r="BT5" s="182">
        <f t="shared" ref="BT5" si="22">BS5+1</f>
        <v>2086</v>
      </c>
      <c r="BU5" s="182">
        <f t="shared" ref="BU5" si="23">BT5+1</f>
        <v>2087</v>
      </c>
      <c r="BV5" s="182">
        <f t="shared" ref="BV5" si="24">BU5+1</f>
        <v>2088</v>
      </c>
      <c r="BW5" s="182">
        <f t="shared" ref="BW5" si="25">BV5+1</f>
        <v>2089</v>
      </c>
      <c r="BX5" s="182">
        <f t="shared" ref="BX5" si="26">BW5+1</f>
        <v>2090</v>
      </c>
      <c r="BY5" s="182">
        <f t="shared" ref="BY5" si="27">BX5+1</f>
        <v>2091</v>
      </c>
      <c r="BZ5" s="182">
        <f t="shared" ref="BZ5" si="28">BY5+1</f>
        <v>2092</v>
      </c>
      <c r="CA5" s="182">
        <f t="shared" ref="CA5" si="29">BZ5+1</f>
        <v>2093</v>
      </c>
      <c r="CB5" s="182">
        <f t="shared" ref="CB5" si="30">CA5+1</f>
        <v>2094</v>
      </c>
      <c r="CC5" s="182">
        <f t="shared" ref="CC5" si="31">CB5+1</f>
        <v>2095</v>
      </c>
      <c r="CD5" s="182">
        <f t="shared" ref="CD5" si="32">CC5+1</f>
        <v>2096</v>
      </c>
      <c r="CE5" s="182">
        <f t="shared" ref="CE5" si="33">CD5+1</f>
        <v>2097</v>
      </c>
      <c r="CF5" s="182">
        <f t="shared" ref="CF5" si="34">CE5+1</f>
        <v>2098</v>
      </c>
      <c r="CG5" s="182">
        <f t="shared" ref="CG5" si="35">CF5+1</f>
        <v>2099</v>
      </c>
      <c r="CH5" s="182">
        <f t="shared" ref="CH5" si="36">CG5+1</f>
        <v>2100</v>
      </c>
      <c r="CI5" s="182">
        <f t="shared" ref="CI5" si="37">CH5+1</f>
        <v>2101</v>
      </c>
      <c r="CJ5" s="182">
        <f t="shared" ref="CJ5" si="38">CI5+1</f>
        <v>2102</v>
      </c>
      <c r="CK5" s="182">
        <f t="shared" ref="CK5" si="39">CJ5+1</f>
        <v>2103</v>
      </c>
      <c r="CL5" s="182">
        <f t="shared" ref="CL5" si="40">CK5+1</f>
        <v>2104</v>
      </c>
      <c r="CM5" s="182">
        <f t="shared" ref="CM5" si="41">CL5+1</f>
        <v>2105</v>
      </c>
      <c r="CN5" s="182">
        <f t="shared" ref="CN5" si="42">CM5+1</f>
        <v>2106</v>
      </c>
      <c r="CO5" s="182">
        <f t="shared" ref="CO5" si="43">CN5+1</f>
        <v>2107</v>
      </c>
      <c r="CP5" s="182">
        <f t="shared" ref="CP5" si="44">CO5+1</f>
        <v>2108</v>
      </c>
      <c r="CQ5" s="182">
        <f t="shared" ref="CQ5" si="45">CP5+1</f>
        <v>2109</v>
      </c>
      <c r="CR5" s="182">
        <f t="shared" ref="CR5" si="46">CQ5+1</f>
        <v>2110</v>
      </c>
      <c r="CS5" s="182">
        <f t="shared" ref="CS5" si="47">CR5+1</f>
        <v>2111</v>
      </c>
      <c r="CT5" s="182">
        <f t="shared" ref="CT5" si="48">CS5+1</f>
        <v>2112</v>
      </c>
      <c r="CU5" s="182">
        <f t="shared" ref="CU5" si="49">CT5+1</f>
        <v>2113</v>
      </c>
      <c r="CV5" s="182">
        <f t="shared" ref="CV5" si="50">CU5+1</f>
        <v>2114</v>
      </c>
      <c r="CW5" s="182">
        <f t="shared" ref="CW5" si="51">CV5+1</f>
        <v>2115</v>
      </c>
      <c r="CX5" s="182">
        <f t="shared" ref="CX5" si="52">CW5+1</f>
        <v>2116</v>
      </c>
      <c r="CY5" s="182">
        <f t="shared" ref="CY5" si="53">CX5+1</f>
        <v>2117</v>
      </c>
    </row>
    <row r="6" spans="1:106" x14ac:dyDescent="0.2">
      <c r="A6" s="437" t="s">
        <v>86</v>
      </c>
      <c r="C6" s="437"/>
      <c r="D6" s="183">
        <f>-Inputs!E30</f>
        <v>-23515.359609837269</v>
      </c>
      <c r="E6" s="183">
        <f>-Inputs!F30</f>
        <v>-55535.345923120549</v>
      </c>
      <c r="F6" s="183">
        <f>-Inputs!G30</f>
        <v>-32080.903041984002</v>
      </c>
      <c r="G6" s="183">
        <f>-Inputs!H30</f>
        <v>-2260.694221303937</v>
      </c>
      <c r="H6" s="183">
        <f>-Inputs!I30</f>
        <v>0</v>
      </c>
      <c r="I6" s="183">
        <f>-Inputs!J30</f>
        <v>0</v>
      </c>
      <c r="J6" s="183">
        <f>-Inputs!K30</f>
        <v>0</v>
      </c>
      <c r="K6" s="183">
        <f>-Inputs!L30</f>
        <v>0</v>
      </c>
      <c r="L6" s="183">
        <f>-Inputs!M30</f>
        <v>0</v>
      </c>
      <c r="M6" s="183">
        <f>-Inputs!N30</f>
        <v>0</v>
      </c>
      <c r="N6" s="183">
        <f>-Inputs!O30</f>
        <v>0</v>
      </c>
      <c r="O6" s="183">
        <f>-Inputs!P30</f>
        <v>0</v>
      </c>
      <c r="P6" s="183">
        <f>-Inputs!Q30</f>
        <v>0</v>
      </c>
      <c r="Q6" s="183">
        <f>-Inputs!R30</f>
        <v>0</v>
      </c>
      <c r="R6" s="183">
        <f>-Inputs!S30</f>
        <v>0</v>
      </c>
      <c r="S6" s="183">
        <f>-Inputs!T30</f>
        <v>0</v>
      </c>
      <c r="T6" s="183">
        <f>-Inputs!U30</f>
        <v>0</v>
      </c>
      <c r="U6" s="183">
        <f>-Inputs!V30</f>
        <v>0</v>
      </c>
      <c r="V6" s="183">
        <f>-Inputs!W30</f>
        <v>0</v>
      </c>
      <c r="W6" s="183">
        <f>-Inputs!X30</f>
        <v>0</v>
      </c>
      <c r="X6" s="183">
        <f>-Inputs!Y30</f>
        <v>0</v>
      </c>
      <c r="Y6" s="183">
        <f>-Inputs!Z30</f>
        <v>0</v>
      </c>
      <c r="Z6" s="183">
        <f>-Inputs!AA30</f>
        <v>0</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C7" s="437"/>
      <c r="D7" s="183">
        <f>+IF(D5=$H$2,0,D6)</f>
        <v>-23515.359609837269</v>
      </c>
      <c r="E7" s="183">
        <f t="shared" ref="E7:BP7" si="54">+IF(E5=$H$2,0,E6)</f>
        <v>-55535.345923120549</v>
      </c>
      <c r="F7" s="183">
        <f t="shared" si="54"/>
        <v>-32080.903041984002</v>
      </c>
      <c r="G7" s="183">
        <f t="shared" si="54"/>
        <v>0</v>
      </c>
      <c r="H7" s="183">
        <f t="shared" si="54"/>
        <v>0</v>
      </c>
      <c r="I7" s="183">
        <f t="shared" si="54"/>
        <v>0</v>
      </c>
      <c r="J7" s="183">
        <f t="shared" si="54"/>
        <v>0</v>
      </c>
      <c r="K7" s="183">
        <f t="shared" si="54"/>
        <v>0</v>
      </c>
      <c r="L7" s="183">
        <f t="shared" si="54"/>
        <v>0</v>
      </c>
      <c r="M7" s="183">
        <f t="shared" si="54"/>
        <v>0</v>
      </c>
      <c r="N7" s="183">
        <f t="shared" si="54"/>
        <v>0</v>
      </c>
      <c r="O7" s="183">
        <f t="shared" si="54"/>
        <v>0</v>
      </c>
      <c r="P7" s="183">
        <f t="shared" si="54"/>
        <v>0</v>
      </c>
      <c r="Q7" s="183">
        <f t="shared" si="54"/>
        <v>0</v>
      </c>
      <c r="R7" s="183">
        <f t="shared" si="54"/>
        <v>0</v>
      </c>
      <c r="S7" s="183">
        <f t="shared" si="54"/>
        <v>0</v>
      </c>
      <c r="T7" s="183">
        <f t="shared" si="54"/>
        <v>0</v>
      </c>
      <c r="U7" s="183">
        <f t="shared" si="54"/>
        <v>0</v>
      </c>
      <c r="V7" s="183">
        <f t="shared" si="54"/>
        <v>0</v>
      </c>
      <c r="W7" s="183">
        <f t="shared" si="54"/>
        <v>0</v>
      </c>
      <c r="X7" s="183">
        <f t="shared" si="54"/>
        <v>0</v>
      </c>
      <c r="Y7" s="183">
        <f t="shared" si="54"/>
        <v>0</v>
      </c>
      <c r="Z7" s="183">
        <f t="shared" si="54"/>
        <v>0</v>
      </c>
      <c r="AA7" s="183">
        <f t="shared" si="54"/>
        <v>0</v>
      </c>
      <c r="AB7" s="183">
        <f t="shared" si="54"/>
        <v>0</v>
      </c>
      <c r="AC7" s="183">
        <f t="shared" si="54"/>
        <v>0</v>
      </c>
      <c r="AD7" s="183">
        <f t="shared" si="54"/>
        <v>0</v>
      </c>
      <c r="AE7" s="183">
        <f t="shared" si="54"/>
        <v>0</v>
      </c>
      <c r="AF7" s="183">
        <f t="shared" si="54"/>
        <v>0</v>
      </c>
      <c r="AG7" s="183">
        <f t="shared" si="54"/>
        <v>0</v>
      </c>
      <c r="AH7" s="183">
        <f t="shared" si="54"/>
        <v>0</v>
      </c>
      <c r="AI7" s="183">
        <f t="shared" si="54"/>
        <v>0</v>
      </c>
      <c r="AJ7" s="183">
        <f t="shared" si="54"/>
        <v>0</v>
      </c>
      <c r="AK7" s="183">
        <f t="shared" si="54"/>
        <v>0</v>
      </c>
      <c r="AL7" s="183">
        <f t="shared" si="54"/>
        <v>0</v>
      </c>
      <c r="AM7" s="183">
        <f t="shared" si="54"/>
        <v>0</v>
      </c>
      <c r="AN7" s="183">
        <f t="shared" si="54"/>
        <v>0</v>
      </c>
      <c r="AO7" s="183">
        <f t="shared" si="54"/>
        <v>0</v>
      </c>
      <c r="AP7" s="183">
        <f t="shared" si="54"/>
        <v>0</v>
      </c>
      <c r="AQ7" s="183">
        <f t="shared" si="54"/>
        <v>0</v>
      </c>
      <c r="AR7" s="183">
        <f t="shared" si="54"/>
        <v>0</v>
      </c>
      <c r="AS7" s="183">
        <f t="shared" si="54"/>
        <v>0</v>
      </c>
      <c r="AT7" s="183">
        <f t="shared" si="54"/>
        <v>0</v>
      </c>
      <c r="AU7" s="183">
        <f t="shared" si="54"/>
        <v>0</v>
      </c>
      <c r="AV7" s="183">
        <f t="shared" si="54"/>
        <v>0</v>
      </c>
      <c r="AW7" s="183">
        <f t="shared" si="54"/>
        <v>0</v>
      </c>
      <c r="AX7" s="183">
        <f t="shared" si="54"/>
        <v>0</v>
      </c>
      <c r="AY7" s="183">
        <f t="shared" si="54"/>
        <v>0</v>
      </c>
      <c r="AZ7" s="183">
        <f t="shared" si="54"/>
        <v>0</v>
      </c>
      <c r="BA7" s="183">
        <f t="shared" si="54"/>
        <v>0</v>
      </c>
      <c r="BB7" s="183">
        <f t="shared" si="54"/>
        <v>0</v>
      </c>
      <c r="BC7" s="183">
        <f t="shared" si="54"/>
        <v>0</v>
      </c>
      <c r="BD7" s="183">
        <f t="shared" si="54"/>
        <v>0</v>
      </c>
      <c r="BE7" s="183">
        <f t="shared" si="54"/>
        <v>0</v>
      </c>
      <c r="BF7" s="183">
        <f t="shared" si="54"/>
        <v>0</v>
      </c>
      <c r="BG7" s="183">
        <f t="shared" si="54"/>
        <v>0</v>
      </c>
      <c r="BH7" s="183">
        <f t="shared" si="54"/>
        <v>0</v>
      </c>
      <c r="BI7" s="183">
        <f t="shared" si="54"/>
        <v>0</v>
      </c>
      <c r="BJ7" s="183">
        <f t="shared" si="54"/>
        <v>0</v>
      </c>
      <c r="BK7" s="183">
        <f t="shared" si="54"/>
        <v>0</v>
      </c>
      <c r="BL7" s="183">
        <f t="shared" si="54"/>
        <v>0</v>
      </c>
      <c r="BM7" s="183">
        <f t="shared" si="54"/>
        <v>0</v>
      </c>
      <c r="BN7" s="183">
        <f t="shared" si="54"/>
        <v>0</v>
      </c>
      <c r="BO7" s="183">
        <f t="shared" si="54"/>
        <v>0</v>
      </c>
      <c r="BP7" s="183">
        <f t="shared" si="54"/>
        <v>0</v>
      </c>
      <c r="BQ7" s="183">
        <f t="shared" ref="BQ7:CY7" si="55">+IF(BQ5=$H$2,0,BQ6)</f>
        <v>0</v>
      </c>
      <c r="BR7" s="183">
        <f t="shared" si="55"/>
        <v>0</v>
      </c>
      <c r="BS7" s="183">
        <f t="shared" si="55"/>
        <v>0</v>
      </c>
      <c r="BT7" s="183">
        <f t="shared" si="55"/>
        <v>0</v>
      </c>
      <c r="BU7" s="183">
        <f t="shared" si="55"/>
        <v>0</v>
      </c>
      <c r="BV7" s="183">
        <f t="shared" si="55"/>
        <v>0</v>
      </c>
      <c r="BW7" s="183">
        <f t="shared" si="55"/>
        <v>0</v>
      </c>
      <c r="BX7" s="183">
        <f t="shared" si="55"/>
        <v>0</v>
      </c>
      <c r="BY7" s="183">
        <f t="shared" si="55"/>
        <v>0</v>
      </c>
      <c r="BZ7" s="183">
        <f t="shared" si="55"/>
        <v>0</v>
      </c>
      <c r="CA7" s="183">
        <f t="shared" si="55"/>
        <v>0</v>
      </c>
      <c r="CB7" s="183">
        <f t="shared" si="55"/>
        <v>0</v>
      </c>
      <c r="CC7" s="183">
        <f t="shared" si="55"/>
        <v>0</v>
      </c>
      <c r="CD7" s="183">
        <f t="shared" si="55"/>
        <v>0</v>
      </c>
      <c r="CE7" s="183">
        <f t="shared" si="55"/>
        <v>0</v>
      </c>
      <c r="CF7" s="183">
        <f t="shared" si="55"/>
        <v>0</v>
      </c>
      <c r="CG7" s="183">
        <f t="shared" si="55"/>
        <v>0</v>
      </c>
      <c r="CH7" s="183">
        <f t="shared" si="55"/>
        <v>0</v>
      </c>
      <c r="CI7" s="183">
        <f t="shared" si="55"/>
        <v>0</v>
      </c>
      <c r="CJ7" s="183">
        <f t="shared" si="55"/>
        <v>0</v>
      </c>
      <c r="CK7" s="183">
        <f t="shared" si="55"/>
        <v>0</v>
      </c>
      <c r="CL7" s="183">
        <f t="shared" si="55"/>
        <v>0</v>
      </c>
      <c r="CM7" s="183">
        <f t="shared" si="55"/>
        <v>0</v>
      </c>
      <c r="CN7" s="183">
        <f t="shared" si="55"/>
        <v>0</v>
      </c>
      <c r="CO7" s="183">
        <f t="shared" si="55"/>
        <v>0</v>
      </c>
      <c r="CP7" s="183">
        <f t="shared" si="55"/>
        <v>0</v>
      </c>
      <c r="CQ7" s="183">
        <f t="shared" si="55"/>
        <v>0</v>
      </c>
      <c r="CR7" s="183">
        <f t="shared" si="55"/>
        <v>0</v>
      </c>
      <c r="CS7" s="183">
        <f t="shared" si="55"/>
        <v>0</v>
      </c>
      <c r="CT7" s="183">
        <f t="shared" si="55"/>
        <v>0</v>
      </c>
      <c r="CU7" s="183">
        <f t="shared" si="55"/>
        <v>0</v>
      </c>
      <c r="CV7" s="183">
        <f t="shared" si="55"/>
        <v>0</v>
      </c>
      <c r="CW7" s="183">
        <f t="shared" si="55"/>
        <v>0</v>
      </c>
      <c r="CX7" s="183">
        <f t="shared" si="55"/>
        <v>0</v>
      </c>
      <c r="CY7" s="183">
        <f t="shared" si="55"/>
        <v>0</v>
      </c>
    </row>
    <row r="8" spans="1:106" x14ac:dyDescent="0.2">
      <c r="A8" s="437" t="s">
        <v>322</v>
      </c>
      <c r="C8" s="437" t="str">
        <f>IF(SUM(E7:F7)&lt;0,"y",IF(H2&gt;H1,"n",+IF(SUM(D7:I7)&lt;0,"y","n")))</f>
        <v>y</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X11" si="56">D11+1</f>
        <v>2</v>
      </c>
      <c r="F11" s="188">
        <f t="shared" si="56"/>
        <v>3</v>
      </c>
      <c r="G11" s="188">
        <f t="shared" si="56"/>
        <v>4</v>
      </c>
      <c r="H11" s="188">
        <f t="shared" si="56"/>
        <v>5</v>
      </c>
      <c r="I11" s="188">
        <f t="shared" si="56"/>
        <v>6</v>
      </c>
      <c r="J11" s="188">
        <f t="shared" si="56"/>
        <v>7</v>
      </c>
      <c r="K11" s="188">
        <f t="shared" si="56"/>
        <v>8</v>
      </c>
      <c r="L11" s="188">
        <f t="shared" si="56"/>
        <v>9</v>
      </c>
      <c r="M11" s="188">
        <f t="shared" si="56"/>
        <v>10</v>
      </c>
      <c r="N11" s="188">
        <f t="shared" si="56"/>
        <v>11</v>
      </c>
      <c r="O11" s="188">
        <f t="shared" si="56"/>
        <v>12</v>
      </c>
      <c r="P11" s="188">
        <f t="shared" si="56"/>
        <v>13</v>
      </c>
      <c r="Q11" s="188">
        <f t="shared" si="56"/>
        <v>14</v>
      </c>
      <c r="R11" s="188">
        <f t="shared" si="56"/>
        <v>15</v>
      </c>
      <c r="S11" s="188">
        <f t="shared" si="56"/>
        <v>16</v>
      </c>
      <c r="T11" s="188">
        <f t="shared" si="56"/>
        <v>17</v>
      </c>
      <c r="U11" s="188">
        <f t="shared" si="56"/>
        <v>18</v>
      </c>
      <c r="V11" s="188">
        <f t="shared" si="56"/>
        <v>19</v>
      </c>
      <c r="W11" s="188">
        <f t="shared" si="56"/>
        <v>20</v>
      </c>
      <c r="X11" s="188">
        <f t="shared" si="56"/>
        <v>21</v>
      </c>
      <c r="Y11" s="188">
        <f t="shared" ref="Y11" si="57">X11+1</f>
        <v>22</v>
      </c>
      <c r="Z11" s="188">
        <f t="shared" ref="Z11" si="58">Y11+1</f>
        <v>23</v>
      </c>
      <c r="AA11" s="188">
        <f t="shared" ref="AA11" si="59">Z11+1</f>
        <v>24</v>
      </c>
      <c r="AB11" s="188">
        <f t="shared" ref="AB11" si="60">AA11+1</f>
        <v>25</v>
      </c>
      <c r="AC11" s="188">
        <f t="shared" ref="AC11" si="61">AB11+1</f>
        <v>26</v>
      </c>
      <c r="AD11" s="188">
        <f t="shared" ref="AD11" si="62">AC11+1</f>
        <v>27</v>
      </c>
      <c r="AE11" s="188">
        <f t="shared" ref="AE11" si="63">AD11+1</f>
        <v>28</v>
      </c>
      <c r="AF11" s="188">
        <f t="shared" ref="AF11" si="64">AE11+1</f>
        <v>29</v>
      </c>
      <c r="AG11" s="188">
        <f t="shared" ref="AG11" si="65">AF11+1</f>
        <v>30</v>
      </c>
      <c r="AH11" s="188">
        <f t="shared" ref="AH11" si="66">AG11+1</f>
        <v>31</v>
      </c>
      <c r="AI11" s="188">
        <f t="shared" ref="AI11" si="67">AH11+1</f>
        <v>32</v>
      </c>
      <c r="AJ11" s="188">
        <f t="shared" ref="AJ11" si="68">AI11+1</f>
        <v>33</v>
      </c>
      <c r="AK11" s="188">
        <f t="shared" ref="AK11" si="69">AJ11+1</f>
        <v>34</v>
      </c>
      <c r="AL11" s="188">
        <f t="shared" ref="AL11" si="70">AK11+1</f>
        <v>35</v>
      </c>
      <c r="AM11" s="188">
        <f t="shared" ref="AM11" si="71">AL11+1</f>
        <v>36</v>
      </c>
      <c r="AN11" s="188">
        <f t="shared" ref="AN11" si="72">AM11+1</f>
        <v>37</v>
      </c>
      <c r="AO11" s="188">
        <f t="shared" ref="AO11" si="73">AN11+1</f>
        <v>38</v>
      </c>
      <c r="AP11" s="188">
        <f t="shared" ref="AP11" si="74">AO11+1</f>
        <v>39</v>
      </c>
      <c r="AQ11" s="188">
        <f t="shared" ref="AQ11" si="75">AP11+1</f>
        <v>40</v>
      </c>
      <c r="AR11" s="188">
        <f t="shared" ref="AR11" si="76">AQ11+1</f>
        <v>41</v>
      </c>
      <c r="AS11" s="188">
        <f t="shared" ref="AS11" si="77">AR11+1</f>
        <v>42</v>
      </c>
      <c r="AT11" s="188">
        <f t="shared" ref="AT11" si="78">AS11+1</f>
        <v>43</v>
      </c>
      <c r="AU11" s="188">
        <f t="shared" ref="AU11" si="79">AT11+1</f>
        <v>44</v>
      </c>
      <c r="AV11" s="188">
        <f t="shared" ref="AV11" si="80">AU11+1</f>
        <v>45</v>
      </c>
      <c r="AW11" s="188">
        <f t="shared" ref="AW11" si="81">AV11+1</f>
        <v>46</v>
      </c>
      <c r="AX11" s="188">
        <f t="shared" ref="AX11" si="82">AW11+1</f>
        <v>47</v>
      </c>
      <c r="AY11" s="188">
        <f t="shared" ref="AY11" si="83">AX11+1</f>
        <v>48</v>
      </c>
      <c r="AZ11" s="188">
        <f t="shared" ref="AZ11" si="84">AY11+1</f>
        <v>49</v>
      </c>
      <c r="BA11" s="188">
        <f t="shared" ref="BA11" si="85">AZ11+1</f>
        <v>50</v>
      </c>
      <c r="BB11" s="188">
        <f t="shared" ref="BB11" si="86">BA11+1</f>
        <v>51</v>
      </c>
      <c r="BC11" s="188">
        <f t="shared" ref="BC11" si="87">BB11+1</f>
        <v>52</v>
      </c>
      <c r="BD11" s="188">
        <f t="shared" ref="BD11" si="88">BC11+1</f>
        <v>53</v>
      </c>
      <c r="BE11" s="188">
        <f t="shared" ref="BE11" si="89">BD11+1</f>
        <v>54</v>
      </c>
      <c r="BF11" s="188">
        <f t="shared" ref="BF11" si="90">BE11+1</f>
        <v>55</v>
      </c>
      <c r="BG11" s="188">
        <f t="shared" ref="BG11" si="91">BF11+1</f>
        <v>56</v>
      </c>
      <c r="BH11" s="188">
        <f t="shared" ref="BH11" si="92">BG11+1</f>
        <v>57</v>
      </c>
      <c r="BI11" s="188">
        <f t="shared" ref="BI11" si="93">BH11+1</f>
        <v>58</v>
      </c>
      <c r="BJ11" s="188">
        <f t="shared" ref="BJ11" si="94">BI11+1</f>
        <v>59</v>
      </c>
      <c r="BK11" s="188">
        <f t="shared" ref="BK11" si="95">BJ11+1</f>
        <v>60</v>
      </c>
      <c r="BL11" s="188">
        <f t="shared" ref="BL11" si="96">BK11+1</f>
        <v>61</v>
      </c>
      <c r="BM11" s="188">
        <f t="shared" ref="BM11" si="97">BL11+1</f>
        <v>62</v>
      </c>
      <c r="BN11" s="188">
        <f t="shared" ref="BN11" si="98">BM11+1</f>
        <v>63</v>
      </c>
      <c r="BO11" s="188">
        <f t="shared" ref="BO11" si="99">BN11+1</f>
        <v>64</v>
      </c>
      <c r="BP11" s="188">
        <f t="shared" ref="BP11" si="100">BO11+1</f>
        <v>65</v>
      </c>
      <c r="BQ11" s="188">
        <f t="shared" ref="BQ11" si="101">BP11+1</f>
        <v>66</v>
      </c>
      <c r="BR11" s="188">
        <f t="shared" ref="BR11" si="102">BQ11+1</f>
        <v>67</v>
      </c>
      <c r="BS11" s="188">
        <f t="shared" ref="BS11" si="103">BR11+1</f>
        <v>68</v>
      </c>
      <c r="BT11" s="188">
        <f t="shared" ref="BT11" si="104">BS11+1</f>
        <v>69</v>
      </c>
      <c r="BU11" s="188">
        <f t="shared" ref="BU11" si="105">BT11+1</f>
        <v>70</v>
      </c>
      <c r="BV11" s="188">
        <f t="shared" ref="BV11" si="106">BU11+1</f>
        <v>71</v>
      </c>
      <c r="BW11" s="188">
        <f t="shared" ref="BW11" si="107">BV11+1</f>
        <v>72</v>
      </c>
      <c r="BX11" s="188">
        <f t="shared" ref="BX11" si="108">BW11+1</f>
        <v>73</v>
      </c>
      <c r="BY11" s="188">
        <f t="shared" ref="BY11" si="109">BX11+1</f>
        <v>74</v>
      </c>
      <c r="BZ11" s="188">
        <f t="shared" ref="BZ11" si="110">BY11+1</f>
        <v>75</v>
      </c>
      <c r="CA11" s="188">
        <f t="shared" ref="CA11" si="111">BZ11+1</f>
        <v>76</v>
      </c>
      <c r="CB11" s="188">
        <f t="shared" ref="CB11" si="112">CA11+1</f>
        <v>77</v>
      </c>
      <c r="CC11" s="188">
        <f t="shared" ref="CC11" si="113">CB11+1</f>
        <v>78</v>
      </c>
      <c r="CD11" s="188">
        <f t="shared" ref="CD11" si="114">CC11+1</f>
        <v>79</v>
      </c>
      <c r="CE11" s="188">
        <f t="shared" ref="CE11" si="115">CD11+1</f>
        <v>80</v>
      </c>
      <c r="CF11" s="188">
        <f t="shared" ref="CF11" si="116">CE11+1</f>
        <v>81</v>
      </c>
      <c r="CG11" s="188">
        <f t="shared" ref="CG11" si="117">CF11+1</f>
        <v>82</v>
      </c>
      <c r="CH11" s="188">
        <f t="shared" ref="CH11" si="118">CG11+1</f>
        <v>83</v>
      </c>
      <c r="CI11" s="188">
        <f t="shared" ref="CI11" si="119">CH11+1</f>
        <v>84</v>
      </c>
      <c r="CJ11" s="188">
        <f t="shared" ref="CJ11" si="120">CI11+1</f>
        <v>85</v>
      </c>
      <c r="CK11" s="188">
        <f t="shared" ref="CK11" si="121">CJ11+1</f>
        <v>86</v>
      </c>
      <c r="CL11" s="188">
        <f t="shared" ref="CL11" si="122">CK11+1</f>
        <v>87</v>
      </c>
      <c r="CM11" s="188">
        <f t="shared" ref="CM11" si="123">CL11+1</f>
        <v>88</v>
      </c>
      <c r="CN11" s="188">
        <f t="shared" ref="CN11" si="124">CM11+1</f>
        <v>89</v>
      </c>
      <c r="CO11" s="188">
        <f t="shared" ref="CO11" si="125">CN11+1</f>
        <v>90</v>
      </c>
      <c r="CP11" s="188">
        <f t="shared" ref="CP11" si="126">CO11+1</f>
        <v>91</v>
      </c>
      <c r="CQ11" s="188">
        <f t="shared" ref="CQ11" si="127">CP11+1</f>
        <v>92</v>
      </c>
      <c r="CR11" s="188">
        <f t="shared" ref="CR11" si="128">CQ11+1</f>
        <v>93</v>
      </c>
      <c r="CS11" s="188">
        <f t="shared" ref="CS11" si="129">CR11+1</f>
        <v>94</v>
      </c>
      <c r="CT11" s="188">
        <f t="shared" ref="CT11" si="130">CS11+1</f>
        <v>95</v>
      </c>
      <c r="CU11" s="188">
        <f t="shared" ref="CU11" si="131">CT11+1</f>
        <v>96</v>
      </c>
      <c r="CV11" s="188">
        <f t="shared" ref="CV11" si="132">CU11+1</f>
        <v>97</v>
      </c>
      <c r="CW11" s="188">
        <f t="shared" ref="CW11" si="133">CV11+1</f>
        <v>98</v>
      </c>
      <c r="CX11" s="188">
        <f t="shared" ref="CX11" si="134">CW11+1</f>
        <v>99</v>
      </c>
      <c r="CY11" s="188">
        <f t="shared" ref="CY11" si="135">CX11+1</f>
        <v>100</v>
      </c>
      <c r="CZ11" s="189" t="s">
        <v>34</v>
      </c>
    </row>
    <row r="12" spans="1:106" x14ac:dyDescent="0.2">
      <c r="A12" s="191">
        <v>1</v>
      </c>
      <c r="B12" s="191">
        <f>D5</f>
        <v>2018</v>
      </c>
      <c r="C12" s="454">
        <f>IF(D5=$H$2,SUM($D6:D6),IF(D5&gt;$H$2,D6,0))+IF($H$2-$D$5+1=A12,RetireValue,0)</f>
        <v>0</v>
      </c>
      <c r="D12" s="192">
        <f ca="1">($C12/$D$1)/2</f>
        <v>0</v>
      </c>
      <c r="E12" s="192">
        <f t="shared" ref="E12:AJ12" ca="1" si="136">IF(E$11&lt;$D$1+$A12,$C12/$D$1,IF(E$11=$D$1+$A12,($C12/$D$1)/2,0))</f>
        <v>0</v>
      </c>
      <c r="F12" s="192">
        <f t="shared" ca="1" si="136"/>
        <v>0</v>
      </c>
      <c r="G12" s="192">
        <f t="shared" ca="1" si="136"/>
        <v>0</v>
      </c>
      <c r="H12" s="192">
        <f t="shared" ca="1" si="136"/>
        <v>0</v>
      </c>
      <c r="I12" s="192">
        <f t="shared" ca="1" si="136"/>
        <v>0</v>
      </c>
      <c r="J12" s="192">
        <f t="shared" ca="1" si="136"/>
        <v>0</v>
      </c>
      <c r="K12" s="192">
        <f t="shared" ca="1" si="136"/>
        <v>0</v>
      </c>
      <c r="L12" s="192">
        <f t="shared" ca="1" si="136"/>
        <v>0</v>
      </c>
      <c r="M12" s="192">
        <f t="shared" ca="1" si="136"/>
        <v>0</v>
      </c>
      <c r="N12" s="192">
        <f t="shared" ca="1" si="136"/>
        <v>0</v>
      </c>
      <c r="O12" s="192">
        <f t="shared" ca="1" si="136"/>
        <v>0</v>
      </c>
      <c r="P12" s="192">
        <f t="shared" ca="1" si="136"/>
        <v>0</v>
      </c>
      <c r="Q12" s="192">
        <f t="shared" ca="1" si="136"/>
        <v>0</v>
      </c>
      <c r="R12" s="192">
        <f t="shared" ca="1" si="136"/>
        <v>0</v>
      </c>
      <c r="S12" s="192">
        <f t="shared" ca="1" si="136"/>
        <v>0</v>
      </c>
      <c r="T12" s="192">
        <f t="shared" ca="1" si="136"/>
        <v>0</v>
      </c>
      <c r="U12" s="192">
        <f t="shared" ca="1" si="136"/>
        <v>0</v>
      </c>
      <c r="V12" s="192">
        <f t="shared" ca="1" si="136"/>
        <v>0</v>
      </c>
      <c r="W12" s="192">
        <f t="shared" ca="1" si="136"/>
        <v>0</v>
      </c>
      <c r="X12" s="192">
        <f t="shared" ca="1" si="136"/>
        <v>0</v>
      </c>
      <c r="Y12" s="192">
        <f t="shared" ca="1" si="136"/>
        <v>0</v>
      </c>
      <c r="Z12" s="192">
        <f t="shared" ca="1" si="136"/>
        <v>0</v>
      </c>
      <c r="AA12" s="192">
        <f t="shared" ca="1" si="136"/>
        <v>0</v>
      </c>
      <c r="AB12" s="192">
        <f t="shared" ca="1" si="136"/>
        <v>0</v>
      </c>
      <c r="AC12" s="192">
        <f t="shared" ca="1" si="136"/>
        <v>0</v>
      </c>
      <c r="AD12" s="192">
        <f t="shared" ca="1" si="136"/>
        <v>0</v>
      </c>
      <c r="AE12" s="192">
        <f t="shared" ca="1" si="136"/>
        <v>0</v>
      </c>
      <c r="AF12" s="192">
        <f t="shared" ca="1" si="136"/>
        <v>0</v>
      </c>
      <c r="AG12" s="192">
        <f t="shared" ca="1" si="136"/>
        <v>0</v>
      </c>
      <c r="AH12" s="192">
        <f t="shared" ca="1" si="136"/>
        <v>0</v>
      </c>
      <c r="AI12" s="192">
        <f t="shared" ca="1" si="136"/>
        <v>0</v>
      </c>
      <c r="AJ12" s="192">
        <f t="shared" ca="1" si="136"/>
        <v>0</v>
      </c>
      <c r="AK12" s="192">
        <f t="shared" ref="AK12:BP12" ca="1" si="137">IF(AK$11&lt;$D$1+$A12,$C12/$D$1,IF(AK$11=$D$1+$A12,($C12/$D$1)/2,0))</f>
        <v>0</v>
      </c>
      <c r="AL12" s="192">
        <f t="shared" ca="1" si="137"/>
        <v>0</v>
      </c>
      <c r="AM12" s="192">
        <f t="shared" ca="1" si="137"/>
        <v>0</v>
      </c>
      <c r="AN12" s="192">
        <f t="shared" ca="1" si="137"/>
        <v>0</v>
      </c>
      <c r="AO12" s="192">
        <f t="shared" ca="1" si="137"/>
        <v>0</v>
      </c>
      <c r="AP12" s="192">
        <f t="shared" ca="1" si="137"/>
        <v>0</v>
      </c>
      <c r="AQ12" s="192">
        <f t="shared" ca="1" si="137"/>
        <v>0</v>
      </c>
      <c r="AR12" s="192">
        <f t="shared" ca="1" si="137"/>
        <v>0</v>
      </c>
      <c r="AS12" s="192">
        <f t="shared" ca="1" si="137"/>
        <v>0</v>
      </c>
      <c r="AT12" s="192">
        <f t="shared" ca="1" si="137"/>
        <v>0</v>
      </c>
      <c r="AU12" s="192">
        <f t="shared" ca="1" si="137"/>
        <v>0</v>
      </c>
      <c r="AV12" s="192">
        <f t="shared" ca="1" si="137"/>
        <v>0</v>
      </c>
      <c r="AW12" s="192">
        <f t="shared" ca="1" si="137"/>
        <v>0</v>
      </c>
      <c r="AX12" s="192">
        <f t="shared" ca="1" si="137"/>
        <v>0</v>
      </c>
      <c r="AY12" s="192">
        <f t="shared" ca="1" si="137"/>
        <v>0</v>
      </c>
      <c r="AZ12" s="192">
        <f t="shared" ca="1" si="137"/>
        <v>0</v>
      </c>
      <c r="BA12" s="192">
        <f t="shared" ca="1" si="137"/>
        <v>0</v>
      </c>
      <c r="BB12" s="192">
        <f t="shared" ca="1" si="137"/>
        <v>0</v>
      </c>
      <c r="BC12" s="192">
        <f t="shared" ca="1" si="137"/>
        <v>0</v>
      </c>
      <c r="BD12" s="192">
        <f t="shared" ca="1" si="137"/>
        <v>0</v>
      </c>
      <c r="BE12" s="192">
        <f t="shared" ca="1" si="137"/>
        <v>0</v>
      </c>
      <c r="BF12" s="192">
        <f t="shared" ca="1" si="137"/>
        <v>0</v>
      </c>
      <c r="BG12" s="192">
        <f t="shared" ca="1" si="137"/>
        <v>0</v>
      </c>
      <c r="BH12" s="192">
        <f t="shared" ca="1" si="137"/>
        <v>0</v>
      </c>
      <c r="BI12" s="192">
        <f t="shared" ca="1" si="137"/>
        <v>0</v>
      </c>
      <c r="BJ12" s="192">
        <f t="shared" ca="1" si="137"/>
        <v>0</v>
      </c>
      <c r="BK12" s="192">
        <f t="shared" ca="1" si="137"/>
        <v>0</v>
      </c>
      <c r="BL12" s="192">
        <f t="shared" ca="1" si="137"/>
        <v>0</v>
      </c>
      <c r="BM12" s="192">
        <f t="shared" ca="1" si="137"/>
        <v>0</v>
      </c>
      <c r="BN12" s="192">
        <f t="shared" ca="1" si="137"/>
        <v>0</v>
      </c>
      <c r="BO12" s="192">
        <f t="shared" ca="1" si="137"/>
        <v>0</v>
      </c>
      <c r="BP12" s="192">
        <f t="shared" ca="1" si="137"/>
        <v>0</v>
      </c>
      <c r="BQ12" s="192">
        <f t="shared" ref="BQ12:CY12" ca="1" si="138">IF(BQ$11&lt;$D$1+$A12,$C12/$D$1,IF(BQ$11=$D$1+$A12,($C12/$D$1)/2,0))</f>
        <v>0</v>
      </c>
      <c r="BR12" s="192">
        <f t="shared" ca="1" si="138"/>
        <v>0</v>
      </c>
      <c r="BS12" s="192">
        <f t="shared" ca="1" si="138"/>
        <v>0</v>
      </c>
      <c r="BT12" s="192">
        <f t="shared" ca="1" si="138"/>
        <v>0</v>
      </c>
      <c r="BU12" s="192">
        <f t="shared" ca="1" si="138"/>
        <v>0</v>
      </c>
      <c r="BV12" s="192">
        <f t="shared" ca="1" si="138"/>
        <v>0</v>
      </c>
      <c r="BW12" s="192">
        <f t="shared" ca="1" si="138"/>
        <v>0</v>
      </c>
      <c r="BX12" s="192">
        <f t="shared" ca="1" si="138"/>
        <v>0</v>
      </c>
      <c r="BY12" s="192">
        <f t="shared" ca="1" si="138"/>
        <v>0</v>
      </c>
      <c r="BZ12" s="192">
        <f t="shared" ca="1" si="138"/>
        <v>0</v>
      </c>
      <c r="CA12" s="192">
        <f t="shared" ca="1" si="138"/>
        <v>0</v>
      </c>
      <c r="CB12" s="192">
        <f t="shared" ca="1" si="138"/>
        <v>0</v>
      </c>
      <c r="CC12" s="192">
        <f t="shared" ca="1" si="138"/>
        <v>0</v>
      </c>
      <c r="CD12" s="192">
        <f t="shared" ca="1" si="138"/>
        <v>0</v>
      </c>
      <c r="CE12" s="192">
        <f t="shared" ca="1" si="138"/>
        <v>0</v>
      </c>
      <c r="CF12" s="192">
        <f t="shared" ca="1" si="138"/>
        <v>0</v>
      </c>
      <c r="CG12" s="192">
        <f t="shared" ca="1" si="138"/>
        <v>0</v>
      </c>
      <c r="CH12" s="192">
        <f t="shared" ca="1" si="138"/>
        <v>0</v>
      </c>
      <c r="CI12" s="192">
        <f t="shared" ca="1" si="138"/>
        <v>0</v>
      </c>
      <c r="CJ12" s="192">
        <f t="shared" ca="1" si="138"/>
        <v>0</v>
      </c>
      <c r="CK12" s="192">
        <f t="shared" ca="1" si="138"/>
        <v>0</v>
      </c>
      <c r="CL12" s="192">
        <f t="shared" ca="1" si="138"/>
        <v>0</v>
      </c>
      <c r="CM12" s="192">
        <f t="shared" ca="1" si="138"/>
        <v>0</v>
      </c>
      <c r="CN12" s="192">
        <f t="shared" ca="1" si="138"/>
        <v>0</v>
      </c>
      <c r="CO12" s="192">
        <f t="shared" ca="1" si="138"/>
        <v>0</v>
      </c>
      <c r="CP12" s="192">
        <f t="shared" ca="1" si="138"/>
        <v>0</v>
      </c>
      <c r="CQ12" s="192">
        <f t="shared" ca="1" si="138"/>
        <v>0</v>
      </c>
      <c r="CR12" s="192">
        <f t="shared" ca="1" si="138"/>
        <v>0</v>
      </c>
      <c r="CS12" s="192">
        <f t="shared" ca="1" si="138"/>
        <v>0</v>
      </c>
      <c r="CT12" s="192">
        <f t="shared" ca="1" si="138"/>
        <v>0</v>
      </c>
      <c r="CU12" s="192">
        <f t="shared" ca="1" si="138"/>
        <v>0</v>
      </c>
      <c r="CV12" s="192">
        <f t="shared" ca="1" si="138"/>
        <v>0</v>
      </c>
      <c r="CW12" s="192">
        <f t="shared" ca="1" si="138"/>
        <v>0</v>
      </c>
      <c r="CX12" s="192">
        <f t="shared" ca="1" si="138"/>
        <v>0</v>
      </c>
      <c r="CY12" s="192">
        <f t="shared" ca="1" si="138"/>
        <v>0</v>
      </c>
      <c r="CZ12" s="192">
        <f ca="1">SUM(D12:CY12)</f>
        <v>0</v>
      </c>
      <c r="DA12" s="437" t="s">
        <v>252</v>
      </c>
      <c r="DB12" s="179">
        <f>+D5</f>
        <v>2018</v>
      </c>
    </row>
    <row r="13" spans="1:106" x14ac:dyDescent="0.2">
      <c r="A13" s="191">
        <f t="shared" ref="A13:B51" si="139">A12+1</f>
        <v>2</v>
      </c>
      <c r="B13" s="191">
        <f>B12+1</f>
        <v>2019</v>
      </c>
      <c r="C13" s="183">
        <f>IF(E5=$H$2,SUM($D6:E6),IF(E5&gt;$H$2,E6,0))+IF($H$2-$D$5+1=A13,RetireValue,0)</f>
        <v>0</v>
      </c>
      <c r="D13" s="192"/>
      <c r="E13" s="192">
        <f ca="1">($C13/$D$1)/2</f>
        <v>0</v>
      </c>
      <c r="F13" s="192">
        <f t="shared" ref="F13:AK13" ca="1" si="140">IF(F$11&lt;$D$1+$A13,$C13/$D$1,IF(F$11=$D$1+$A13,($C13/$D$1)/2,0))</f>
        <v>0</v>
      </c>
      <c r="G13" s="192">
        <f t="shared" ca="1" si="140"/>
        <v>0</v>
      </c>
      <c r="H13" s="192">
        <f t="shared" ca="1" si="140"/>
        <v>0</v>
      </c>
      <c r="I13" s="192">
        <f t="shared" ca="1" si="140"/>
        <v>0</v>
      </c>
      <c r="J13" s="192">
        <f t="shared" ca="1" si="140"/>
        <v>0</v>
      </c>
      <c r="K13" s="192">
        <f t="shared" ca="1" si="140"/>
        <v>0</v>
      </c>
      <c r="L13" s="192">
        <f t="shared" ca="1" si="140"/>
        <v>0</v>
      </c>
      <c r="M13" s="192">
        <f t="shared" ca="1" si="140"/>
        <v>0</v>
      </c>
      <c r="N13" s="192">
        <f t="shared" ca="1" si="140"/>
        <v>0</v>
      </c>
      <c r="O13" s="192">
        <f t="shared" ca="1" si="140"/>
        <v>0</v>
      </c>
      <c r="P13" s="192">
        <f t="shared" ca="1" si="140"/>
        <v>0</v>
      </c>
      <c r="Q13" s="192">
        <f t="shared" ca="1" si="140"/>
        <v>0</v>
      </c>
      <c r="R13" s="192">
        <f t="shared" ca="1" si="140"/>
        <v>0</v>
      </c>
      <c r="S13" s="192">
        <f t="shared" ca="1" si="140"/>
        <v>0</v>
      </c>
      <c r="T13" s="192">
        <f t="shared" ca="1" si="140"/>
        <v>0</v>
      </c>
      <c r="U13" s="192">
        <f t="shared" ca="1" si="140"/>
        <v>0</v>
      </c>
      <c r="V13" s="192">
        <f t="shared" ca="1" si="140"/>
        <v>0</v>
      </c>
      <c r="W13" s="192">
        <f t="shared" ca="1" si="140"/>
        <v>0</v>
      </c>
      <c r="X13" s="192">
        <f t="shared" ca="1" si="140"/>
        <v>0</v>
      </c>
      <c r="Y13" s="192">
        <f t="shared" ca="1" si="140"/>
        <v>0</v>
      </c>
      <c r="Z13" s="192">
        <f t="shared" ca="1" si="140"/>
        <v>0</v>
      </c>
      <c r="AA13" s="192">
        <f t="shared" ca="1" si="140"/>
        <v>0</v>
      </c>
      <c r="AB13" s="192">
        <f t="shared" ca="1" si="140"/>
        <v>0</v>
      </c>
      <c r="AC13" s="192">
        <f t="shared" ca="1" si="140"/>
        <v>0</v>
      </c>
      <c r="AD13" s="192">
        <f t="shared" ca="1" si="140"/>
        <v>0</v>
      </c>
      <c r="AE13" s="192">
        <f t="shared" ca="1" si="140"/>
        <v>0</v>
      </c>
      <c r="AF13" s="192">
        <f t="shared" ca="1" si="140"/>
        <v>0</v>
      </c>
      <c r="AG13" s="192">
        <f t="shared" ca="1" si="140"/>
        <v>0</v>
      </c>
      <c r="AH13" s="192">
        <f t="shared" ca="1" si="140"/>
        <v>0</v>
      </c>
      <c r="AI13" s="192">
        <f t="shared" ca="1" si="140"/>
        <v>0</v>
      </c>
      <c r="AJ13" s="192">
        <f t="shared" ca="1" si="140"/>
        <v>0</v>
      </c>
      <c r="AK13" s="192">
        <f t="shared" ca="1" si="140"/>
        <v>0</v>
      </c>
      <c r="AL13" s="192">
        <f t="shared" ref="AL13:BQ13" ca="1" si="141">IF(AL$11&lt;$D$1+$A13,$C13/$D$1,IF(AL$11=$D$1+$A13,($C13/$D$1)/2,0))</f>
        <v>0</v>
      </c>
      <c r="AM13" s="192">
        <f t="shared" ca="1" si="141"/>
        <v>0</v>
      </c>
      <c r="AN13" s="192">
        <f t="shared" ca="1" si="141"/>
        <v>0</v>
      </c>
      <c r="AO13" s="192">
        <f t="shared" ca="1" si="141"/>
        <v>0</v>
      </c>
      <c r="AP13" s="192">
        <f t="shared" ca="1" si="141"/>
        <v>0</v>
      </c>
      <c r="AQ13" s="192">
        <f t="shared" ca="1" si="141"/>
        <v>0</v>
      </c>
      <c r="AR13" s="192">
        <f t="shared" ca="1" si="141"/>
        <v>0</v>
      </c>
      <c r="AS13" s="192">
        <f t="shared" ca="1" si="141"/>
        <v>0</v>
      </c>
      <c r="AT13" s="192">
        <f t="shared" ca="1" si="141"/>
        <v>0</v>
      </c>
      <c r="AU13" s="192">
        <f t="shared" ca="1" si="141"/>
        <v>0</v>
      </c>
      <c r="AV13" s="192">
        <f t="shared" ca="1" si="141"/>
        <v>0</v>
      </c>
      <c r="AW13" s="192">
        <f t="shared" ca="1" si="141"/>
        <v>0</v>
      </c>
      <c r="AX13" s="192">
        <f t="shared" ca="1" si="141"/>
        <v>0</v>
      </c>
      <c r="AY13" s="192">
        <f t="shared" ca="1" si="141"/>
        <v>0</v>
      </c>
      <c r="AZ13" s="192">
        <f t="shared" ca="1" si="141"/>
        <v>0</v>
      </c>
      <c r="BA13" s="192">
        <f t="shared" ca="1" si="141"/>
        <v>0</v>
      </c>
      <c r="BB13" s="192">
        <f t="shared" ca="1" si="141"/>
        <v>0</v>
      </c>
      <c r="BC13" s="192">
        <f t="shared" ca="1" si="141"/>
        <v>0</v>
      </c>
      <c r="BD13" s="192">
        <f t="shared" ca="1" si="141"/>
        <v>0</v>
      </c>
      <c r="BE13" s="192">
        <f t="shared" ca="1" si="141"/>
        <v>0</v>
      </c>
      <c r="BF13" s="192">
        <f t="shared" ca="1" si="141"/>
        <v>0</v>
      </c>
      <c r="BG13" s="192">
        <f t="shared" ca="1" si="141"/>
        <v>0</v>
      </c>
      <c r="BH13" s="192">
        <f t="shared" ca="1" si="141"/>
        <v>0</v>
      </c>
      <c r="BI13" s="192">
        <f t="shared" ca="1" si="141"/>
        <v>0</v>
      </c>
      <c r="BJ13" s="192">
        <f t="shared" ca="1" si="141"/>
        <v>0</v>
      </c>
      <c r="BK13" s="192">
        <f t="shared" ca="1" si="141"/>
        <v>0</v>
      </c>
      <c r="BL13" s="192">
        <f t="shared" ca="1" si="141"/>
        <v>0</v>
      </c>
      <c r="BM13" s="192">
        <f t="shared" ca="1" si="141"/>
        <v>0</v>
      </c>
      <c r="BN13" s="192">
        <f t="shared" ca="1" si="141"/>
        <v>0</v>
      </c>
      <c r="BO13" s="192">
        <f t="shared" ca="1" si="141"/>
        <v>0</v>
      </c>
      <c r="BP13" s="192">
        <f t="shared" ca="1" si="141"/>
        <v>0</v>
      </c>
      <c r="BQ13" s="192">
        <f t="shared" ca="1" si="141"/>
        <v>0</v>
      </c>
      <c r="BR13" s="192">
        <f t="shared" ref="BR13:CY13" ca="1" si="142">IF(BR$11&lt;$D$1+$A13,$C13/$D$1,IF(BR$11=$D$1+$A13,($C13/$D$1)/2,0))</f>
        <v>0</v>
      </c>
      <c r="BS13" s="192">
        <f t="shared" ca="1" si="142"/>
        <v>0</v>
      </c>
      <c r="BT13" s="192">
        <f t="shared" ca="1" si="142"/>
        <v>0</v>
      </c>
      <c r="BU13" s="192">
        <f t="shared" ca="1" si="142"/>
        <v>0</v>
      </c>
      <c r="BV13" s="192">
        <f t="shared" ca="1" si="142"/>
        <v>0</v>
      </c>
      <c r="BW13" s="192">
        <f t="shared" ca="1" si="142"/>
        <v>0</v>
      </c>
      <c r="BX13" s="192">
        <f t="shared" ca="1" si="142"/>
        <v>0</v>
      </c>
      <c r="BY13" s="192">
        <f t="shared" ca="1" si="142"/>
        <v>0</v>
      </c>
      <c r="BZ13" s="192">
        <f t="shared" ca="1" si="142"/>
        <v>0</v>
      </c>
      <c r="CA13" s="192">
        <f t="shared" ca="1" si="142"/>
        <v>0</v>
      </c>
      <c r="CB13" s="192">
        <f t="shared" ca="1" si="142"/>
        <v>0</v>
      </c>
      <c r="CC13" s="192">
        <f t="shared" ca="1" si="142"/>
        <v>0</v>
      </c>
      <c r="CD13" s="192">
        <f t="shared" ca="1" si="142"/>
        <v>0</v>
      </c>
      <c r="CE13" s="192">
        <f t="shared" ca="1" si="142"/>
        <v>0</v>
      </c>
      <c r="CF13" s="192">
        <f t="shared" ca="1" si="142"/>
        <v>0</v>
      </c>
      <c r="CG13" s="192">
        <f t="shared" ca="1" si="142"/>
        <v>0</v>
      </c>
      <c r="CH13" s="192">
        <f t="shared" ca="1" si="142"/>
        <v>0</v>
      </c>
      <c r="CI13" s="192">
        <f t="shared" ca="1" si="142"/>
        <v>0</v>
      </c>
      <c r="CJ13" s="192">
        <f t="shared" ca="1" si="142"/>
        <v>0</v>
      </c>
      <c r="CK13" s="192">
        <f t="shared" ca="1" si="142"/>
        <v>0</v>
      </c>
      <c r="CL13" s="192">
        <f t="shared" ca="1" si="142"/>
        <v>0</v>
      </c>
      <c r="CM13" s="192">
        <f t="shared" ca="1" si="142"/>
        <v>0</v>
      </c>
      <c r="CN13" s="192">
        <f t="shared" ca="1" si="142"/>
        <v>0</v>
      </c>
      <c r="CO13" s="192">
        <f t="shared" ca="1" si="142"/>
        <v>0</v>
      </c>
      <c r="CP13" s="192">
        <f t="shared" ca="1" si="142"/>
        <v>0</v>
      </c>
      <c r="CQ13" s="192">
        <f t="shared" ca="1" si="142"/>
        <v>0</v>
      </c>
      <c r="CR13" s="192">
        <f t="shared" ca="1" si="142"/>
        <v>0</v>
      </c>
      <c r="CS13" s="192">
        <f t="shared" ca="1" si="142"/>
        <v>0</v>
      </c>
      <c r="CT13" s="192">
        <f t="shared" ca="1" si="142"/>
        <v>0</v>
      </c>
      <c r="CU13" s="192">
        <f t="shared" ca="1" si="142"/>
        <v>0</v>
      </c>
      <c r="CV13" s="192">
        <f t="shared" ca="1" si="142"/>
        <v>0</v>
      </c>
      <c r="CW13" s="192">
        <f t="shared" ca="1" si="142"/>
        <v>0</v>
      </c>
      <c r="CX13" s="192">
        <f t="shared" ca="1" si="142"/>
        <v>0</v>
      </c>
      <c r="CY13" s="192">
        <f t="shared" ca="1" si="142"/>
        <v>0</v>
      </c>
      <c r="CZ13" s="192">
        <f t="shared" ref="CZ13:CZ31" ca="1" si="143">SUM(D13:CY13)</f>
        <v>0</v>
      </c>
      <c r="DA13" s="437" t="s">
        <v>217</v>
      </c>
      <c r="DB13" s="179">
        <f>+DB12+1</f>
        <v>2019</v>
      </c>
    </row>
    <row r="14" spans="1:106" x14ac:dyDescent="0.2">
      <c r="A14" s="191">
        <f t="shared" si="139"/>
        <v>3</v>
      </c>
      <c r="B14" s="191">
        <f t="shared" si="139"/>
        <v>2020</v>
      </c>
      <c r="C14" s="183">
        <f>IF(F5=$H$2,SUM($D6:F6),IF(F5&gt;$H$2,F6,0))+IF($H$2-$D$5+1=A14,RetireValue,0)</f>
        <v>0</v>
      </c>
      <c r="D14" s="192"/>
      <c r="E14" s="192"/>
      <c r="F14" s="192">
        <f ca="1">($C14/$D$1)/2</f>
        <v>0</v>
      </c>
      <c r="G14" s="192">
        <f t="shared" ref="G14:AL14" ca="1" si="144">IF(G$11&lt;$D$1+$A14,$C14/$D$1,IF(G$11=$D$1+$A14,($C14/$D$1)/2,0))</f>
        <v>0</v>
      </c>
      <c r="H14" s="192">
        <f t="shared" ca="1" si="144"/>
        <v>0</v>
      </c>
      <c r="I14" s="192">
        <f t="shared" ca="1" si="144"/>
        <v>0</v>
      </c>
      <c r="J14" s="192">
        <f t="shared" ca="1" si="144"/>
        <v>0</v>
      </c>
      <c r="K14" s="192">
        <f t="shared" ca="1" si="144"/>
        <v>0</v>
      </c>
      <c r="L14" s="192">
        <f t="shared" ca="1" si="144"/>
        <v>0</v>
      </c>
      <c r="M14" s="192">
        <f t="shared" ca="1" si="144"/>
        <v>0</v>
      </c>
      <c r="N14" s="192">
        <f t="shared" ca="1" si="144"/>
        <v>0</v>
      </c>
      <c r="O14" s="192">
        <f t="shared" ca="1" si="144"/>
        <v>0</v>
      </c>
      <c r="P14" s="192">
        <f t="shared" ca="1" si="144"/>
        <v>0</v>
      </c>
      <c r="Q14" s="192">
        <f t="shared" ca="1" si="144"/>
        <v>0</v>
      </c>
      <c r="R14" s="192">
        <f t="shared" ca="1" si="144"/>
        <v>0</v>
      </c>
      <c r="S14" s="192">
        <f t="shared" ca="1" si="144"/>
        <v>0</v>
      </c>
      <c r="T14" s="192">
        <f t="shared" ca="1" si="144"/>
        <v>0</v>
      </c>
      <c r="U14" s="192">
        <f t="shared" ca="1" si="144"/>
        <v>0</v>
      </c>
      <c r="V14" s="192">
        <f t="shared" ca="1" si="144"/>
        <v>0</v>
      </c>
      <c r="W14" s="192">
        <f t="shared" ca="1" si="144"/>
        <v>0</v>
      </c>
      <c r="X14" s="192">
        <f t="shared" ca="1" si="144"/>
        <v>0</v>
      </c>
      <c r="Y14" s="192">
        <f t="shared" ca="1" si="144"/>
        <v>0</v>
      </c>
      <c r="Z14" s="192">
        <f t="shared" ca="1" si="144"/>
        <v>0</v>
      </c>
      <c r="AA14" s="192">
        <f t="shared" ca="1" si="144"/>
        <v>0</v>
      </c>
      <c r="AB14" s="192">
        <f t="shared" ca="1" si="144"/>
        <v>0</v>
      </c>
      <c r="AC14" s="192">
        <f t="shared" ca="1" si="144"/>
        <v>0</v>
      </c>
      <c r="AD14" s="192">
        <f t="shared" ca="1" si="144"/>
        <v>0</v>
      </c>
      <c r="AE14" s="192">
        <f t="shared" ca="1" si="144"/>
        <v>0</v>
      </c>
      <c r="AF14" s="192">
        <f t="shared" ca="1" si="144"/>
        <v>0</v>
      </c>
      <c r="AG14" s="192">
        <f t="shared" ca="1" si="144"/>
        <v>0</v>
      </c>
      <c r="AH14" s="192">
        <f t="shared" ca="1" si="144"/>
        <v>0</v>
      </c>
      <c r="AI14" s="192">
        <f t="shared" ca="1" si="144"/>
        <v>0</v>
      </c>
      <c r="AJ14" s="192">
        <f t="shared" ca="1" si="144"/>
        <v>0</v>
      </c>
      <c r="AK14" s="192">
        <f t="shared" ca="1" si="144"/>
        <v>0</v>
      </c>
      <c r="AL14" s="192">
        <f t="shared" ca="1" si="144"/>
        <v>0</v>
      </c>
      <c r="AM14" s="192">
        <f t="shared" ref="AM14:BR14" ca="1" si="145">IF(AM$11&lt;$D$1+$A14,$C14/$D$1,IF(AM$11=$D$1+$A14,($C14/$D$1)/2,0))</f>
        <v>0</v>
      </c>
      <c r="AN14" s="192">
        <f t="shared" ca="1" si="145"/>
        <v>0</v>
      </c>
      <c r="AO14" s="192">
        <f t="shared" ca="1" si="145"/>
        <v>0</v>
      </c>
      <c r="AP14" s="192">
        <f t="shared" ca="1" si="145"/>
        <v>0</v>
      </c>
      <c r="AQ14" s="192">
        <f t="shared" ca="1" si="145"/>
        <v>0</v>
      </c>
      <c r="AR14" s="192">
        <f t="shared" ca="1" si="145"/>
        <v>0</v>
      </c>
      <c r="AS14" s="192">
        <f t="shared" ca="1" si="145"/>
        <v>0</v>
      </c>
      <c r="AT14" s="192">
        <f t="shared" ca="1" si="145"/>
        <v>0</v>
      </c>
      <c r="AU14" s="192">
        <f t="shared" ca="1" si="145"/>
        <v>0</v>
      </c>
      <c r="AV14" s="192">
        <f t="shared" ca="1" si="145"/>
        <v>0</v>
      </c>
      <c r="AW14" s="192">
        <f t="shared" ca="1" si="145"/>
        <v>0</v>
      </c>
      <c r="AX14" s="192">
        <f t="shared" ca="1" si="145"/>
        <v>0</v>
      </c>
      <c r="AY14" s="192">
        <f t="shared" ca="1" si="145"/>
        <v>0</v>
      </c>
      <c r="AZ14" s="192">
        <f t="shared" ca="1" si="145"/>
        <v>0</v>
      </c>
      <c r="BA14" s="192">
        <f t="shared" ca="1" si="145"/>
        <v>0</v>
      </c>
      <c r="BB14" s="192">
        <f t="shared" ca="1" si="145"/>
        <v>0</v>
      </c>
      <c r="BC14" s="192">
        <f t="shared" ca="1" si="145"/>
        <v>0</v>
      </c>
      <c r="BD14" s="192">
        <f t="shared" ca="1" si="145"/>
        <v>0</v>
      </c>
      <c r="BE14" s="192">
        <f t="shared" ca="1" si="145"/>
        <v>0</v>
      </c>
      <c r="BF14" s="192">
        <f t="shared" ca="1" si="145"/>
        <v>0</v>
      </c>
      <c r="BG14" s="192">
        <f t="shared" ca="1" si="145"/>
        <v>0</v>
      </c>
      <c r="BH14" s="192">
        <f t="shared" ca="1" si="145"/>
        <v>0</v>
      </c>
      <c r="BI14" s="192">
        <f t="shared" ca="1" si="145"/>
        <v>0</v>
      </c>
      <c r="BJ14" s="192">
        <f t="shared" ca="1" si="145"/>
        <v>0</v>
      </c>
      <c r="BK14" s="192">
        <f t="shared" ca="1" si="145"/>
        <v>0</v>
      </c>
      <c r="BL14" s="192">
        <f t="shared" ca="1" si="145"/>
        <v>0</v>
      </c>
      <c r="BM14" s="192">
        <f t="shared" ca="1" si="145"/>
        <v>0</v>
      </c>
      <c r="BN14" s="192">
        <f t="shared" ca="1" si="145"/>
        <v>0</v>
      </c>
      <c r="BO14" s="192">
        <f t="shared" ca="1" si="145"/>
        <v>0</v>
      </c>
      <c r="BP14" s="192">
        <f t="shared" ca="1" si="145"/>
        <v>0</v>
      </c>
      <c r="BQ14" s="192">
        <f t="shared" ca="1" si="145"/>
        <v>0</v>
      </c>
      <c r="BR14" s="192">
        <f t="shared" ca="1" si="145"/>
        <v>0</v>
      </c>
      <c r="BS14" s="192">
        <f t="shared" ref="BS14:CY14" ca="1" si="146">IF(BS$11&lt;$D$1+$A14,$C14/$D$1,IF(BS$11=$D$1+$A14,($C14/$D$1)/2,0))</f>
        <v>0</v>
      </c>
      <c r="BT14" s="192">
        <f t="shared" ca="1" si="146"/>
        <v>0</v>
      </c>
      <c r="BU14" s="192">
        <f t="shared" ca="1" si="146"/>
        <v>0</v>
      </c>
      <c r="BV14" s="192">
        <f t="shared" ca="1" si="146"/>
        <v>0</v>
      </c>
      <c r="BW14" s="192">
        <f t="shared" ca="1" si="146"/>
        <v>0</v>
      </c>
      <c r="BX14" s="192">
        <f t="shared" ca="1" si="146"/>
        <v>0</v>
      </c>
      <c r="BY14" s="192">
        <f t="shared" ca="1" si="146"/>
        <v>0</v>
      </c>
      <c r="BZ14" s="192">
        <f t="shared" ca="1" si="146"/>
        <v>0</v>
      </c>
      <c r="CA14" s="192">
        <f t="shared" ca="1" si="146"/>
        <v>0</v>
      </c>
      <c r="CB14" s="192">
        <f t="shared" ca="1" si="146"/>
        <v>0</v>
      </c>
      <c r="CC14" s="192">
        <f t="shared" ca="1" si="146"/>
        <v>0</v>
      </c>
      <c r="CD14" s="192">
        <f t="shared" ca="1" si="146"/>
        <v>0</v>
      </c>
      <c r="CE14" s="192">
        <f t="shared" ca="1" si="146"/>
        <v>0</v>
      </c>
      <c r="CF14" s="192">
        <f t="shared" ca="1" si="146"/>
        <v>0</v>
      </c>
      <c r="CG14" s="192">
        <f t="shared" ca="1" si="146"/>
        <v>0</v>
      </c>
      <c r="CH14" s="192">
        <f t="shared" ca="1" si="146"/>
        <v>0</v>
      </c>
      <c r="CI14" s="192">
        <f t="shared" ca="1" si="146"/>
        <v>0</v>
      </c>
      <c r="CJ14" s="192">
        <f t="shared" ca="1" si="146"/>
        <v>0</v>
      </c>
      <c r="CK14" s="192">
        <f t="shared" ca="1" si="146"/>
        <v>0</v>
      </c>
      <c r="CL14" s="192">
        <f t="shared" ca="1" si="146"/>
        <v>0</v>
      </c>
      <c r="CM14" s="192">
        <f t="shared" ca="1" si="146"/>
        <v>0</v>
      </c>
      <c r="CN14" s="192">
        <f t="shared" ca="1" si="146"/>
        <v>0</v>
      </c>
      <c r="CO14" s="192">
        <f t="shared" ca="1" si="146"/>
        <v>0</v>
      </c>
      <c r="CP14" s="192">
        <f t="shared" ca="1" si="146"/>
        <v>0</v>
      </c>
      <c r="CQ14" s="192">
        <f t="shared" ca="1" si="146"/>
        <v>0</v>
      </c>
      <c r="CR14" s="192">
        <f t="shared" ca="1" si="146"/>
        <v>0</v>
      </c>
      <c r="CS14" s="192">
        <f t="shared" ca="1" si="146"/>
        <v>0</v>
      </c>
      <c r="CT14" s="192">
        <f t="shared" ca="1" si="146"/>
        <v>0</v>
      </c>
      <c r="CU14" s="192">
        <f t="shared" ca="1" si="146"/>
        <v>0</v>
      </c>
      <c r="CV14" s="192">
        <f t="shared" ca="1" si="146"/>
        <v>0</v>
      </c>
      <c r="CW14" s="192">
        <f t="shared" ca="1" si="146"/>
        <v>0</v>
      </c>
      <c r="CX14" s="192">
        <f t="shared" ca="1" si="146"/>
        <v>0</v>
      </c>
      <c r="CY14" s="192">
        <f t="shared" ca="1" si="146"/>
        <v>0</v>
      </c>
      <c r="CZ14" s="192">
        <f t="shared" ca="1" si="143"/>
        <v>0</v>
      </c>
      <c r="DA14" s="437" t="s">
        <v>219</v>
      </c>
      <c r="DB14" s="437">
        <f t="shared" ref="DB14:DB51" si="147">+DB13+1</f>
        <v>2020</v>
      </c>
    </row>
    <row r="15" spans="1:106" x14ac:dyDescent="0.2">
      <c r="A15" s="191">
        <f t="shared" si="139"/>
        <v>4</v>
      </c>
      <c r="B15" s="191">
        <f t="shared" si="139"/>
        <v>2021</v>
      </c>
      <c r="C15" s="183">
        <f>IF(G5=$H$2,SUM($D6:G6),IF(G5&gt;$H$2,G6,0))+IF($H$2-$D$5+1=A15,RetireValue,0)</f>
        <v>-113392.30279624576</v>
      </c>
      <c r="D15" s="192"/>
      <c r="E15" s="192"/>
      <c r="F15" s="192"/>
      <c r="G15" s="192">
        <f ca="1">($C15/$D$1)/2</f>
        <v>-11339.230279624575</v>
      </c>
      <c r="H15" s="192">
        <f t="shared" ref="H15:AM15" ca="1" si="148">IF(H$11&lt;$D$1+$A15,$C15/$D$1,IF(H$11=$D$1+$A15,($C15/$D$1)/2,0))</f>
        <v>-22678.46055924915</v>
      </c>
      <c r="I15" s="192">
        <f t="shared" ca="1" si="148"/>
        <v>-22678.46055924915</v>
      </c>
      <c r="J15" s="192">
        <f t="shared" ca="1" si="148"/>
        <v>-22678.46055924915</v>
      </c>
      <c r="K15" s="192">
        <f t="shared" ca="1" si="148"/>
        <v>-22678.46055924915</v>
      </c>
      <c r="L15" s="192">
        <f t="shared" ca="1" si="148"/>
        <v>-11339.230279624575</v>
      </c>
      <c r="M15" s="192">
        <f t="shared" ca="1" si="148"/>
        <v>0</v>
      </c>
      <c r="N15" s="192">
        <f t="shared" ca="1" si="148"/>
        <v>0</v>
      </c>
      <c r="O15" s="192">
        <f t="shared" ca="1" si="148"/>
        <v>0</v>
      </c>
      <c r="P15" s="192">
        <f t="shared" ca="1" si="148"/>
        <v>0</v>
      </c>
      <c r="Q15" s="192">
        <f t="shared" ca="1" si="148"/>
        <v>0</v>
      </c>
      <c r="R15" s="192">
        <f t="shared" ca="1" si="148"/>
        <v>0</v>
      </c>
      <c r="S15" s="192">
        <f t="shared" ca="1" si="148"/>
        <v>0</v>
      </c>
      <c r="T15" s="192">
        <f t="shared" ca="1" si="148"/>
        <v>0</v>
      </c>
      <c r="U15" s="192">
        <f t="shared" ca="1" si="148"/>
        <v>0</v>
      </c>
      <c r="V15" s="192">
        <f t="shared" ca="1" si="148"/>
        <v>0</v>
      </c>
      <c r="W15" s="192">
        <f t="shared" ca="1" si="148"/>
        <v>0</v>
      </c>
      <c r="X15" s="192">
        <f t="shared" ca="1" si="148"/>
        <v>0</v>
      </c>
      <c r="Y15" s="192">
        <f t="shared" ca="1" si="148"/>
        <v>0</v>
      </c>
      <c r="Z15" s="192">
        <f t="shared" ca="1" si="148"/>
        <v>0</v>
      </c>
      <c r="AA15" s="192">
        <f t="shared" ca="1" si="148"/>
        <v>0</v>
      </c>
      <c r="AB15" s="192">
        <f t="shared" ca="1" si="148"/>
        <v>0</v>
      </c>
      <c r="AC15" s="192">
        <f t="shared" ca="1" si="148"/>
        <v>0</v>
      </c>
      <c r="AD15" s="192">
        <f t="shared" ca="1" si="148"/>
        <v>0</v>
      </c>
      <c r="AE15" s="192">
        <f t="shared" ca="1" si="148"/>
        <v>0</v>
      </c>
      <c r="AF15" s="192">
        <f t="shared" ca="1" si="148"/>
        <v>0</v>
      </c>
      <c r="AG15" s="192">
        <f t="shared" ca="1" si="148"/>
        <v>0</v>
      </c>
      <c r="AH15" s="192">
        <f t="shared" ca="1" si="148"/>
        <v>0</v>
      </c>
      <c r="AI15" s="192">
        <f t="shared" ca="1" si="148"/>
        <v>0</v>
      </c>
      <c r="AJ15" s="192">
        <f t="shared" ca="1" si="148"/>
        <v>0</v>
      </c>
      <c r="AK15" s="192">
        <f t="shared" ca="1" si="148"/>
        <v>0</v>
      </c>
      <c r="AL15" s="192">
        <f t="shared" ca="1" si="148"/>
        <v>0</v>
      </c>
      <c r="AM15" s="192">
        <f t="shared" ca="1" si="148"/>
        <v>0</v>
      </c>
      <c r="AN15" s="192">
        <f t="shared" ref="AN15:BS15" ca="1" si="149">IF(AN$11&lt;$D$1+$A15,$C15/$D$1,IF(AN$11=$D$1+$A15,($C15/$D$1)/2,0))</f>
        <v>0</v>
      </c>
      <c r="AO15" s="192">
        <f t="shared" ca="1" si="149"/>
        <v>0</v>
      </c>
      <c r="AP15" s="192">
        <f t="shared" ca="1" si="149"/>
        <v>0</v>
      </c>
      <c r="AQ15" s="192">
        <f t="shared" ca="1" si="149"/>
        <v>0</v>
      </c>
      <c r="AR15" s="192">
        <f t="shared" ca="1" si="149"/>
        <v>0</v>
      </c>
      <c r="AS15" s="192">
        <f t="shared" ca="1" si="149"/>
        <v>0</v>
      </c>
      <c r="AT15" s="192">
        <f t="shared" ca="1" si="149"/>
        <v>0</v>
      </c>
      <c r="AU15" s="192">
        <f t="shared" ca="1" si="149"/>
        <v>0</v>
      </c>
      <c r="AV15" s="192">
        <f t="shared" ca="1" si="149"/>
        <v>0</v>
      </c>
      <c r="AW15" s="192">
        <f t="shared" ca="1" si="149"/>
        <v>0</v>
      </c>
      <c r="AX15" s="192">
        <f t="shared" ca="1" si="149"/>
        <v>0</v>
      </c>
      <c r="AY15" s="192">
        <f t="shared" ca="1" si="149"/>
        <v>0</v>
      </c>
      <c r="AZ15" s="192">
        <f t="shared" ca="1" si="149"/>
        <v>0</v>
      </c>
      <c r="BA15" s="192">
        <f t="shared" ca="1" si="149"/>
        <v>0</v>
      </c>
      <c r="BB15" s="192">
        <f t="shared" ca="1" si="149"/>
        <v>0</v>
      </c>
      <c r="BC15" s="192">
        <f t="shared" ca="1" si="149"/>
        <v>0</v>
      </c>
      <c r="BD15" s="192">
        <f t="shared" ca="1" si="149"/>
        <v>0</v>
      </c>
      <c r="BE15" s="192">
        <f t="shared" ca="1" si="149"/>
        <v>0</v>
      </c>
      <c r="BF15" s="192">
        <f t="shared" ca="1" si="149"/>
        <v>0</v>
      </c>
      <c r="BG15" s="192">
        <f t="shared" ca="1" si="149"/>
        <v>0</v>
      </c>
      <c r="BH15" s="192">
        <f t="shared" ca="1" si="149"/>
        <v>0</v>
      </c>
      <c r="BI15" s="192">
        <f t="shared" ca="1" si="149"/>
        <v>0</v>
      </c>
      <c r="BJ15" s="192">
        <f t="shared" ca="1" si="149"/>
        <v>0</v>
      </c>
      <c r="BK15" s="192">
        <f t="shared" ca="1" si="149"/>
        <v>0</v>
      </c>
      <c r="BL15" s="192">
        <f t="shared" ca="1" si="149"/>
        <v>0</v>
      </c>
      <c r="BM15" s="192">
        <f t="shared" ca="1" si="149"/>
        <v>0</v>
      </c>
      <c r="BN15" s="192">
        <f t="shared" ca="1" si="149"/>
        <v>0</v>
      </c>
      <c r="BO15" s="192">
        <f t="shared" ca="1" si="149"/>
        <v>0</v>
      </c>
      <c r="BP15" s="192">
        <f t="shared" ca="1" si="149"/>
        <v>0</v>
      </c>
      <c r="BQ15" s="192">
        <f t="shared" ca="1" si="149"/>
        <v>0</v>
      </c>
      <c r="BR15" s="192">
        <f t="shared" ca="1" si="149"/>
        <v>0</v>
      </c>
      <c r="BS15" s="192">
        <f t="shared" ca="1" si="149"/>
        <v>0</v>
      </c>
      <c r="BT15" s="192">
        <f t="shared" ref="BT15:CY15" ca="1" si="150">IF(BT$11&lt;$D$1+$A15,$C15/$D$1,IF(BT$11=$D$1+$A15,($C15/$D$1)/2,0))</f>
        <v>0</v>
      </c>
      <c r="BU15" s="192">
        <f t="shared" ca="1" si="150"/>
        <v>0</v>
      </c>
      <c r="BV15" s="192">
        <f t="shared" ca="1" si="150"/>
        <v>0</v>
      </c>
      <c r="BW15" s="192">
        <f t="shared" ca="1" si="150"/>
        <v>0</v>
      </c>
      <c r="BX15" s="192">
        <f t="shared" ca="1" si="150"/>
        <v>0</v>
      </c>
      <c r="BY15" s="192">
        <f t="shared" ca="1" si="150"/>
        <v>0</v>
      </c>
      <c r="BZ15" s="192">
        <f t="shared" ca="1" si="150"/>
        <v>0</v>
      </c>
      <c r="CA15" s="192">
        <f t="shared" ca="1" si="150"/>
        <v>0</v>
      </c>
      <c r="CB15" s="192">
        <f t="shared" ca="1" si="150"/>
        <v>0</v>
      </c>
      <c r="CC15" s="192">
        <f t="shared" ca="1" si="150"/>
        <v>0</v>
      </c>
      <c r="CD15" s="192">
        <f t="shared" ca="1" si="150"/>
        <v>0</v>
      </c>
      <c r="CE15" s="192">
        <f t="shared" ca="1" si="150"/>
        <v>0</v>
      </c>
      <c r="CF15" s="192">
        <f t="shared" ca="1" si="150"/>
        <v>0</v>
      </c>
      <c r="CG15" s="192">
        <f t="shared" ca="1" si="150"/>
        <v>0</v>
      </c>
      <c r="CH15" s="192">
        <f t="shared" ca="1" si="150"/>
        <v>0</v>
      </c>
      <c r="CI15" s="192">
        <f t="shared" ca="1" si="150"/>
        <v>0</v>
      </c>
      <c r="CJ15" s="192">
        <f t="shared" ca="1" si="150"/>
        <v>0</v>
      </c>
      <c r="CK15" s="192">
        <f t="shared" ca="1" si="150"/>
        <v>0</v>
      </c>
      <c r="CL15" s="192">
        <f t="shared" ca="1" si="150"/>
        <v>0</v>
      </c>
      <c r="CM15" s="192">
        <f t="shared" ca="1" si="150"/>
        <v>0</v>
      </c>
      <c r="CN15" s="192">
        <f t="shared" ca="1" si="150"/>
        <v>0</v>
      </c>
      <c r="CO15" s="192">
        <f t="shared" ca="1" si="150"/>
        <v>0</v>
      </c>
      <c r="CP15" s="192">
        <f t="shared" ca="1" si="150"/>
        <v>0</v>
      </c>
      <c r="CQ15" s="192">
        <f t="shared" ca="1" si="150"/>
        <v>0</v>
      </c>
      <c r="CR15" s="192">
        <f t="shared" ca="1" si="150"/>
        <v>0</v>
      </c>
      <c r="CS15" s="192">
        <f t="shared" ca="1" si="150"/>
        <v>0</v>
      </c>
      <c r="CT15" s="192">
        <f t="shared" ca="1" si="150"/>
        <v>0</v>
      </c>
      <c r="CU15" s="192">
        <f t="shared" ca="1" si="150"/>
        <v>0</v>
      </c>
      <c r="CV15" s="192">
        <f t="shared" ca="1" si="150"/>
        <v>0</v>
      </c>
      <c r="CW15" s="192">
        <f t="shared" ca="1" si="150"/>
        <v>0</v>
      </c>
      <c r="CX15" s="192">
        <f t="shared" ca="1" si="150"/>
        <v>0</v>
      </c>
      <c r="CY15" s="192">
        <f t="shared" ca="1" si="150"/>
        <v>0</v>
      </c>
      <c r="CZ15" s="192">
        <f t="shared" ca="1" si="143"/>
        <v>-113392.30279624576</v>
      </c>
      <c r="DA15" s="437" t="s">
        <v>220</v>
      </c>
      <c r="DB15" s="437">
        <f t="shared" si="147"/>
        <v>2021</v>
      </c>
    </row>
    <row r="16" spans="1:106" x14ac:dyDescent="0.2">
      <c r="A16" s="191">
        <f t="shared" si="139"/>
        <v>5</v>
      </c>
      <c r="B16" s="191">
        <f t="shared" si="139"/>
        <v>2022</v>
      </c>
      <c r="C16" s="183">
        <f>IF(H5=$H$2,SUM($D6:H6),IF(H5&gt;$H$2,H6,0))+IF($H$2-$D$5+1=A16,RetireValue,0)</f>
        <v>0</v>
      </c>
      <c r="D16" s="192"/>
      <c r="E16" s="192"/>
      <c r="F16" s="192"/>
      <c r="G16" s="192"/>
      <c r="H16" s="192">
        <f ca="1">($C16/$D$1)/2</f>
        <v>0</v>
      </c>
      <c r="I16" s="192">
        <f t="shared" ref="I16:AN16" ca="1" si="151">IF(I$11&lt;$D$1+$A16,$C16/$D$1,IF(I$11=$D$1+$A16,($C16/$D$1)/2,0))</f>
        <v>0</v>
      </c>
      <c r="J16" s="192">
        <f t="shared" ca="1" si="151"/>
        <v>0</v>
      </c>
      <c r="K16" s="192">
        <f t="shared" ca="1" si="151"/>
        <v>0</v>
      </c>
      <c r="L16" s="192">
        <f t="shared" ca="1" si="151"/>
        <v>0</v>
      </c>
      <c r="M16" s="192">
        <f t="shared" ca="1" si="151"/>
        <v>0</v>
      </c>
      <c r="N16" s="192">
        <f t="shared" ca="1" si="151"/>
        <v>0</v>
      </c>
      <c r="O16" s="192">
        <f t="shared" ca="1" si="151"/>
        <v>0</v>
      </c>
      <c r="P16" s="192">
        <f t="shared" ca="1" si="151"/>
        <v>0</v>
      </c>
      <c r="Q16" s="192">
        <f t="shared" ca="1" si="151"/>
        <v>0</v>
      </c>
      <c r="R16" s="192">
        <f t="shared" ca="1" si="151"/>
        <v>0</v>
      </c>
      <c r="S16" s="192">
        <f t="shared" ca="1" si="151"/>
        <v>0</v>
      </c>
      <c r="T16" s="192">
        <f t="shared" ca="1" si="151"/>
        <v>0</v>
      </c>
      <c r="U16" s="192">
        <f t="shared" ca="1" si="151"/>
        <v>0</v>
      </c>
      <c r="V16" s="192">
        <f t="shared" ca="1" si="151"/>
        <v>0</v>
      </c>
      <c r="W16" s="192">
        <f t="shared" ca="1" si="151"/>
        <v>0</v>
      </c>
      <c r="X16" s="192">
        <f t="shared" ca="1" si="151"/>
        <v>0</v>
      </c>
      <c r="Y16" s="192">
        <f t="shared" ca="1" si="151"/>
        <v>0</v>
      </c>
      <c r="Z16" s="192">
        <f t="shared" ca="1" si="151"/>
        <v>0</v>
      </c>
      <c r="AA16" s="192">
        <f t="shared" ca="1" si="151"/>
        <v>0</v>
      </c>
      <c r="AB16" s="192">
        <f t="shared" ca="1" si="151"/>
        <v>0</v>
      </c>
      <c r="AC16" s="192">
        <f t="shared" ca="1" si="151"/>
        <v>0</v>
      </c>
      <c r="AD16" s="192">
        <f t="shared" ca="1" si="151"/>
        <v>0</v>
      </c>
      <c r="AE16" s="192">
        <f t="shared" ca="1" si="151"/>
        <v>0</v>
      </c>
      <c r="AF16" s="192">
        <f t="shared" ca="1" si="151"/>
        <v>0</v>
      </c>
      <c r="AG16" s="192">
        <f t="shared" ca="1" si="151"/>
        <v>0</v>
      </c>
      <c r="AH16" s="192">
        <f t="shared" ca="1" si="151"/>
        <v>0</v>
      </c>
      <c r="AI16" s="192">
        <f t="shared" ca="1" si="151"/>
        <v>0</v>
      </c>
      <c r="AJ16" s="192">
        <f t="shared" ca="1" si="151"/>
        <v>0</v>
      </c>
      <c r="AK16" s="192">
        <f t="shared" ca="1" si="151"/>
        <v>0</v>
      </c>
      <c r="AL16" s="192">
        <f t="shared" ca="1" si="151"/>
        <v>0</v>
      </c>
      <c r="AM16" s="192">
        <f t="shared" ca="1" si="151"/>
        <v>0</v>
      </c>
      <c r="AN16" s="192">
        <f t="shared" ca="1" si="151"/>
        <v>0</v>
      </c>
      <c r="AO16" s="192">
        <f t="shared" ref="AO16:BT16" ca="1" si="152">IF(AO$11&lt;$D$1+$A16,$C16/$D$1,IF(AO$11=$D$1+$A16,($C16/$D$1)/2,0))</f>
        <v>0</v>
      </c>
      <c r="AP16" s="192">
        <f t="shared" ca="1" si="152"/>
        <v>0</v>
      </c>
      <c r="AQ16" s="192">
        <f t="shared" ca="1" si="152"/>
        <v>0</v>
      </c>
      <c r="AR16" s="192">
        <f t="shared" ca="1" si="152"/>
        <v>0</v>
      </c>
      <c r="AS16" s="192">
        <f t="shared" ca="1" si="152"/>
        <v>0</v>
      </c>
      <c r="AT16" s="192">
        <f t="shared" ca="1" si="152"/>
        <v>0</v>
      </c>
      <c r="AU16" s="192">
        <f t="shared" ca="1" si="152"/>
        <v>0</v>
      </c>
      <c r="AV16" s="192">
        <f t="shared" ca="1" si="152"/>
        <v>0</v>
      </c>
      <c r="AW16" s="192">
        <f t="shared" ca="1" si="152"/>
        <v>0</v>
      </c>
      <c r="AX16" s="192">
        <f t="shared" ca="1" si="152"/>
        <v>0</v>
      </c>
      <c r="AY16" s="192">
        <f t="shared" ca="1" si="152"/>
        <v>0</v>
      </c>
      <c r="AZ16" s="192">
        <f t="shared" ca="1" si="152"/>
        <v>0</v>
      </c>
      <c r="BA16" s="192">
        <f t="shared" ca="1" si="152"/>
        <v>0</v>
      </c>
      <c r="BB16" s="192">
        <f t="shared" ca="1" si="152"/>
        <v>0</v>
      </c>
      <c r="BC16" s="192">
        <f t="shared" ca="1" si="152"/>
        <v>0</v>
      </c>
      <c r="BD16" s="192">
        <f t="shared" ca="1" si="152"/>
        <v>0</v>
      </c>
      <c r="BE16" s="192">
        <f t="shared" ca="1" si="152"/>
        <v>0</v>
      </c>
      <c r="BF16" s="192">
        <f t="shared" ca="1" si="152"/>
        <v>0</v>
      </c>
      <c r="BG16" s="192">
        <f t="shared" ca="1" si="152"/>
        <v>0</v>
      </c>
      <c r="BH16" s="192">
        <f t="shared" ca="1" si="152"/>
        <v>0</v>
      </c>
      <c r="BI16" s="192">
        <f t="shared" ca="1" si="152"/>
        <v>0</v>
      </c>
      <c r="BJ16" s="192">
        <f t="shared" ca="1" si="152"/>
        <v>0</v>
      </c>
      <c r="BK16" s="192">
        <f t="shared" ca="1" si="152"/>
        <v>0</v>
      </c>
      <c r="BL16" s="192">
        <f t="shared" ca="1" si="152"/>
        <v>0</v>
      </c>
      <c r="BM16" s="192">
        <f t="shared" ca="1" si="152"/>
        <v>0</v>
      </c>
      <c r="BN16" s="192">
        <f t="shared" ca="1" si="152"/>
        <v>0</v>
      </c>
      <c r="BO16" s="192">
        <f t="shared" ca="1" si="152"/>
        <v>0</v>
      </c>
      <c r="BP16" s="192">
        <f t="shared" ca="1" si="152"/>
        <v>0</v>
      </c>
      <c r="BQ16" s="192">
        <f t="shared" ca="1" si="152"/>
        <v>0</v>
      </c>
      <c r="BR16" s="192">
        <f t="shared" ca="1" si="152"/>
        <v>0</v>
      </c>
      <c r="BS16" s="192">
        <f t="shared" ca="1" si="152"/>
        <v>0</v>
      </c>
      <c r="BT16" s="192">
        <f t="shared" ca="1" si="152"/>
        <v>0</v>
      </c>
      <c r="BU16" s="192">
        <f t="shared" ref="BU16:CY16" ca="1" si="153">IF(BU$11&lt;$D$1+$A16,$C16/$D$1,IF(BU$11=$D$1+$A16,($C16/$D$1)/2,0))</f>
        <v>0</v>
      </c>
      <c r="BV16" s="192">
        <f t="shared" ca="1" si="153"/>
        <v>0</v>
      </c>
      <c r="BW16" s="192">
        <f t="shared" ca="1" si="153"/>
        <v>0</v>
      </c>
      <c r="BX16" s="192">
        <f t="shared" ca="1" si="153"/>
        <v>0</v>
      </c>
      <c r="BY16" s="192">
        <f t="shared" ca="1" si="153"/>
        <v>0</v>
      </c>
      <c r="BZ16" s="192">
        <f t="shared" ca="1" si="153"/>
        <v>0</v>
      </c>
      <c r="CA16" s="192">
        <f t="shared" ca="1" si="153"/>
        <v>0</v>
      </c>
      <c r="CB16" s="192">
        <f t="shared" ca="1" si="153"/>
        <v>0</v>
      </c>
      <c r="CC16" s="192">
        <f t="shared" ca="1" si="153"/>
        <v>0</v>
      </c>
      <c r="CD16" s="192">
        <f t="shared" ca="1" si="153"/>
        <v>0</v>
      </c>
      <c r="CE16" s="192">
        <f t="shared" ca="1" si="153"/>
        <v>0</v>
      </c>
      <c r="CF16" s="192">
        <f t="shared" ca="1" si="153"/>
        <v>0</v>
      </c>
      <c r="CG16" s="192">
        <f t="shared" ca="1" si="153"/>
        <v>0</v>
      </c>
      <c r="CH16" s="192">
        <f t="shared" ca="1" si="153"/>
        <v>0</v>
      </c>
      <c r="CI16" s="192">
        <f t="shared" ca="1" si="153"/>
        <v>0</v>
      </c>
      <c r="CJ16" s="192">
        <f t="shared" ca="1" si="153"/>
        <v>0</v>
      </c>
      <c r="CK16" s="192">
        <f t="shared" ca="1" si="153"/>
        <v>0</v>
      </c>
      <c r="CL16" s="192">
        <f t="shared" ca="1" si="153"/>
        <v>0</v>
      </c>
      <c r="CM16" s="192">
        <f t="shared" ca="1" si="153"/>
        <v>0</v>
      </c>
      <c r="CN16" s="192">
        <f t="shared" ca="1" si="153"/>
        <v>0</v>
      </c>
      <c r="CO16" s="192">
        <f t="shared" ca="1" si="153"/>
        <v>0</v>
      </c>
      <c r="CP16" s="192">
        <f t="shared" ca="1" si="153"/>
        <v>0</v>
      </c>
      <c r="CQ16" s="192">
        <f t="shared" ca="1" si="153"/>
        <v>0</v>
      </c>
      <c r="CR16" s="192">
        <f t="shared" ca="1" si="153"/>
        <v>0</v>
      </c>
      <c r="CS16" s="192">
        <f t="shared" ca="1" si="153"/>
        <v>0</v>
      </c>
      <c r="CT16" s="192">
        <f t="shared" ca="1" si="153"/>
        <v>0</v>
      </c>
      <c r="CU16" s="192">
        <f t="shared" ca="1" si="153"/>
        <v>0</v>
      </c>
      <c r="CV16" s="192">
        <f t="shared" ca="1" si="153"/>
        <v>0</v>
      </c>
      <c r="CW16" s="192">
        <f t="shared" ca="1" si="153"/>
        <v>0</v>
      </c>
      <c r="CX16" s="192">
        <f t="shared" ca="1" si="153"/>
        <v>0</v>
      </c>
      <c r="CY16" s="192">
        <f t="shared" ca="1" si="153"/>
        <v>0</v>
      </c>
      <c r="CZ16" s="192">
        <f t="shared" ca="1" si="143"/>
        <v>0</v>
      </c>
      <c r="DA16" s="437" t="s">
        <v>221</v>
      </c>
      <c r="DB16" s="437">
        <f t="shared" si="147"/>
        <v>2022</v>
      </c>
    </row>
    <row r="17" spans="1:106" x14ac:dyDescent="0.2">
      <c r="A17" s="191">
        <f t="shared" si="139"/>
        <v>6</v>
      </c>
      <c r="B17" s="191">
        <f t="shared" si="139"/>
        <v>2023</v>
      </c>
      <c r="C17" s="183">
        <f ca="1">IF(INDIRECT(DA17&amp;5)=$H$2,SUM($D$6:INDIRECT(DA17&amp;6)),IF(INDIRECT(DA17&amp;5)&gt;$H$2,INDIRECT(DA17&amp;6),0))</f>
        <v>0</v>
      </c>
      <c r="D17" s="192"/>
      <c r="E17" s="192"/>
      <c r="F17" s="192"/>
      <c r="G17" s="192"/>
      <c r="H17" s="192"/>
      <c r="I17" s="192">
        <f ca="1">($C17/$D$1)/2</f>
        <v>0</v>
      </c>
      <c r="J17" s="192">
        <f t="shared" ref="J17:AO17" ca="1" si="154">IF(J$11&lt;$D$1+$A17,$C17/$D$1,IF(J$11=$D$1+$A17,($C17/$D$1)/2,0))</f>
        <v>0</v>
      </c>
      <c r="K17" s="192">
        <f t="shared" ca="1" si="154"/>
        <v>0</v>
      </c>
      <c r="L17" s="192">
        <f t="shared" ca="1" si="154"/>
        <v>0</v>
      </c>
      <c r="M17" s="192">
        <f t="shared" ca="1" si="154"/>
        <v>0</v>
      </c>
      <c r="N17" s="192">
        <f t="shared" ca="1" si="154"/>
        <v>0</v>
      </c>
      <c r="O17" s="192">
        <f t="shared" ca="1" si="154"/>
        <v>0</v>
      </c>
      <c r="P17" s="192">
        <f t="shared" ca="1" si="154"/>
        <v>0</v>
      </c>
      <c r="Q17" s="192">
        <f t="shared" ca="1" si="154"/>
        <v>0</v>
      </c>
      <c r="R17" s="192">
        <f t="shared" ca="1" si="154"/>
        <v>0</v>
      </c>
      <c r="S17" s="192">
        <f t="shared" ca="1" si="154"/>
        <v>0</v>
      </c>
      <c r="T17" s="192">
        <f t="shared" ca="1" si="154"/>
        <v>0</v>
      </c>
      <c r="U17" s="192">
        <f t="shared" ca="1" si="154"/>
        <v>0</v>
      </c>
      <c r="V17" s="192">
        <f t="shared" ca="1" si="154"/>
        <v>0</v>
      </c>
      <c r="W17" s="192">
        <f t="shared" ca="1" si="154"/>
        <v>0</v>
      </c>
      <c r="X17" s="192">
        <f t="shared" ca="1" si="154"/>
        <v>0</v>
      </c>
      <c r="Y17" s="192">
        <f t="shared" ca="1" si="154"/>
        <v>0</v>
      </c>
      <c r="Z17" s="192">
        <f t="shared" ca="1" si="154"/>
        <v>0</v>
      </c>
      <c r="AA17" s="192">
        <f t="shared" ca="1" si="154"/>
        <v>0</v>
      </c>
      <c r="AB17" s="192">
        <f t="shared" ca="1" si="154"/>
        <v>0</v>
      </c>
      <c r="AC17" s="192">
        <f t="shared" ca="1" si="154"/>
        <v>0</v>
      </c>
      <c r="AD17" s="192">
        <f t="shared" ca="1" si="154"/>
        <v>0</v>
      </c>
      <c r="AE17" s="192">
        <f t="shared" ca="1" si="154"/>
        <v>0</v>
      </c>
      <c r="AF17" s="192">
        <f t="shared" ca="1" si="154"/>
        <v>0</v>
      </c>
      <c r="AG17" s="192">
        <f t="shared" ca="1" si="154"/>
        <v>0</v>
      </c>
      <c r="AH17" s="192">
        <f t="shared" ca="1" si="154"/>
        <v>0</v>
      </c>
      <c r="AI17" s="192">
        <f t="shared" ca="1" si="154"/>
        <v>0</v>
      </c>
      <c r="AJ17" s="192">
        <f t="shared" ca="1" si="154"/>
        <v>0</v>
      </c>
      <c r="AK17" s="192">
        <f t="shared" ca="1" si="154"/>
        <v>0</v>
      </c>
      <c r="AL17" s="192">
        <f t="shared" ca="1" si="154"/>
        <v>0</v>
      </c>
      <c r="AM17" s="192">
        <f t="shared" ca="1" si="154"/>
        <v>0</v>
      </c>
      <c r="AN17" s="192">
        <f t="shared" ca="1" si="154"/>
        <v>0</v>
      </c>
      <c r="AO17" s="192">
        <f t="shared" ca="1" si="154"/>
        <v>0</v>
      </c>
      <c r="AP17" s="192">
        <f t="shared" ref="AP17:BU17" ca="1" si="155">IF(AP$11&lt;$D$1+$A17,$C17/$D$1,IF(AP$11=$D$1+$A17,($C17/$D$1)/2,0))</f>
        <v>0</v>
      </c>
      <c r="AQ17" s="192">
        <f t="shared" ca="1" si="155"/>
        <v>0</v>
      </c>
      <c r="AR17" s="192">
        <f t="shared" ca="1" si="155"/>
        <v>0</v>
      </c>
      <c r="AS17" s="192">
        <f t="shared" ca="1" si="155"/>
        <v>0</v>
      </c>
      <c r="AT17" s="192">
        <f t="shared" ca="1" si="155"/>
        <v>0</v>
      </c>
      <c r="AU17" s="192">
        <f t="shared" ca="1" si="155"/>
        <v>0</v>
      </c>
      <c r="AV17" s="192">
        <f t="shared" ca="1" si="155"/>
        <v>0</v>
      </c>
      <c r="AW17" s="192">
        <f t="shared" ca="1" si="155"/>
        <v>0</v>
      </c>
      <c r="AX17" s="192">
        <f t="shared" ca="1" si="155"/>
        <v>0</v>
      </c>
      <c r="AY17" s="192">
        <f t="shared" ca="1" si="155"/>
        <v>0</v>
      </c>
      <c r="AZ17" s="192">
        <f t="shared" ca="1" si="155"/>
        <v>0</v>
      </c>
      <c r="BA17" s="192">
        <f t="shared" ca="1" si="155"/>
        <v>0</v>
      </c>
      <c r="BB17" s="192">
        <f t="shared" ca="1" si="155"/>
        <v>0</v>
      </c>
      <c r="BC17" s="192">
        <f t="shared" ca="1" si="155"/>
        <v>0</v>
      </c>
      <c r="BD17" s="192">
        <f t="shared" ca="1" si="155"/>
        <v>0</v>
      </c>
      <c r="BE17" s="192">
        <f t="shared" ca="1" si="155"/>
        <v>0</v>
      </c>
      <c r="BF17" s="192">
        <f t="shared" ca="1" si="155"/>
        <v>0</v>
      </c>
      <c r="BG17" s="192">
        <f t="shared" ca="1" si="155"/>
        <v>0</v>
      </c>
      <c r="BH17" s="192">
        <f t="shared" ca="1" si="155"/>
        <v>0</v>
      </c>
      <c r="BI17" s="192">
        <f t="shared" ca="1" si="155"/>
        <v>0</v>
      </c>
      <c r="BJ17" s="192">
        <f t="shared" ca="1" si="155"/>
        <v>0</v>
      </c>
      <c r="BK17" s="192">
        <f t="shared" ca="1" si="155"/>
        <v>0</v>
      </c>
      <c r="BL17" s="192">
        <f t="shared" ca="1" si="155"/>
        <v>0</v>
      </c>
      <c r="BM17" s="192">
        <f t="shared" ca="1" si="155"/>
        <v>0</v>
      </c>
      <c r="BN17" s="192">
        <f t="shared" ca="1" si="155"/>
        <v>0</v>
      </c>
      <c r="BO17" s="192">
        <f t="shared" ca="1" si="155"/>
        <v>0</v>
      </c>
      <c r="BP17" s="192">
        <f t="shared" ca="1" si="155"/>
        <v>0</v>
      </c>
      <c r="BQ17" s="192">
        <f t="shared" ca="1" si="155"/>
        <v>0</v>
      </c>
      <c r="BR17" s="192">
        <f t="shared" ca="1" si="155"/>
        <v>0</v>
      </c>
      <c r="BS17" s="192">
        <f t="shared" ca="1" si="155"/>
        <v>0</v>
      </c>
      <c r="BT17" s="192">
        <f t="shared" ca="1" si="155"/>
        <v>0</v>
      </c>
      <c r="BU17" s="192">
        <f t="shared" ca="1" si="155"/>
        <v>0</v>
      </c>
      <c r="BV17" s="192">
        <f t="shared" ref="BV17:CY17" ca="1" si="156">IF(BV$11&lt;$D$1+$A17,$C17/$D$1,IF(BV$11=$D$1+$A17,($C17/$D$1)/2,0))</f>
        <v>0</v>
      </c>
      <c r="BW17" s="192">
        <f t="shared" ca="1" si="156"/>
        <v>0</v>
      </c>
      <c r="BX17" s="192">
        <f t="shared" ca="1" si="156"/>
        <v>0</v>
      </c>
      <c r="BY17" s="192">
        <f t="shared" ca="1" si="156"/>
        <v>0</v>
      </c>
      <c r="BZ17" s="192">
        <f t="shared" ca="1" si="156"/>
        <v>0</v>
      </c>
      <c r="CA17" s="192">
        <f t="shared" ca="1" si="156"/>
        <v>0</v>
      </c>
      <c r="CB17" s="192">
        <f t="shared" ca="1" si="156"/>
        <v>0</v>
      </c>
      <c r="CC17" s="192">
        <f t="shared" ca="1" si="156"/>
        <v>0</v>
      </c>
      <c r="CD17" s="192">
        <f t="shared" ca="1" si="156"/>
        <v>0</v>
      </c>
      <c r="CE17" s="192">
        <f t="shared" ca="1" si="156"/>
        <v>0</v>
      </c>
      <c r="CF17" s="192">
        <f t="shared" ca="1" si="156"/>
        <v>0</v>
      </c>
      <c r="CG17" s="192">
        <f t="shared" ca="1" si="156"/>
        <v>0</v>
      </c>
      <c r="CH17" s="192">
        <f t="shared" ca="1" si="156"/>
        <v>0</v>
      </c>
      <c r="CI17" s="192">
        <f t="shared" ca="1" si="156"/>
        <v>0</v>
      </c>
      <c r="CJ17" s="192">
        <f t="shared" ca="1" si="156"/>
        <v>0</v>
      </c>
      <c r="CK17" s="192">
        <f t="shared" ca="1" si="156"/>
        <v>0</v>
      </c>
      <c r="CL17" s="192">
        <f t="shared" ca="1" si="156"/>
        <v>0</v>
      </c>
      <c r="CM17" s="192">
        <f t="shared" ca="1" si="156"/>
        <v>0</v>
      </c>
      <c r="CN17" s="192">
        <f t="shared" ca="1" si="156"/>
        <v>0</v>
      </c>
      <c r="CO17" s="192">
        <f t="shared" ca="1" si="156"/>
        <v>0</v>
      </c>
      <c r="CP17" s="192">
        <f t="shared" ca="1" si="156"/>
        <v>0</v>
      </c>
      <c r="CQ17" s="192">
        <f t="shared" ca="1" si="156"/>
        <v>0</v>
      </c>
      <c r="CR17" s="192">
        <f t="shared" ca="1" si="156"/>
        <v>0</v>
      </c>
      <c r="CS17" s="192">
        <f t="shared" ca="1" si="156"/>
        <v>0</v>
      </c>
      <c r="CT17" s="192">
        <f t="shared" ca="1" si="156"/>
        <v>0</v>
      </c>
      <c r="CU17" s="192">
        <f t="shared" ca="1" si="156"/>
        <v>0</v>
      </c>
      <c r="CV17" s="192">
        <f t="shared" ca="1" si="156"/>
        <v>0</v>
      </c>
      <c r="CW17" s="192">
        <f t="shared" ca="1" si="156"/>
        <v>0</v>
      </c>
      <c r="CX17" s="192">
        <f t="shared" ca="1" si="156"/>
        <v>0</v>
      </c>
      <c r="CY17" s="192">
        <f t="shared" ca="1" si="156"/>
        <v>0</v>
      </c>
      <c r="CZ17" s="192">
        <f t="shared" ca="1" si="143"/>
        <v>0</v>
      </c>
      <c r="DA17" s="437" t="s">
        <v>222</v>
      </c>
      <c r="DB17" s="437">
        <f t="shared" si="147"/>
        <v>2023</v>
      </c>
    </row>
    <row r="18" spans="1:106" x14ac:dyDescent="0.2">
      <c r="A18" s="191">
        <f t="shared" si="139"/>
        <v>7</v>
      </c>
      <c r="B18" s="191">
        <f t="shared" si="139"/>
        <v>2024</v>
      </c>
      <c r="C18" s="183">
        <f ca="1">IF(INDIRECT(DA18&amp;5)=$H$2,SUM($D$6:INDIRECT(DA18&amp;6)),IF(INDIRECT(DA18&amp;5)&gt;$H$2,INDIRECT(DA18&amp;6),0))</f>
        <v>0</v>
      </c>
      <c r="D18" s="192"/>
      <c r="E18" s="192"/>
      <c r="F18" s="192"/>
      <c r="G18" s="192"/>
      <c r="H18" s="192"/>
      <c r="I18" s="192"/>
      <c r="J18" s="192">
        <f ca="1">($C18/$D$1)/2</f>
        <v>0</v>
      </c>
      <c r="K18" s="192">
        <f t="shared" ref="K18:AP18" ca="1" si="157">IF(K$11&lt;$D$1+$A18,$C18/$D$1,IF(K$11=$D$1+$A18,($C18/$D$1)/2,0))</f>
        <v>0</v>
      </c>
      <c r="L18" s="192">
        <f t="shared" ca="1" si="157"/>
        <v>0</v>
      </c>
      <c r="M18" s="192">
        <f t="shared" ca="1" si="157"/>
        <v>0</v>
      </c>
      <c r="N18" s="192">
        <f t="shared" ca="1" si="157"/>
        <v>0</v>
      </c>
      <c r="O18" s="192">
        <f t="shared" ca="1" si="157"/>
        <v>0</v>
      </c>
      <c r="P18" s="192">
        <f t="shared" ca="1" si="157"/>
        <v>0</v>
      </c>
      <c r="Q18" s="192">
        <f t="shared" ca="1" si="157"/>
        <v>0</v>
      </c>
      <c r="R18" s="192">
        <f t="shared" ca="1" si="157"/>
        <v>0</v>
      </c>
      <c r="S18" s="192">
        <f t="shared" ca="1" si="157"/>
        <v>0</v>
      </c>
      <c r="T18" s="192">
        <f t="shared" ca="1" si="157"/>
        <v>0</v>
      </c>
      <c r="U18" s="192">
        <f t="shared" ca="1" si="157"/>
        <v>0</v>
      </c>
      <c r="V18" s="192">
        <f t="shared" ca="1" si="157"/>
        <v>0</v>
      </c>
      <c r="W18" s="192">
        <f t="shared" ca="1" si="157"/>
        <v>0</v>
      </c>
      <c r="X18" s="192">
        <f t="shared" ca="1" si="157"/>
        <v>0</v>
      </c>
      <c r="Y18" s="192">
        <f t="shared" ca="1" si="157"/>
        <v>0</v>
      </c>
      <c r="Z18" s="192">
        <f t="shared" ca="1" si="157"/>
        <v>0</v>
      </c>
      <c r="AA18" s="192">
        <f t="shared" ca="1" si="157"/>
        <v>0</v>
      </c>
      <c r="AB18" s="192">
        <f t="shared" ca="1" si="157"/>
        <v>0</v>
      </c>
      <c r="AC18" s="192">
        <f t="shared" ca="1" si="157"/>
        <v>0</v>
      </c>
      <c r="AD18" s="192">
        <f t="shared" ca="1" si="157"/>
        <v>0</v>
      </c>
      <c r="AE18" s="192">
        <f t="shared" ca="1" si="157"/>
        <v>0</v>
      </c>
      <c r="AF18" s="192">
        <f t="shared" ca="1" si="157"/>
        <v>0</v>
      </c>
      <c r="AG18" s="192">
        <f t="shared" ca="1" si="157"/>
        <v>0</v>
      </c>
      <c r="AH18" s="192">
        <f t="shared" ca="1" si="157"/>
        <v>0</v>
      </c>
      <c r="AI18" s="192">
        <f t="shared" ca="1" si="157"/>
        <v>0</v>
      </c>
      <c r="AJ18" s="192">
        <f t="shared" ca="1" si="157"/>
        <v>0</v>
      </c>
      <c r="AK18" s="192">
        <f t="shared" ca="1" si="157"/>
        <v>0</v>
      </c>
      <c r="AL18" s="192">
        <f t="shared" ca="1" si="157"/>
        <v>0</v>
      </c>
      <c r="AM18" s="192">
        <f t="shared" ca="1" si="157"/>
        <v>0</v>
      </c>
      <c r="AN18" s="192">
        <f t="shared" ca="1" si="157"/>
        <v>0</v>
      </c>
      <c r="AO18" s="192">
        <f t="shared" ca="1" si="157"/>
        <v>0</v>
      </c>
      <c r="AP18" s="192">
        <f t="shared" ca="1" si="157"/>
        <v>0</v>
      </c>
      <c r="AQ18" s="192">
        <f t="shared" ref="AQ18:BV18" ca="1" si="158">IF(AQ$11&lt;$D$1+$A18,$C18/$D$1,IF(AQ$11=$D$1+$A18,($C18/$D$1)/2,0))</f>
        <v>0</v>
      </c>
      <c r="AR18" s="192">
        <f t="shared" ca="1" si="158"/>
        <v>0</v>
      </c>
      <c r="AS18" s="192">
        <f t="shared" ca="1" si="158"/>
        <v>0</v>
      </c>
      <c r="AT18" s="192">
        <f t="shared" ca="1" si="158"/>
        <v>0</v>
      </c>
      <c r="AU18" s="192">
        <f t="shared" ca="1" si="158"/>
        <v>0</v>
      </c>
      <c r="AV18" s="192">
        <f t="shared" ca="1" si="158"/>
        <v>0</v>
      </c>
      <c r="AW18" s="192">
        <f t="shared" ca="1" si="158"/>
        <v>0</v>
      </c>
      <c r="AX18" s="192">
        <f t="shared" ca="1" si="158"/>
        <v>0</v>
      </c>
      <c r="AY18" s="192">
        <f t="shared" ca="1" si="158"/>
        <v>0</v>
      </c>
      <c r="AZ18" s="192">
        <f t="shared" ca="1" si="158"/>
        <v>0</v>
      </c>
      <c r="BA18" s="192">
        <f t="shared" ca="1" si="158"/>
        <v>0</v>
      </c>
      <c r="BB18" s="192">
        <f t="shared" ca="1" si="158"/>
        <v>0</v>
      </c>
      <c r="BC18" s="192">
        <f t="shared" ca="1" si="158"/>
        <v>0</v>
      </c>
      <c r="BD18" s="192">
        <f t="shared" ca="1" si="158"/>
        <v>0</v>
      </c>
      <c r="BE18" s="192">
        <f t="shared" ca="1" si="158"/>
        <v>0</v>
      </c>
      <c r="BF18" s="192">
        <f t="shared" ca="1" si="158"/>
        <v>0</v>
      </c>
      <c r="BG18" s="192">
        <f t="shared" ca="1" si="158"/>
        <v>0</v>
      </c>
      <c r="BH18" s="192">
        <f t="shared" ca="1" si="158"/>
        <v>0</v>
      </c>
      <c r="BI18" s="192">
        <f t="shared" ca="1" si="158"/>
        <v>0</v>
      </c>
      <c r="BJ18" s="192">
        <f t="shared" ca="1" si="158"/>
        <v>0</v>
      </c>
      <c r="BK18" s="192">
        <f t="shared" ca="1" si="158"/>
        <v>0</v>
      </c>
      <c r="BL18" s="192">
        <f t="shared" ca="1" si="158"/>
        <v>0</v>
      </c>
      <c r="BM18" s="192">
        <f t="shared" ca="1" si="158"/>
        <v>0</v>
      </c>
      <c r="BN18" s="192">
        <f t="shared" ca="1" si="158"/>
        <v>0</v>
      </c>
      <c r="BO18" s="192">
        <f t="shared" ca="1" si="158"/>
        <v>0</v>
      </c>
      <c r="BP18" s="192">
        <f t="shared" ca="1" si="158"/>
        <v>0</v>
      </c>
      <c r="BQ18" s="192">
        <f t="shared" ca="1" si="158"/>
        <v>0</v>
      </c>
      <c r="BR18" s="192">
        <f t="shared" ca="1" si="158"/>
        <v>0</v>
      </c>
      <c r="BS18" s="192">
        <f t="shared" ca="1" si="158"/>
        <v>0</v>
      </c>
      <c r="BT18" s="192">
        <f t="shared" ca="1" si="158"/>
        <v>0</v>
      </c>
      <c r="BU18" s="192">
        <f t="shared" ca="1" si="158"/>
        <v>0</v>
      </c>
      <c r="BV18" s="192">
        <f t="shared" ca="1" si="158"/>
        <v>0</v>
      </c>
      <c r="BW18" s="192">
        <f t="shared" ref="BW18:CY18" ca="1" si="159">IF(BW$11&lt;$D$1+$A18,$C18/$D$1,IF(BW$11=$D$1+$A18,($C18/$D$1)/2,0))</f>
        <v>0</v>
      </c>
      <c r="BX18" s="192">
        <f t="shared" ca="1" si="159"/>
        <v>0</v>
      </c>
      <c r="BY18" s="192">
        <f t="shared" ca="1" si="159"/>
        <v>0</v>
      </c>
      <c r="BZ18" s="192">
        <f t="shared" ca="1" si="159"/>
        <v>0</v>
      </c>
      <c r="CA18" s="192">
        <f t="shared" ca="1" si="159"/>
        <v>0</v>
      </c>
      <c r="CB18" s="192">
        <f t="shared" ca="1" si="159"/>
        <v>0</v>
      </c>
      <c r="CC18" s="192">
        <f t="shared" ca="1" si="159"/>
        <v>0</v>
      </c>
      <c r="CD18" s="192">
        <f t="shared" ca="1" si="159"/>
        <v>0</v>
      </c>
      <c r="CE18" s="192">
        <f t="shared" ca="1" si="159"/>
        <v>0</v>
      </c>
      <c r="CF18" s="192">
        <f t="shared" ca="1" si="159"/>
        <v>0</v>
      </c>
      <c r="CG18" s="192">
        <f t="shared" ca="1" si="159"/>
        <v>0</v>
      </c>
      <c r="CH18" s="192">
        <f t="shared" ca="1" si="159"/>
        <v>0</v>
      </c>
      <c r="CI18" s="192">
        <f t="shared" ca="1" si="159"/>
        <v>0</v>
      </c>
      <c r="CJ18" s="192">
        <f t="shared" ca="1" si="159"/>
        <v>0</v>
      </c>
      <c r="CK18" s="192">
        <f t="shared" ca="1" si="159"/>
        <v>0</v>
      </c>
      <c r="CL18" s="192">
        <f t="shared" ca="1" si="159"/>
        <v>0</v>
      </c>
      <c r="CM18" s="192">
        <f t="shared" ca="1" si="159"/>
        <v>0</v>
      </c>
      <c r="CN18" s="192">
        <f t="shared" ca="1" si="159"/>
        <v>0</v>
      </c>
      <c r="CO18" s="192">
        <f t="shared" ca="1" si="159"/>
        <v>0</v>
      </c>
      <c r="CP18" s="192">
        <f t="shared" ca="1" si="159"/>
        <v>0</v>
      </c>
      <c r="CQ18" s="192">
        <f t="shared" ca="1" si="159"/>
        <v>0</v>
      </c>
      <c r="CR18" s="192">
        <f t="shared" ca="1" si="159"/>
        <v>0</v>
      </c>
      <c r="CS18" s="192">
        <f t="shared" ca="1" si="159"/>
        <v>0</v>
      </c>
      <c r="CT18" s="192">
        <f t="shared" ca="1" si="159"/>
        <v>0</v>
      </c>
      <c r="CU18" s="192">
        <f t="shared" ca="1" si="159"/>
        <v>0</v>
      </c>
      <c r="CV18" s="192">
        <f t="shared" ca="1" si="159"/>
        <v>0</v>
      </c>
      <c r="CW18" s="192">
        <f t="shared" ca="1" si="159"/>
        <v>0</v>
      </c>
      <c r="CX18" s="192">
        <f t="shared" ca="1" si="159"/>
        <v>0</v>
      </c>
      <c r="CY18" s="192">
        <f t="shared" ca="1" si="159"/>
        <v>0</v>
      </c>
      <c r="CZ18" s="192">
        <f t="shared" ca="1" si="143"/>
        <v>0</v>
      </c>
      <c r="DA18" s="437" t="s">
        <v>223</v>
      </c>
      <c r="DB18" s="437">
        <f t="shared" si="147"/>
        <v>2024</v>
      </c>
    </row>
    <row r="19" spans="1:106" x14ac:dyDescent="0.2">
      <c r="A19" s="191">
        <f t="shared" si="139"/>
        <v>8</v>
      </c>
      <c r="B19" s="191">
        <f t="shared" si="139"/>
        <v>2025</v>
      </c>
      <c r="C19" s="183">
        <f ca="1">IF(INDIRECT(DA19&amp;5)=$H$2,SUM($D$6:INDIRECT(DA19&amp;6)),IF(INDIRECT(DA19&amp;5)&gt;$H$2,INDIRECT(DA19&amp;6),0))</f>
        <v>0</v>
      </c>
      <c r="D19" s="192"/>
      <c r="E19" s="192"/>
      <c r="F19" s="192"/>
      <c r="G19" s="192"/>
      <c r="H19" s="192"/>
      <c r="I19" s="192"/>
      <c r="J19" s="192"/>
      <c r="K19" s="192">
        <f ca="1">($C19/$D$1)/2</f>
        <v>0</v>
      </c>
      <c r="L19" s="192">
        <f t="shared" ref="L19:AQ19" ca="1" si="160">IF(L$11&lt;$D$1+$A19,$C19/$D$1,IF(L$11=$D$1+$A19,($C19/$D$1)/2,0))</f>
        <v>0</v>
      </c>
      <c r="M19" s="192">
        <f t="shared" ca="1" si="160"/>
        <v>0</v>
      </c>
      <c r="N19" s="192">
        <f t="shared" ca="1" si="160"/>
        <v>0</v>
      </c>
      <c r="O19" s="192">
        <f t="shared" ca="1" si="160"/>
        <v>0</v>
      </c>
      <c r="P19" s="192">
        <f t="shared" ca="1" si="160"/>
        <v>0</v>
      </c>
      <c r="Q19" s="192">
        <f t="shared" ca="1" si="160"/>
        <v>0</v>
      </c>
      <c r="R19" s="192">
        <f t="shared" ca="1" si="160"/>
        <v>0</v>
      </c>
      <c r="S19" s="192">
        <f t="shared" ca="1" si="160"/>
        <v>0</v>
      </c>
      <c r="T19" s="192">
        <f t="shared" ca="1" si="160"/>
        <v>0</v>
      </c>
      <c r="U19" s="192">
        <f t="shared" ca="1" si="160"/>
        <v>0</v>
      </c>
      <c r="V19" s="192">
        <f t="shared" ca="1" si="160"/>
        <v>0</v>
      </c>
      <c r="W19" s="192">
        <f t="shared" ca="1" si="160"/>
        <v>0</v>
      </c>
      <c r="X19" s="192">
        <f t="shared" ca="1" si="160"/>
        <v>0</v>
      </c>
      <c r="Y19" s="192">
        <f t="shared" ca="1" si="160"/>
        <v>0</v>
      </c>
      <c r="Z19" s="192">
        <f t="shared" ca="1" si="160"/>
        <v>0</v>
      </c>
      <c r="AA19" s="192">
        <f t="shared" ca="1" si="160"/>
        <v>0</v>
      </c>
      <c r="AB19" s="192">
        <f t="shared" ca="1" si="160"/>
        <v>0</v>
      </c>
      <c r="AC19" s="192">
        <f t="shared" ca="1" si="160"/>
        <v>0</v>
      </c>
      <c r="AD19" s="192">
        <f t="shared" ca="1" si="160"/>
        <v>0</v>
      </c>
      <c r="AE19" s="192">
        <f t="shared" ca="1" si="160"/>
        <v>0</v>
      </c>
      <c r="AF19" s="192">
        <f t="shared" ca="1" si="160"/>
        <v>0</v>
      </c>
      <c r="AG19" s="192">
        <f t="shared" ca="1" si="160"/>
        <v>0</v>
      </c>
      <c r="AH19" s="192">
        <f t="shared" ca="1" si="160"/>
        <v>0</v>
      </c>
      <c r="AI19" s="192">
        <f t="shared" ca="1" si="160"/>
        <v>0</v>
      </c>
      <c r="AJ19" s="192">
        <f t="shared" ca="1" si="160"/>
        <v>0</v>
      </c>
      <c r="AK19" s="192">
        <f t="shared" ca="1" si="160"/>
        <v>0</v>
      </c>
      <c r="AL19" s="192">
        <f t="shared" ca="1" si="160"/>
        <v>0</v>
      </c>
      <c r="AM19" s="192">
        <f t="shared" ca="1" si="160"/>
        <v>0</v>
      </c>
      <c r="AN19" s="192">
        <f t="shared" ca="1" si="160"/>
        <v>0</v>
      </c>
      <c r="AO19" s="192">
        <f t="shared" ca="1" si="160"/>
        <v>0</v>
      </c>
      <c r="AP19" s="192">
        <f t="shared" ca="1" si="160"/>
        <v>0</v>
      </c>
      <c r="AQ19" s="192">
        <f t="shared" ca="1" si="160"/>
        <v>0</v>
      </c>
      <c r="AR19" s="192">
        <f t="shared" ref="AR19:BW19" ca="1" si="161">IF(AR$11&lt;$D$1+$A19,$C19/$D$1,IF(AR$11=$D$1+$A19,($C19/$D$1)/2,0))</f>
        <v>0</v>
      </c>
      <c r="AS19" s="192">
        <f t="shared" ca="1" si="161"/>
        <v>0</v>
      </c>
      <c r="AT19" s="192">
        <f t="shared" ca="1" si="161"/>
        <v>0</v>
      </c>
      <c r="AU19" s="192">
        <f t="shared" ca="1" si="161"/>
        <v>0</v>
      </c>
      <c r="AV19" s="192">
        <f t="shared" ca="1" si="161"/>
        <v>0</v>
      </c>
      <c r="AW19" s="192">
        <f t="shared" ca="1" si="161"/>
        <v>0</v>
      </c>
      <c r="AX19" s="192">
        <f t="shared" ca="1" si="161"/>
        <v>0</v>
      </c>
      <c r="AY19" s="192">
        <f t="shared" ca="1" si="161"/>
        <v>0</v>
      </c>
      <c r="AZ19" s="192">
        <f t="shared" ca="1" si="161"/>
        <v>0</v>
      </c>
      <c r="BA19" s="192">
        <f t="shared" ca="1" si="161"/>
        <v>0</v>
      </c>
      <c r="BB19" s="192">
        <f t="shared" ca="1" si="161"/>
        <v>0</v>
      </c>
      <c r="BC19" s="192">
        <f t="shared" ca="1" si="161"/>
        <v>0</v>
      </c>
      <c r="BD19" s="192">
        <f t="shared" ca="1" si="161"/>
        <v>0</v>
      </c>
      <c r="BE19" s="192">
        <f t="shared" ca="1" si="161"/>
        <v>0</v>
      </c>
      <c r="BF19" s="192">
        <f t="shared" ca="1" si="161"/>
        <v>0</v>
      </c>
      <c r="BG19" s="192">
        <f t="shared" ca="1" si="161"/>
        <v>0</v>
      </c>
      <c r="BH19" s="192">
        <f t="shared" ca="1" si="161"/>
        <v>0</v>
      </c>
      <c r="BI19" s="192">
        <f t="shared" ca="1" si="161"/>
        <v>0</v>
      </c>
      <c r="BJ19" s="192">
        <f t="shared" ca="1" si="161"/>
        <v>0</v>
      </c>
      <c r="BK19" s="192">
        <f t="shared" ca="1" si="161"/>
        <v>0</v>
      </c>
      <c r="BL19" s="192">
        <f t="shared" ca="1" si="161"/>
        <v>0</v>
      </c>
      <c r="BM19" s="192">
        <f t="shared" ca="1" si="161"/>
        <v>0</v>
      </c>
      <c r="BN19" s="192">
        <f t="shared" ca="1" si="161"/>
        <v>0</v>
      </c>
      <c r="BO19" s="192">
        <f t="shared" ca="1" si="161"/>
        <v>0</v>
      </c>
      <c r="BP19" s="192">
        <f t="shared" ca="1" si="161"/>
        <v>0</v>
      </c>
      <c r="BQ19" s="192">
        <f t="shared" ca="1" si="161"/>
        <v>0</v>
      </c>
      <c r="BR19" s="192">
        <f t="shared" ca="1" si="161"/>
        <v>0</v>
      </c>
      <c r="BS19" s="192">
        <f t="shared" ca="1" si="161"/>
        <v>0</v>
      </c>
      <c r="BT19" s="192">
        <f t="shared" ca="1" si="161"/>
        <v>0</v>
      </c>
      <c r="BU19" s="192">
        <f t="shared" ca="1" si="161"/>
        <v>0</v>
      </c>
      <c r="BV19" s="192">
        <f t="shared" ca="1" si="161"/>
        <v>0</v>
      </c>
      <c r="BW19" s="192">
        <f t="shared" ca="1" si="161"/>
        <v>0</v>
      </c>
      <c r="BX19" s="192">
        <f t="shared" ref="BX19:CY19" ca="1" si="162">IF(BX$11&lt;$D$1+$A19,$C19/$D$1,IF(BX$11=$D$1+$A19,($C19/$D$1)/2,0))</f>
        <v>0</v>
      </c>
      <c r="BY19" s="192">
        <f t="shared" ca="1" si="162"/>
        <v>0</v>
      </c>
      <c r="BZ19" s="192">
        <f t="shared" ca="1" si="162"/>
        <v>0</v>
      </c>
      <c r="CA19" s="192">
        <f t="shared" ca="1" si="162"/>
        <v>0</v>
      </c>
      <c r="CB19" s="192">
        <f t="shared" ca="1" si="162"/>
        <v>0</v>
      </c>
      <c r="CC19" s="192">
        <f t="shared" ca="1" si="162"/>
        <v>0</v>
      </c>
      <c r="CD19" s="192">
        <f t="shared" ca="1" si="162"/>
        <v>0</v>
      </c>
      <c r="CE19" s="192">
        <f t="shared" ca="1" si="162"/>
        <v>0</v>
      </c>
      <c r="CF19" s="192">
        <f t="shared" ca="1" si="162"/>
        <v>0</v>
      </c>
      <c r="CG19" s="192">
        <f t="shared" ca="1" si="162"/>
        <v>0</v>
      </c>
      <c r="CH19" s="192">
        <f t="shared" ca="1" si="162"/>
        <v>0</v>
      </c>
      <c r="CI19" s="192">
        <f t="shared" ca="1" si="162"/>
        <v>0</v>
      </c>
      <c r="CJ19" s="192">
        <f t="shared" ca="1" si="162"/>
        <v>0</v>
      </c>
      <c r="CK19" s="192">
        <f t="shared" ca="1" si="162"/>
        <v>0</v>
      </c>
      <c r="CL19" s="192">
        <f t="shared" ca="1" si="162"/>
        <v>0</v>
      </c>
      <c r="CM19" s="192">
        <f t="shared" ca="1" si="162"/>
        <v>0</v>
      </c>
      <c r="CN19" s="192">
        <f t="shared" ca="1" si="162"/>
        <v>0</v>
      </c>
      <c r="CO19" s="192">
        <f t="shared" ca="1" si="162"/>
        <v>0</v>
      </c>
      <c r="CP19" s="192">
        <f t="shared" ca="1" si="162"/>
        <v>0</v>
      </c>
      <c r="CQ19" s="192">
        <f t="shared" ca="1" si="162"/>
        <v>0</v>
      </c>
      <c r="CR19" s="192">
        <f t="shared" ca="1" si="162"/>
        <v>0</v>
      </c>
      <c r="CS19" s="192">
        <f t="shared" ca="1" si="162"/>
        <v>0</v>
      </c>
      <c r="CT19" s="192">
        <f t="shared" ca="1" si="162"/>
        <v>0</v>
      </c>
      <c r="CU19" s="192">
        <f t="shared" ca="1" si="162"/>
        <v>0</v>
      </c>
      <c r="CV19" s="192">
        <f t="shared" ca="1" si="162"/>
        <v>0</v>
      </c>
      <c r="CW19" s="192">
        <f t="shared" ca="1" si="162"/>
        <v>0</v>
      </c>
      <c r="CX19" s="192">
        <f t="shared" ca="1" si="162"/>
        <v>0</v>
      </c>
      <c r="CY19" s="192">
        <f t="shared" ca="1" si="162"/>
        <v>0</v>
      </c>
      <c r="CZ19" s="192">
        <f t="shared" ca="1" si="143"/>
        <v>0</v>
      </c>
      <c r="DA19" s="437" t="s">
        <v>224</v>
      </c>
      <c r="DB19" s="437">
        <f t="shared" si="147"/>
        <v>2025</v>
      </c>
    </row>
    <row r="20" spans="1:106" x14ac:dyDescent="0.2">
      <c r="A20" s="191">
        <f t="shared" si="139"/>
        <v>9</v>
      </c>
      <c r="B20" s="191">
        <f t="shared" si="139"/>
        <v>2026</v>
      </c>
      <c r="C20" s="183">
        <f ca="1">IF(INDIRECT(DA20&amp;5)=$H$2,SUM($D$6:INDIRECT(DA20&amp;6)),IF(INDIRECT(DA20&amp;5)&gt;$H$2,INDIRECT(DA20&amp;6),0))</f>
        <v>0</v>
      </c>
      <c r="D20" s="192"/>
      <c r="E20" s="192"/>
      <c r="F20" s="192"/>
      <c r="G20" s="192"/>
      <c r="H20" s="192"/>
      <c r="I20" s="192"/>
      <c r="J20" s="192"/>
      <c r="K20" s="192"/>
      <c r="L20" s="192">
        <f ca="1">($C20/$D$1)/2</f>
        <v>0</v>
      </c>
      <c r="M20" s="192">
        <f t="shared" ref="M20:AR20" ca="1" si="163">IF(M$11&lt;$D$1+$A20,$C20/$D$1,IF(M$11=$D$1+$A20,($C20/$D$1)/2,0))</f>
        <v>0</v>
      </c>
      <c r="N20" s="192">
        <f t="shared" ca="1" si="163"/>
        <v>0</v>
      </c>
      <c r="O20" s="192">
        <f t="shared" ca="1" si="163"/>
        <v>0</v>
      </c>
      <c r="P20" s="192">
        <f t="shared" ca="1" si="163"/>
        <v>0</v>
      </c>
      <c r="Q20" s="192">
        <f t="shared" ca="1" si="163"/>
        <v>0</v>
      </c>
      <c r="R20" s="192">
        <f t="shared" ca="1" si="163"/>
        <v>0</v>
      </c>
      <c r="S20" s="192">
        <f t="shared" ca="1" si="163"/>
        <v>0</v>
      </c>
      <c r="T20" s="192">
        <f t="shared" ca="1" si="163"/>
        <v>0</v>
      </c>
      <c r="U20" s="192">
        <f t="shared" ca="1" si="163"/>
        <v>0</v>
      </c>
      <c r="V20" s="192">
        <f t="shared" ca="1" si="163"/>
        <v>0</v>
      </c>
      <c r="W20" s="192">
        <f t="shared" ca="1" si="163"/>
        <v>0</v>
      </c>
      <c r="X20" s="192">
        <f t="shared" ca="1" si="163"/>
        <v>0</v>
      </c>
      <c r="Y20" s="192">
        <f t="shared" ca="1" si="163"/>
        <v>0</v>
      </c>
      <c r="Z20" s="192">
        <f t="shared" ca="1" si="163"/>
        <v>0</v>
      </c>
      <c r="AA20" s="192">
        <f t="shared" ca="1" si="163"/>
        <v>0</v>
      </c>
      <c r="AB20" s="192">
        <f t="shared" ca="1" si="163"/>
        <v>0</v>
      </c>
      <c r="AC20" s="192">
        <f t="shared" ca="1" si="163"/>
        <v>0</v>
      </c>
      <c r="AD20" s="192">
        <f t="shared" ca="1" si="163"/>
        <v>0</v>
      </c>
      <c r="AE20" s="192">
        <f t="shared" ca="1" si="163"/>
        <v>0</v>
      </c>
      <c r="AF20" s="192">
        <f t="shared" ca="1" si="163"/>
        <v>0</v>
      </c>
      <c r="AG20" s="192">
        <f t="shared" ca="1" si="163"/>
        <v>0</v>
      </c>
      <c r="AH20" s="192">
        <f t="shared" ca="1" si="163"/>
        <v>0</v>
      </c>
      <c r="AI20" s="192">
        <f t="shared" ca="1" si="163"/>
        <v>0</v>
      </c>
      <c r="AJ20" s="192">
        <f t="shared" ca="1" si="163"/>
        <v>0</v>
      </c>
      <c r="AK20" s="192">
        <f t="shared" ca="1" si="163"/>
        <v>0</v>
      </c>
      <c r="AL20" s="192">
        <f t="shared" ca="1" si="163"/>
        <v>0</v>
      </c>
      <c r="AM20" s="192">
        <f t="shared" ca="1" si="163"/>
        <v>0</v>
      </c>
      <c r="AN20" s="192">
        <f t="shared" ca="1" si="163"/>
        <v>0</v>
      </c>
      <c r="AO20" s="192">
        <f t="shared" ca="1" si="163"/>
        <v>0</v>
      </c>
      <c r="AP20" s="192">
        <f t="shared" ca="1" si="163"/>
        <v>0</v>
      </c>
      <c r="AQ20" s="192">
        <f t="shared" ca="1" si="163"/>
        <v>0</v>
      </c>
      <c r="AR20" s="192">
        <f t="shared" ca="1" si="163"/>
        <v>0</v>
      </c>
      <c r="AS20" s="192">
        <f t="shared" ref="AS20:BX20" ca="1" si="164">IF(AS$11&lt;$D$1+$A20,$C20/$D$1,IF(AS$11=$D$1+$A20,($C20/$D$1)/2,0))</f>
        <v>0</v>
      </c>
      <c r="AT20" s="192">
        <f t="shared" ca="1" si="164"/>
        <v>0</v>
      </c>
      <c r="AU20" s="192">
        <f t="shared" ca="1" si="164"/>
        <v>0</v>
      </c>
      <c r="AV20" s="192">
        <f t="shared" ca="1" si="164"/>
        <v>0</v>
      </c>
      <c r="AW20" s="192">
        <f t="shared" ca="1" si="164"/>
        <v>0</v>
      </c>
      <c r="AX20" s="192">
        <f t="shared" ca="1" si="164"/>
        <v>0</v>
      </c>
      <c r="AY20" s="192">
        <f t="shared" ca="1" si="164"/>
        <v>0</v>
      </c>
      <c r="AZ20" s="192">
        <f t="shared" ca="1" si="164"/>
        <v>0</v>
      </c>
      <c r="BA20" s="192">
        <f t="shared" ca="1" si="164"/>
        <v>0</v>
      </c>
      <c r="BB20" s="192">
        <f t="shared" ca="1" si="164"/>
        <v>0</v>
      </c>
      <c r="BC20" s="192">
        <f t="shared" ca="1" si="164"/>
        <v>0</v>
      </c>
      <c r="BD20" s="192">
        <f t="shared" ca="1" si="164"/>
        <v>0</v>
      </c>
      <c r="BE20" s="192">
        <f t="shared" ca="1" si="164"/>
        <v>0</v>
      </c>
      <c r="BF20" s="192">
        <f t="shared" ca="1" si="164"/>
        <v>0</v>
      </c>
      <c r="BG20" s="192">
        <f t="shared" ca="1" si="164"/>
        <v>0</v>
      </c>
      <c r="BH20" s="192">
        <f t="shared" ca="1" si="164"/>
        <v>0</v>
      </c>
      <c r="BI20" s="192">
        <f t="shared" ca="1" si="164"/>
        <v>0</v>
      </c>
      <c r="BJ20" s="192">
        <f t="shared" ca="1" si="164"/>
        <v>0</v>
      </c>
      <c r="BK20" s="192">
        <f t="shared" ca="1" si="164"/>
        <v>0</v>
      </c>
      <c r="BL20" s="192">
        <f t="shared" ca="1" si="164"/>
        <v>0</v>
      </c>
      <c r="BM20" s="192">
        <f t="shared" ca="1" si="164"/>
        <v>0</v>
      </c>
      <c r="BN20" s="192">
        <f t="shared" ca="1" si="164"/>
        <v>0</v>
      </c>
      <c r="BO20" s="192">
        <f t="shared" ca="1" si="164"/>
        <v>0</v>
      </c>
      <c r="BP20" s="192">
        <f t="shared" ca="1" si="164"/>
        <v>0</v>
      </c>
      <c r="BQ20" s="192">
        <f t="shared" ca="1" si="164"/>
        <v>0</v>
      </c>
      <c r="BR20" s="192">
        <f t="shared" ca="1" si="164"/>
        <v>0</v>
      </c>
      <c r="BS20" s="192">
        <f t="shared" ca="1" si="164"/>
        <v>0</v>
      </c>
      <c r="BT20" s="192">
        <f t="shared" ca="1" si="164"/>
        <v>0</v>
      </c>
      <c r="BU20" s="192">
        <f t="shared" ca="1" si="164"/>
        <v>0</v>
      </c>
      <c r="BV20" s="192">
        <f t="shared" ca="1" si="164"/>
        <v>0</v>
      </c>
      <c r="BW20" s="192">
        <f t="shared" ca="1" si="164"/>
        <v>0</v>
      </c>
      <c r="BX20" s="192">
        <f t="shared" ca="1" si="164"/>
        <v>0</v>
      </c>
      <c r="BY20" s="192">
        <f t="shared" ref="BY20:CY20" ca="1" si="165">IF(BY$11&lt;$D$1+$A20,$C20/$D$1,IF(BY$11=$D$1+$A20,($C20/$D$1)/2,0))</f>
        <v>0</v>
      </c>
      <c r="BZ20" s="192">
        <f t="shared" ca="1" si="165"/>
        <v>0</v>
      </c>
      <c r="CA20" s="192">
        <f t="shared" ca="1" si="165"/>
        <v>0</v>
      </c>
      <c r="CB20" s="192">
        <f t="shared" ca="1" si="165"/>
        <v>0</v>
      </c>
      <c r="CC20" s="192">
        <f t="shared" ca="1" si="165"/>
        <v>0</v>
      </c>
      <c r="CD20" s="192">
        <f t="shared" ca="1" si="165"/>
        <v>0</v>
      </c>
      <c r="CE20" s="192">
        <f t="shared" ca="1" si="165"/>
        <v>0</v>
      </c>
      <c r="CF20" s="192">
        <f t="shared" ca="1" si="165"/>
        <v>0</v>
      </c>
      <c r="CG20" s="192">
        <f t="shared" ca="1" si="165"/>
        <v>0</v>
      </c>
      <c r="CH20" s="192">
        <f t="shared" ca="1" si="165"/>
        <v>0</v>
      </c>
      <c r="CI20" s="192">
        <f t="shared" ca="1" si="165"/>
        <v>0</v>
      </c>
      <c r="CJ20" s="192">
        <f t="shared" ca="1" si="165"/>
        <v>0</v>
      </c>
      <c r="CK20" s="192">
        <f t="shared" ca="1" si="165"/>
        <v>0</v>
      </c>
      <c r="CL20" s="192">
        <f t="shared" ca="1" si="165"/>
        <v>0</v>
      </c>
      <c r="CM20" s="192">
        <f t="shared" ca="1" si="165"/>
        <v>0</v>
      </c>
      <c r="CN20" s="192">
        <f t="shared" ca="1" si="165"/>
        <v>0</v>
      </c>
      <c r="CO20" s="192">
        <f t="shared" ca="1" si="165"/>
        <v>0</v>
      </c>
      <c r="CP20" s="192">
        <f t="shared" ca="1" si="165"/>
        <v>0</v>
      </c>
      <c r="CQ20" s="192">
        <f t="shared" ca="1" si="165"/>
        <v>0</v>
      </c>
      <c r="CR20" s="192">
        <f t="shared" ca="1" si="165"/>
        <v>0</v>
      </c>
      <c r="CS20" s="192">
        <f t="shared" ca="1" si="165"/>
        <v>0</v>
      </c>
      <c r="CT20" s="192">
        <f t="shared" ca="1" si="165"/>
        <v>0</v>
      </c>
      <c r="CU20" s="192">
        <f t="shared" ca="1" si="165"/>
        <v>0</v>
      </c>
      <c r="CV20" s="192">
        <f t="shared" ca="1" si="165"/>
        <v>0</v>
      </c>
      <c r="CW20" s="192">
        <f t="shared" ca="1" si="165"/>
        <v>0</v>
      </c>
      <c r="CX20" s="192">
        <f t="shared" ca="1" si="165"/>
        <v>0</v>
      </c>
      <c r="CY20" s="192">
        <f t="shared" ca="1" si="165"/>
        <v>0</v>
      </c>
      <c r="CZ20" s="192">
        <f t="shared" ca="1" si="143"/>
        <v>0</v>
      </c>
      <c r="DA20" s="437" t="s">
        <v>225</v>
      </c>
      <c r="DB20" s="437">
        <f t="shared" si="147"/>
        <v>2026</v>
      </c>
    </row>
    <row r="21" spans="1:106" x14ac:dyDescent="0.2">
      <c r="A21" s="191">
        <f t="shared" si="139"/>
        <v>10</v>
      </c>
      <c r="B21" s="191">
        <f t="shared" si="139"/>
        <v>2027</v>
      </c>
      <c r="C21" s="183">
        <f ca="1">IF(INDIRECT(DA21&amp;5)=$H$2,SUM($D$6:INDIRECT(DA21&amp;6)),IF(INDIRECT(DA21&amp;5)&gt;$H$2,INDIRECT(DA21&amp;6),0))</f>
        <v>0</v>
      </c>
      <c r="D21" s="192"/>
      <c r="E21" s="192"/>
      <c r="F21" s="192"/>
      <c r="G21" s="192"/>
      <c r="H21" s="192"/>
      <c r="I21" s="192"/>
      <c r="J21" s="192"/>
      <c r="K21" s="192"/>
      <c r="L21" s="192"/>
      <c r="M21" s="192">
        <f ca="1">($C21/$D$1)/2</f>
        <v>0</v>
      </c>
      <c r="N21" s="192">
        <f t="shared" ref="N21:AS21" ca="1" si="166">IF(N$11&lt;$D$1+$A21,$C21/$D$1,IF(N$11=$D$1+$A21,($C21/$D$1)/2,0))</f>
        <v>0</v>
      </c>
      <c r="O21" s="192">
        <f t="shared" ca="1" si="166"/>
        <v>0</v>
      </c>
      <c r="P21" s="192">
        <f t="shared" ca="1" si="166"/>
        <v>0</v>
      </c>
      <c r="Q21" s="192">
        <f t="shared" ca="1" si="166"/>
        <v>0</v>
      </c>
      <c r="R21" s="192">
        <f t="shared" ca="1" si="166"/>
        <v>0</v>
      </c>
      <c r="S21" s="192">
        <f t="shared" ca="1" si="166"/>
        <v>0</v>
      </c>
      <c r="T21" s="192">
        <f t="shared" ca="1" si="166"/>
        <v>0</v>
      </c>
      <c r="U21" s="192">
        <f t="shared" ca="1" si="166"/>
        <v>0</v>
      </c>
      <c r="V21" s="192">
        <f t="shared" ca="1" si="166"/>
        <v>0</v>
      </c>
      <c r="W21" s="192">
        <f t="shared" ca="1" si="166"/>
        <v>0</v>
      </c>
      <c r="X21" s="192">
        <f t="shared" ca="1" si="166"/>
        <v>0</v>
      </c>
      <c r="Y21" s="192">
        <f t="shared" ca="1" si="166"/>
        <v>0</v>
      </c>
      <c r="Z21" s="192">
        <f t="shared" ca="1" si="166"/>
        <v>0</v>
      </c>
      <c r="AA21" s="192">
        <f t="shared" ca="1" si="166"/>
        <v>0</v>
      </c>
      <c r="AB21" s="192">
        <f t="shared" ca="1" si="166"/>
        <v>0</v>
      </c>
      <c r="AC21" s="192">
        <f t="shared" ca="1" si="166"/>
        <v>0</v>
      </c>
      <c r="AD21" s="192">
        <f t="shared" ca="1" si="166"/>
        <v>0</v>
      </c>
      <c r="AE21" s="192">
        <f t="shared" ca="1" si="166"/>
        <v>0</v>
      </c>
      <c r="AF21" s="192">
        <f t="shared" ca="1" si="166"/>
        <v>0</v>
      </c>
      <c r="AG21" s="192">
        <f t="shared" ca="1" si="166"/>
        <v>0</v>
      </c>
      <c r="AH21" s="192">
        <f t="shared" ca="1" si="166"/>
        <v>0</v>
      </c>
      <c r="AI21" s="192">
        <f t="shared" ca="1" si="166"/>
        <v>0</v>
      </c>
      <c r="AJ21" s="192">
        <f t="shared" ca="1" si="166"/>
        <v>0</v>
      </c>
      <c r="AK21" s="192">
        <f t="shared" ca="1" si="166"/>
        <v>0</v>
      </c>
      <c r="AL21" s="192">
        <f t="shared" ca="1" si="166"/>
        <v>0</v>
      </c>
      <c r="AM21" s="192">
        <f t="shared" ca="1" si="166"/>
        <v>0</v>
      </c>
      <c r="AN21" s="192">
        <f t="shared" ca="1" si="166"/>
        <v>0</v>
      </c>
      <c r="AO21" s="192">
        <f t="shared" ca="1" si="166"/>
        <v>0</v>
      </c>
      <c r="AP21" s="192">
        <f t="shared" ca="1" si="166"/>
        <v>0</v>
      </c>
      <c r="AQ21" s="192">
        <f t="shared" ca="1" si="166"/>
        <v>0</v>
      </c>
      <c r="AR21" s="192">
        <f t="shared" ca="1" si="166"/>
        <v>0</v>
      </c>
      <c r="AS21" s="192">
        <f t="shared" ca="1" si="166"/>
        <v>0</v>
      </c>
      <c r="AT21" s="192">
        <f t="shared" ref="AT21:BY21" ca="1" si="167">IF(AT$11&lt;$D$1+$A21,$C21/$D$1,IF(AT$11=$D$1+$A21,($C21/$D$1)/2,0))</f>
        <v>0</v>
      </c>
      <c r="AU21" s="192">
        <f t="shared" ca="1" si="167"/>
        <v>0</v>
      </c>
      <c r="AV21" s="192">
        <f t="shared" ca="1" si="167"/>
        <v>0</v>
      </c>
      <c r="AW21" s="192">
        <f t="shared" ca="1" si="167"/>
        <v>0</v>
      </c>
      <c r="AX21" s="192">
        <f t="shared" ca="1" si="167"/>
        <v>0</v>
      </c>
      <c r="AY21" s="192">
        <f t="shared" ca="1" si="167"/>
        <v>0</v>
      </c>
      <c r="AZ21" s="192">
        <f t="shared" ca="1" si="167"/>
        <v>0</v>
      </c>
      <c r="BA21" s="192">
        <f t="shared" ca="1" si="167"/>
        <v>0</v>
      </c>
      <c r="BB21" s="192">
        <f t="shared" ca="1" si="167"/>
        <v>0</v>
      </c>
      <c r="BC21" s="192">
        <f t="shared" ca="1" si="167"/>
        <v>0</v>
      </c>
      <c r="BD21" s="192">
        <f t="shared" ca="1" si="167"/>
        <v>0</v>
      </c>
      <c r="BE21" s="192">
        <f t="shared" ca="1" si="167"/>
        <v>0</v>
      </c>
      <c r="BF21" s="192">
        <f t="shared" ca="1" si="167"/>
        <v>0</v>
      </c>
      <c r="BG21" s="192">
        <f t="shared" ca="1" si="167"/>
        <v>0</v>
      </c>
      <c r="BH21" s="192">
        <f t="shared" ca="1" si="167"/>
        <v>0</v>
      </c>
      <c r="BI21" s="192">
        <f t="shared" ca="1" si="167"/>
        <v>0</v>
      </c>
      <c r="BJ21" s="192">
        <f t="shared" ca="1" si="167"/>
        <v>0</v>
      </c>
      <c r="BK21" s="192">
        <f t="shared" ca="1" si="167"/>
        <v>0</v>
      </c>
      <c r="BL21" s="192">
        <f t="shared" ca="1" si="167"/>
        <v>0</v>
      </c>
      <c r="BM21" s="192">
        <f t="shared" ca="1" si="167"/>
        <v>0</v>
      </c>
      <c r="BN21" s="192">
        <f t="shared" ca="1" si="167"/>
        <v>0</v>
      </c>
      <c r="BO21" s="192">
        <f t="shared" ca="1" si="167"/>
        <v>0</v>
      </c>
      <c r="BP21" s="192">
        <f t="shared" ca="1" si="167"/>
        <v>0</v>
      </c>
      <c r="BQ21" s="192">
        <f t="shared" ca="1" si="167"/>
        <v>0</v>
      </c>
      <c r="BR21" s="192">
        <f t="shared" ca="1" si="167"/>
        <v>0</v>
      </c>
      <c r="BS21" s="192">
        <f t="shared" ca="1" si="167"/>
        <v>0</v>
      </c>
      <c r="BT21" s="192">
        <f t="shared" ca="1" si="167"/>
        <v>0</v>
      </c>
      <c r="BU21" s="192">
        <f t="shared" ca="1" si="167"/>
        <v>0</v>
      </c>
      <c r="BV21" s="192">
        <f t="shared" ca="1" si="167"/>
        <v>0</v>
      </c>
      <c r="BW21" s="192">
        <f t="shared" ca="1" si="167"/>
        <v>0</v>
      </c>
      <c r="BX21" s="192">
        <f t="shared" ca="1" si="167"/>
        <v>0</v>
      </c>
      <c r="BY21" s="192">
        <f t="shared" ca="1" si="167"/>
        <v>0</v>
      </c>
      <c r="BZ21" s="192">
        <f t="shared" ref="BZ21:CY21" ca="1" si="168">IF(BZ$11&lt;$D$1+$A21,$C21/$D$1,IF(BZ$11=$D$1+$A21,($C21/$D$1)/2,0))</f>
        <v>0</v>
      </c>
      <c r="CA21" s="192">
        <f t="shared" ca="1" si="168"/>
        <v>0</v>
      </c>
      <c r="CB21" s="192">
        <f t="shared" ca="1" si="168"/>
        <v>0</v>
      </c>
      <c r="CC21" s="192">
        <f t="shared" ca="1" si="168"/>
        <v>0</v>
      </c>
      <c r="CD21" s="192">
        <f t="shared" ca="1" si="168"/>
        <v>0</v>
      </c>
      <c r="CE21" s="192">
        <f t="shared" ca="1" si="168"/>
        <v>0</v>
      </c>
      <c r="CF21" s="192">
        <f t="shared" ca="1" si="168"/>
        <v>0</v>
      </c>
      <c r="CG21" s="192">
        <f t="shared" ca="1" si="168"/>
        <v>0</v>
      </c>
      <c r="CH21" s="192">
        <f t="shared" ca="1" si="168"/>
        <v>0</v>
      </c>
      <c r="CI21" s="192">
        <f t="shared" ca="1" si="168"/>
        <v>0</v>
      </c>
      <c r="CJ21" s="192">
        <f t="shared" ca="1" si="168"/>
        <v>0</v>
      </c>
      <c r="CK21" s="192">
        <f t="shared" ca="1" si="168"/>
        <v>0</v>
      </c>
      <c r="CL21" s="192">
        <f t="shared" ca="1" si="168"/>
        <v>0</v>
      </c>
      <c r="CM21" s="192">
        <f t="shared" ca="1" si="168"/>
        <v>0</v>
      </c>
      <c r="CN21" s="192">
        <f t="shared" ca="1" si="168"/>
        <v>0</v>
      </c>
      <c r="CO21" s="192">
        <f t="shared" ca="1" si="168"/>
        <v>0</v>
      </c>
      <c r="CP21" s="192">
        <f t="shared" ca="1" si="168"/>
        <v>0</v>
      </c>
      <c r="CQ21" s="192">
        <f t="shared" ca="1" si="168"/>
        <v>0</v>
      </c>
      <c r="CR21" s="192">
        <f t="shared" ca="1" si="168"/>
        <v>0</v>
      </c>
      <c r="CS21" s="192">
        <f t="shared" ca="1" si="168"/>
        <v>0</v>
      </c>
      <c r="CT21" s="192">
        <f t="shared" ca="1" si="168"/>
        <v>0</v>
      </c>
      <c r="CU21" s="192">
        <f t="shared" ca="1" si="168"/>
        <v>0</v>
      </c>
      <c r="CV21" s="192">
        <f t="shared" ca="1" si="168"/>
        <v>0</v>
      </c>
      <c r="CW21" s="192">
        <f t="shared" ca="1" si="168"/>
        <v>0</v>
      </c>
      <c r="CX21" s="192">
        <f t="shared" ca="1" si="168"/>
        <v>0</v>
      </c>
      <c r="CY21" s="192">
        <f t="shared" ca="1" si="168"/>
        <v>0</v>
      </c>
      <c r="CZ21" s="192">
        <f t="shared" ca="1" si="143"/>
        <v>0</v>
      </c>
      <c r="DA21" s="437" t="s">
        <v>226</v>
      </c>
      <c r="DB21" s="437">
        <f t="shared" si="147"/>
        <v>2027</v>
      </c>
    </row>
    <row r="22" spans="1:106" x14ac:dyDescent="0.2">
      <c r="A22" s="191">
        <f t="shared" si="139"/>
        <v>11</v>
      </c>
      <c r="B22" s="191">
        <f t="shared" si="139"/>
        <v>2028</v>
      </c>
      <c r="C22" s="183">
        <f ca="1">IF(INDIRECT(DA22&amp;5)=$H$2,SUM($D$6:INDIRECT(DA22&amp;6)),IF(INDIRECT(DA22&amp;5)&gt;$H$2,INDIRECT(DA22&amp;6),0))</f>
        <v>0</v>
      </c>
      <c r="D22" s="192"/>
      <c r="E22" s="192"/>
      <c r="F22" s="192"/>
      <c r="G22" s="192"/>
      <c r="H22" s="192"/>
      <c r="I22" s="192"/>
      <c r="J22" s="192"/>
      <c r="K22" s="192"/>
      <c r="L22" s="192"/>
      <c r="M22" s="192"/>
      <c r="N22" s="192">
        <f ca="1">($C22/$D$1)/2</f>
        <v>0</v>
      </c>
      <c r="O22" s="192">
        <f t="shared" ref="O22:AT22" ca="1" si="169">IF(O$11&lt;$D$1+$A22,$C22/$D$1,IF(O$11=$D$1+$A22,($C22/$D$1)/2,0))</f>
        <v>0</v>
      </c>
      <c r="P22" s="192">
        <f t="shared" ca="1" si="169"/>
        <v>0</v>
      </c>
      <c r="Q22" s="192">
        <f t="shared" ca="1" si="169"/>
        <v>0</v>
      </c>
      <c r="R22" s="192">
        <f t="shared" ca="1" si="169"/>
        <v>0</v>
      </c>
      <c r="S22" s="192">
        <f t="shared" ca="1" si="169"/>
        <v>0</v>
      </c>
      <c r="T22" s="192">
        <f t="shared" ca="1" si="169"/>
        <v>0</v>
      </c>
      <c r="U22" s="192">
        <f t="shared" ca="1" si="169"/>
        <v>0</v>
      </c>
      <c r="V22" s="192">
        <f t="shared" ca="1" si="169"/>
        <v>0</v>
      </c>
      <c r="W22" s="192">
        <f t="shared" ca="1" si="169"/>
        <v>0</v>
      </c>
      <c r="X22" s="192">
        <f t="shared" ca="1" si="169"/>
        <v>0</v>
      </c>
      <c r="Y22" s="192">
        <f t="shared" ca="1" si="169"/>
        <v>0</v>
      </c>
      <c r="Z22" s="192">
        <f t="shared" ca="1" si="169"/>
        <v>0</v>
      </c>
      <c r="AA22" s="192">
        <f t="shared" ca="1" si="169"/>
        <v>0</v>
      </c>
      <c r="AB22" s="192">
        <f t="shared" ca="1" si="169"/>
        <v>0</v>
      </c>
      <c r="AC22" s="192">
        <f t="shared" ca="1" si="169"/>
        <v>0</v>
      </c>
      <c r="AD22" s="192">
        <f t="shared" ca="1" si="169"/>
        <v>0</v>
      </c>
      <c r="AE22" s="192">
        <f t="shared" ca="1" si="169"/>
        <v>0</v>
      </c>
      <c r="AF22" s="192">
        <f t="shared" ca="1" si="169"/>
        <v>0</v>
      </c>
      <c r="AG22" s="192">
        <f t="shared" ca="1" si="169"/>
        <v>0</v>
      </c>
      <c r="AH22" s="192">
        <f t="shared" ca="1" si="169"/>
        <v>0</v>
      </c>
      <c r="AI22" s="192">
        <f t="shared" ca="1" si="169"/>
        <v>0</v>
      </c>
      <c r="AJ22" s="192">
        <f t="shared" ca="1" si="169"/>
        <v>0</v>
      </c>
      <c r="AK22" s="192">
        <f t="shared" ca="1" si="169"/>
        <v>0</v>
      </c>
      <c r="AL22" s="192">
        <f t="shared" ca="1" si="169"/>
        <v>0</v>
      </c>
      <c r="AM22" s="192">
        <f t="shared" ca="1" si="169"/>
        <v>0</v>
      </c>
      <c r="AN22" s="192">
        <f t="shared" ca="1" si="169"/>
        <v>0</v>
      </c>
      <c r="AO22" s="192">
        <f t="shared" ca="1" si="169"/>
        <v>0</v>
      </c>
      <c r="AP22" s="192">
        <f t="shared" ca="1" si="169"/>
        <v>0</v>
      </c>
      <c r="AQ22" s="192">
        <f t="shared" ca="1" si="169"/>
        <v>0</v>
      </c>
      <c r="AR22" s="192">
        <f t="shared" ca="1" si="169"/>
        <v>0</v>
      </c>
      <c r="AS22" s="192">
        <f t="shared" ca="1" si="169"/>
        <v>0</v>
      </c>
      <c r="AT22" s="192">
        <f t="shared" ca="1" si="169"/>
        <v>0</v>
      </c>
      <c r="AU22" s="192">
        <f t="shared" ref="AU22:BZ22" ca="1" si="170">IF(AU$11&lt;$D$1+$A22,$C22/$D$1,IF(AU$11=$D$1+$A22,($C22/$D$1)/2,0))</f>
        <v>0</v>
      </c>
      <c r="AV22" s="192">
        <f t="shared" ca="1" si="170"/>
        <v>0</v>
      </c>
      <c r="AW22" s="192">
        <f t="shared" ca="1" si="170"/>
        <v>0</v>
      </c>
      <c r="AX22" s="192">
        <f t="shared" ca="1" si="170"/>
        <v>0</v>
      </c>
      <c r="AY22" s="192">
        <f t="shared" ca="1" si="170"/>
        <v>0</v>
      </c>
      <c r="AZ22" s="192">
        <f t="shared" ca="1" si="170"/>
        <v>0</v>
      </c>
      <c r="BA22" s="192">
        <f t="shared" ca="1" si="170"/>
        <v>0</v>
      </c>
      <c r="BB22" s="192">
        <f t="shared" ca="1" si="170"/>
        <v>0</v>
      </c>
      <c r="BC22" s="192">
        <f t="shared" ca="1" si="170"/>
        <v>0</v>
      </c>
      <c r="BD22" s="192">
        <f t="shared" ca="1" si="170"/>
        <v>0</v>
      </c>
      <c r="BE22" s="192">
        <f t="shared" ca="1" si="170"/>
        <v>0</v>
      </c>
      <c r="BF22" s="192">
        <f t="shared" ca="1" si="170"/>
        <v>0</v>
      </c>
      <c r="BG22" s="192">
        <f t="shared" ca="1" si="170"/>
        <v>0</v>
      </c>
      <c r="BH22" s="192">
        <f t="shared" ca="1" si="170"/>
        <v>0</v>
      </c>
      <c r="BI22" s="192">
        <f t="shared" ca="1" si="170"/>
        <v>0</v>
      </c>
      <c r="BJ22" s="192">
        <f t="shared" ca="1" si="170"/>
        <v>0</v>
      </c>
      <c r="BK22" s="192">
        <f t="shared" ca="1" si="170"/>
        <v>0</v>
      </c>
      <c r="BL22" s="192">
        <f t="shared" ca="1" si="170"/>
        <v>0</v>
      </c>
      <c r="BM22" s="192">
        <f t="shared" ca="1" si="170"/>
        <v>0</v>
      </c>
      <c r="BN22" s="192">
        <f t="shared" ca="1" si="170"/>
        <v>0</v>
      </c>
      <c r="BO22" s="192">
        <f t="shared" ca="1" si="170"/>
        <v>0</v>
      </c>
      <c r="BP22" s="192">
        <f t="shared" ca="1" si="170"/>
        <v>0</v>
      </c>
      <c r="BQ22" s="192">
        <f t="shared" ca="1" si="170"/>
        <v>0</v>
      </c>
      <c r="BR22" s="192">
        <f t="shared" ca="1" si="170"/>
        <v>0</v>
      </c>
      <c r="BS22" s="192">
        <f t="shared" ca="1" si="170"/>
        <v>0</v>
      </c>
      <c r="BT22" s="192">
        <f t="shared" ca="1" si="170"/>
        <v>0</v>
      </c>
      <c r="BU22" s="192">
        <f t="shared" ca="1" si="170"/>
        <v>0</v>
      </c>
      <c r="BV22" s="192">
        <f t="shared" ca="1" si="170"/>
        <v>0</v>
      </c>
      <c r="BW22" s="192">
        <f t="shared" ca="1" si="170"/>
        <v>0</v>
      </c>
      <c r="BX22" s="192">
        <f t="shared" ca="1" si="170"/>
        <v>0</v>
      </c>
      <c r="BY22" s="192">
        <f t="shared" ca="1" si="170"/>
        <v>0</v>
      </c>
      <c r="BZ22" s="192">
        <f t="shared" ca="1" si="170"/>
        <v>0</v>
      </c>
      <c r="CA22" s="192">
        <f t="shared" ref="CA22:CY22" ca="1" si="171">IF(CA$11&lt;$D$1+$A22,$C22/$D$1,IF(CA$11=$D$1+$A22,($C22/$D$1)/2,0))</f>
        <v>0</v>
      </c>
      <c r="CB22" s="192">
        <f t="shared" ca="1" si="171"/>
        <v>0</v>
      </c>
      <c r="CC22" s="192">
        <f t="shared" ca="1" si="171"/>
        <v>0</v>
      </c>
      <c r="CD22" s="192">
        <f t="shared" ca="1" si="171"/>
        <v>0</v>
      </c>
      <c r="CE22" s="192">
        <f t="shared" ca="1" si="171"/>
        <v>0</v>
      </c>
      <c r="CF22" s="192">
        <f t="shared" ca="1" si="171"/>
        <v>0</v>
      </c>
      <c r="CG22" s="192">
        <f t="shared" ca="1" si="171"/>
        <v>0</v>
      </c>
      <c r="CH22" s="192">
        <f t="shared" ca="1" si="171"/>
        <v>0</v>
      </c>
      <c r="CI22" s="192">
        <f t="shared" ca="1" si="171"/>
        <v>0</v>
      </c>
      <c r="CJ22" s="192">
        <f t="shared" ca="1" si="171"/>
        <v>0</v>
      </c>
      <c r="CK22" s="192">
        <f t="shared" ca="1" si="171"/>
        <v>0</v>
      </c>
      <c r="CL22" s="192">
        <f t="shared" ca="1" si="171"/>
        <v>0</v>
      </c>
      <c r="CM22" s="192">
        <f t="shared" ca="1" si="171"/>
        <v>0</v>
      </c>
      <c r="CN22" s="192">
        <f t="shared" ca="1" si="171"/>
        <v>0</v>
      </c>
      <c r="CO22" s="192">
        <f t="shared" ca="1" si="171"/>
        <v>0</v>
      </c>
      <c r="CP22" s="192">
        <f t="shared" ca="1" si="171"/>
        <v>0</v>
      </c>
      <c r="CQ22" s="192">
        <f t="shared" ca="1" si="171"/>
        <v>0</v>
      </c>
      <c r="CR22" s="192">
        <f t="shared" ca="1" si="171"/>
        <v>0</v>
      </c>
      <c r="CS22" s="192">
        <f t="shared" ca="1" si="171"/>
        <v>0</v>
      </c>
      <c r="CT22" s="192">
        <f t="shared" ca="1" si="171"/>
        <v>0</v>
      </c>
      <c r="CU22" s="192">
        <f t="shared" ca="1" si="171"/>
        <v>0</v>
      </c>
      <c r="CV22" s="192">
        <f t="shared" ca="1" si="171"/>
        <v>0</v>
      </c>
      <c r="CW22" s="192">
        <f t="shared" ca="1" si="171"/>
        <v>0</v>
      </c>
      <c r="CX22" s="192">
        <f t="shared" ca="1" si="171"/>
        <v>0</v>
      </c>
      <c r="CY22" s="192">
        <f t="shared" ca="1" si="171"/>
        <v>0</v>
      </c>
      <c r="CZ22" s="192">
        <f t="shared" ca="1" si="143"/>
        <v>0</v>
      </c>
      <c r="DA22" s="437" t="s">
        <v>227</v>
      </c>
      <c r="DB22" s="437">
        <f t="shared" si="147"/>
        <v>2028</v>
      </c>
    </row>
    <row r="23" spans="1:106" x14ac:dyDescent="0.2">
      <c r="A23" s="191">
        <f t="shared" si="139"/>
        <v>12</v>
      </c>
      <c r="B23" s="191">
        <f t="shared" si="139"/>
        <v>2029</v>
      </c>
      <c r="C23" s="183">
        <f ca="1">IF(INDIRECT(DA23&amp;5)=$H$2,SUM($D$6:INDIRECT(DA23&amp;6)),IF(INDIRECT(DA23&amp;5)&gt;$H$2,INDIRECT(DA23&amp;6),0))</f>
        <v>0</v>
      </c>
      <c r="D23" s="192"/>
      <c r="E23" s="192"/>
      <c r="F23" s="192"/>
      <c r="G23" s="192"/>
      <c r="H23" s="192"/>
      <c r="I23" s="192"/>
      <c r="J23" s="192"/>
      <c r="K23" s="192"/>
      <c r="L23" s="192"/>
      <c r="M23" s="192"/>
      <c r="N23" s="192"/>
      <c r="O23" s="192">
        <f ca="1">($C23/$D$1)/2</f>
        <v>0</v>
      </c>
      <c r="P23" s="192">
        <f t="shared" ref="P23:AU23" ca="1" si="172">IF(P$11&lt;$D$1+$A23,$C23/$D$1,IF(P$11=$D$1+$A23,($C23/$D$1)/2,0))</f>
        <v>0</v>
      </c>
      <c r="Q23" s="192">
        <f t="shared" ca="1" si="172"/>
        <v>0</v>
      </c>
      <c r="R23" s="192">
        <f t="shared" ca="1" si="172"/>
        <v>0</v>
      </c>
      <c r="S23" s="192">
        <f t="shared" ca="1" si="172"/>
        <v>0</v>
      </c>
      <c r="T23" s="192">
        <f t="shared" ca="1" si="172"/>
        <v>0</v>
      </c>
      <c r="U23" s="192">
        <f t="shared" ca="1" si="172"/>
        <v>0</v>
      </c>
      <c r="V23" s="192">
        <f t="shared" ca="1" si="172"/>
        <v>0</v>
      </c>
      <c r="W23" s="192">
        <f t="shared" ca="1" si="172"/>
        <v>0</v>
      </c>
      <c r="X23" s="192">
        <f t="shared" ca="1" si="172"/>
        <v>0</v>
      </c>
      <c r="Y23" s="192">
        <f t="shared" ca="1" si="172"/>
        <v>0</v>
      </c>
      <c r="Z23" s="192">
        <f t="shared" ca="1" si="172"/>
        <v>0</v>
      </c>
      <c r="AA23" s="192">
        <f t="shared" ca="1" si="172"/>
        <v>0</v>
      </c>
      <c r="AB23" s="192">
        <f t="shared" ca="1" si="172"/>
        <v>0</v>
      </c>
      <c r="AC23" s="192">
        <f t="shared" ca="1" si="172"/>
        <v>0</v>
      </c>
      <c r="AD23" s="192">
        <f t="shared" ca="1" si="172"/>
        <v>0</v>
      </c>
      <c r="AE23" s="192">
        <f t="shared" ca="1" si="172"/>
        <v>0</v>
      </c>
      <c r="AF23" s="192">
        <f t="shared" ca="1" si="172"/>
        <v>0</v>
      </c>
      <c r="AG23" s="192">
        <f t="shared" ca="1" si="172"/>
        <v>0</v>
      </c>
      <c r="AH23" s="192">
        <f t="shared" ca="1" si="172"/>
        <v>0</v>
      </c>
      <c r="AI23" s="192">
        <f t="shared" ca="1" si="172"/>
        <v>0</v>
      </c>
      <c r="AJ23" s="192">
        <f t="shared" ca="1" si="172"/>
        <v>0</v>
      </c>
      <c r="AK23" s="192">
        <f t="shared" ca="1" si="172"/>
        <v>0</v>
      </c>
      <c r="AL23" s="192">
        <f t="shared" ca="1" si="172"/>
        <v>0</v>
      </c>
      <c r="AM23" s="192">
        <f t="shared" ca="1" si="172"/>
        <v>0</v>
      </c>
      <c r="AN23" s="192">
        <f t="shared" ca="1" si="172"/>
        <v>0</v>
      </c>
      <c r="AO23" s="192">
        <f t="shared" ca="1" si="172"/>
        <v>0</v>
      </c>
      <c r="AP23" s="192">
        <f t="shared" ca="1" si="172"/>
        <v>0</v>
      </c>
      <c r="AQ23" s="192">
        <f t="shared" ca="1" si="172"/>
        <v>0</v>
      </c>
      <c r="AR23" s="192">
        <f t="shared" ca="1" si="172"/>
        <v>0</v>
      </c>
      <c r="AS23" s="192">
        <f t="shared" ca="1" si="172"/>
        <v>0</v>
      </c>
      <c r="AT23" s="192">
        <f t="shared" ca="1" si="172"/>
        <v>0</v>
      </c>
      <c r="AU23" s="192">
        <f t="shared" ca="1" si="172"/>
        <v>0</v>
      </c>
      <c r="AV23" s="192">
        <f t="shared" ref="AV23:CA23" ca="1" si="173">IF(AV$11&lt;$D$1+$A23,$C23/$D$1,IF(AV$11=$D$1+$A23,($C23/$D$1)/2,0))</f>
        <v>0</v>
      </c>
      <c r="AW23" s="192">
        <f t="shared" ca="1" si="173"/>
        <v>0</v>
      </c>
      <c r="AX23" s="192">
        <f t="shared" ca="1" si="173"/>
        <v>0</v>
      </c>
      <c r="AY23" s="192">
        <f t="shared" ca="1" si="173"/>
        <v>0</v>
      </c>
      <c r="AZ23" s="192">
        <f t="shared" ca="1" si="173"/>
        <v>0</v>
      </c>
      <c r="BA23" s="192">
        <f t="shared" ca="1" si="173"/>
        <v>0</v>
      </c>
      <c r="BB23" s="192">
        <f t="shared" ca="1" si="173"/>
        <v>0</v>
      </c>
      <c r="BC23" s="192">
        <f t="shared" ca="1" si="173"/>
        <v>0</v>
      </c>
      <c r="BD23" s="192">
        <f t="shared" ca="1" si="173"/>
        <v>0</v>
      </c>
      <c r="BE23" s="192">
        <f t="shared" ca="1" si="173"/>
        <v>0</v>
      </c>
      <c r="BF23" s="192">
        <f t="shared" ca="1" si="173"/>
        <v>0</v>
      </c>
      <c r="BG23" s="192">
        <f t="shared" ca="1" si="173"/>
        <v>0</v>
      </c>
      <c r="BH23" s="192">
        <f t="shared" ca="1" si="173"/>
        <v>0</v>
      </c>
      <c r="BI23" s="192">
        <f t="shared" ca="1" si="173"/>
        <v>0</v>
      </c>
      <c r="BJ23" s="192">
        <f t="shared" ca="1" si="173"/>
        <v>0</v>
      </c>
      <c r="BK23" s="192">
        <f t="shared" ca="1" si="173"/>
        <v>0</v>
      </c>
      <c r="BL23" s="192">
        <f t="shared" ca="1" si="173"/>
        <v>0</v>
      </c>
      <c r="BM23" s="192">
        <f t="shared" ca="1" si="173"/>
        <v>0</v>
      </c>
      <c r="BN23" s="192">
        <f t="shared" ca="1" si="173"/>
        <v>0</v>
      </c>
      <c r="BO23" s="192">
        <f t="shared" ca="1" si="173"/>
        <v>0</v>
      </c>
      <c r="BP23" s="192">
        <f t="shared" ca="1" si="173"/>
        <v>0</v>
      </c>
      <c r="BQ23" s="192">
        <f t="shared" ca="1" si="173"/>
        <v>0</v>
      </c>
      <c r="BR23" s="192">
        <f t="shared" ca="1" si="173"/>
        <v>0</v>
      </c>
      <c r="BS23" s="192">
        <f t="shared" ca="1" si="173"/>
        <v>0</v>
      </c>
      <c r="BT23" s="192">
        <f t="shared" ca="1" si="173"/>
        <v>0</v>
      </c>
      <c r="BU23" s="192">
        <f t="shared" ca="1" si="173"/>
        <v>0</v>
      </c>
      <c r="BV23" s="192">
        <f t="shared" ca="1" si="173"/>
        <v>0</v>
      </c>
      <c r="BW23" s="192">
        <f t="shared" ca="1" si="173"/>
        <v>0</v>
      </c>
      <c r="BX23" s="192">
        <f t="shared" ca="1" si="173"/>
        <v>0</v>
      </c>
      <c r="BY23" s="192">
        <f t="shared" ca="1" si="173"/>
        <v>0</v>
      </c>
      <c r="BZ23" s="192">
        <f t="shared" ca="1" si="173"/>
        <v>0</v>
      </c>
      <c r="CA23" s="192">
        <f t="shared" ca="1" si="173"/>
        <v>0</v>
      </c>
      <c r="CB23" s="192">
        <f t="shared" ref="CB23:CY23" ca="1" si="174">IF(CB$11&lt;$D$1+$A23,$C23/$D$1,IF(CB$11=$D$1+$A23,($C23/$D$1)/2,0))</f>
        <v>0</v>
      </c>
      <c r="CC23" s="192">
        <f t="shared" ca="1" si="174"/>
        <v>0</v>
      </c>
      <c r="CD23" s="192">
        <f t="shared" ca="1" si="174"/>
        <v>0</v>
      </c>
      <c r="CE23" s="192">
        <f t="shared" ca="1" si="174"/>
        <v>0</v>
      </c>
      <c r="CF23" s="192">
        <f t="shared" ca="1" si="174"/>
        <v>0</v>
      </c>
      <c r="CG23" s="192">
        <f t="shared" ca="1" si="174"/>
        <v>0</v>
      </c>
      <c r="CH23" s="192">
        <f t="shared" ca="1" si="174"/>
        <v>0</v>
      </c>
      <c r="CI23" s="192">
        <f t="shared" ca="1" si="174"/>
        <v>0</v>
      </c>
      <c r="CJ23" s="192">
        <f t="shared" ca="1" si="174"/>
        <v>0</v>
      </c>
      <c r="CK23" s="192">
        <f t="shared" ca="1" si="174"/>
        <v>0</v>
      </c>
      <c r="CL23" s="192">
        <f t="shared" ca="1" si="174"/>
        <v>0</v>
      </c>
      <c r="CM23" s="192">
        <f t="shared" ca="1" si="174"/>
        <v>0</v>
      </c>
      <c r="CN23" s="192">
        <f t="shared" ca="1" si="174"/>
        <v>0</v>
      </c>
      <c r="CO23" s="192">
        <f t="shared" ca="1" si="174"/>
        <v>0</v>
      </c>
      <c r="CP23" s="192">
        <f t="shared" ca="1" si="174"/>
        <v>0</v>
      </c>
      <c r="CQ23" s="192">
        <f t="shared" ca="1" si="174"/>
        <v>0</v>
      </c>
      <c r="CR23" s="192">
        <f t="shared" ca="1" si="174"/>
        <v>0</v>
      </c>
      <c r="CS23" s="192">
        <f t="shared" ca="1" si="174"/>
        <v>0</v>
      </c>
      <c r="CT23" s="192">
        <f t="shared" ca="1" si="174"/>
        <v>0</v>
      </c>
      <c r="CU23" s="192">
        <f t="shared" ca="1" si="174"/>
        <v>0</v>
      </c>
      <c r="CV23" s="192">
        <f t="shared" ca="1" si="174"/>
        <v>0</v>
      </c>
      <c r="CW23" s="192">
        <f t="shared" ca="1" si="174"/>
        <v>0</v>
      </c>
      <c r="CX23" s="192">
        <f t="shared" ca="1" si="174"/>
        <v>0</v>
      </c>
      <c r="CY23" s="192">
        <f t="shared" ca="1" si="174"/>
        <v>0</v>
      </c>
      <c r="CZ23" s="192">
        <f t="shared" ca="1" si="143"/>
        <v>0</v>
      </c>
      <c r="DA23" s="437" t="s">
        <v>228</v>
      </c>
      <c r="DB23" s="437">
        <f t="shared" si="147"/>
        <v>2029</v>
      </c>
    </row>
    <row r="24" spans="1:106" x14ac:dyDescent="0.2">
      <c r="A24" s="191">
        <f t="shared" si="139"/>
        <v>13</v>
      </c>
      <c r="B24" s="191">
        <f t="shared" si="139"/>
        <v>2030</v>
      </c>
      <c r="C24" s="183">
        <f ca="1">IF(INDIRECT(DA24&amp;5)=$H$2,SUM($D$6:INDIRECT(DA24&amp;6)),IF(INDIRECT(DA24&amp;5)&gt;$H$2,INDIRECT(DA24&amp;6),0))</f>
        <v>0</v>
      </c>
      <c r="D24" s="192"/>
      <c r="E24" s="192"/>
      <c r="F24" s="192"/>
      <c r="G24" s="192"/>
      <c r="H24" s="192"/>
      <c r="I24" s="192"/>
      <c r="J24" s="192"/>
      <c r="K24" s="192"/>
      <c r="L24" s="192"/>
      <c r="M24" s="192"/>
      <c r="N24" s="192"/>
      <c r="O24" s="192"/>
      <c r="P24" s="192">
        <f ca="1">($C24/$D$1)/2</f>
        <v>0</v>
      </c>
      <c r="Q24" s="192">
        <f t="shared" ref="Q24:AV24" ca="1" si="175">IF(Q$11&lt;$D$1+$A24,$C24/$D$1,IF(Q$11=$D$1+$A24,($C24/$D$1)/2,0))</f>
        <v>0</v>
      </c>
      <c r="R24" s="192">
        <f t="shared" ca="1" si="175"/>
        <v>0</v>
      </c>
      <c r="S24" s="192">
        <f t="shared" ca="1" si="175"/>
        <v>0</v>
      </c>
      <c r="T24" s="192">
        <f t="shared" ca="1" si="175"/>
        <v>0</v>
      </c>
      <c r="U24" s="192">
        <f t="shared" ca="1" si="175"/>
        <v>0</v>
      </c>
      <c r="V24" s="192">
        <f t="shared" ca="1" si="175"/>
        <v>0</v>
      </c>
      <c r="W24" s="192">
        <f t="shared" ca="1" si="175"/>
        <v>0</v>
      </c>
      <c r="X24" s="192">
        <f t="shared" ca="1" si="175"/>
        <v>0</v>
      </c>
      <c r="Y24" s="192">
        <f t="shared" ca="1" si="175"/>
        <v>0</v>
      </c>
      <c r="Z24" s="192">
        <f t="shared" ca="1" si="175"/>
        <v>0</v>
      </c>
      <c r="AA24" s="192">
        <f t="shared" ca="1" si="175"/>
        <v>0</v>
      </c>
      <c r="AB24" s="192">
        <f t="shared" ca="1" si="175"/>
        <v>0</v>
      </c>
      <c r="AC24" s="192">
        <f t="shared" ca="1" si="175"/>
        <v>0</v>
      </c>
      <c r="AD24" s="192">
        <f t="shared" ca="1" si="175"/>
        <v>0</v>
      </c>
      <c r="AE24" s="192">
        <f t="shared" ca="1" si="175"/>
        <v>0</v>
      </c>
      <c r="AF24" s="192">
        <f t="shared" ca="1" si="175"/>
        <v>0</v>
      </c>
      <c r="AG24" s="192">
        <f t="shared" ca="1" si="175"/>
        <v>0</v>
      </c>
      <c r="AH24" s="192">
        <f t="shared" ca="1" si="175"/>
        <v>0</v>
      </c>
      <c r="AI24" s="192">
        <f t="shared" ca="1" si="175"/>
        <v>0</v>
      </c>
      <c r="AJ24" s="192">
        <f t="shared" ca="1" si="175"/>
        <v>0</v>
      </c>
      <c r="AK24" s="192">
        <f t="shared" ca="1" si="175"/>
        <v>0</v>
      </c>
      <c r="AL24" s="192">
        <f t="shared" ca="1" si="175"/>
        <v>0</v>
      </c>
      <c r="AM24" s="192">
        <f t="shared" ca="1" si="175"/>
        <v>0</v>
      </c>
      <c r="AN24" s="192">
        <f t="shared" ca="1" si="175"/>
        <v>0</v>
      </c>
      <c r="AO24" s="192">
        <f t="shared" ca="1" si="175"/>
        <v>0</v>
      </c>
      <c r="AP24" s="192">
        <f t="shared" ca="1" si="175"/>
        <v>0</v>
      </c>
      <c r="AQ24" s="192">
        <f t="shared" ca="1" si="175"/>
        <v>0</v>
      </c>
      <c r="AR24" s="192">
        <f t="shared" ca="1" si="175"/>
        <v>0</v>
      </c>
      <c r="AS24" s="192">
        <f t="shared" ca="1" si="175"/>
        <v>0</v>
      </c>
      <c r="AT24" s="192">
        <f t="shared" ca="1" si="175"/>
        <v>0</v>
      </c>
      <c r="AU24" s="192">
        <f t="shared" ca="1" si="175"/>
        <v>0</v>
      </c>
      <c r="AV24" s="192">
        <f t="shared" ca="1" si="175"/>
        <v>0</v>
      </c>
      <c r="AW24" s="192">
        <f t="shared" ref="AW24:CB24" ca="1" si="176">IF(AW$11&lt;$D$1+$A24,$C24/$D$1,IF(AW$11=$D$1+$A24,($C24/$D$1)/2,0))</f>
        <v>0</v>
      </c>
      <c r="AX24" s="192">
        <f t="shared" ca="1" si="176"/>
        <v>0</v>
      </c>
      <c r="AY24" s="192">
        <f t="shared" ca="1" si="176"/>
        <v>0</v>
      </c>
      <c r="AZ24" s="192">
        <f t="shared" ca="1" si="176"/>
        <v>0</v>
      </c>
      <c r="BA24" s="192">
        <f t="shared" ca="1" si="176"/>
        <v>0</v>
      </c>
      <c r="BB24" s="192">
        <f t="shared" ca="1" si="176"/>
        <v>0</v>
      </c>
      <c r="BC24" s="192">
        <f t="shared" ca="1" si="176"/>
        <v>0</v>
      </c>
      <c r="BD24" s="192">
        <f t="shared" ca="1" si="176"/>
        <v>0</v>
      </c>
      <c r="BE24" s="192">
        <f t="shared" ca="1" si="176"/>
        <v>0</v>
      </c>
      <c r="BF24" s="192">
        <f t="shared" ca="1" si="176"/>
        <v>0</v>
      </c>
      <c r="BG24" s="192">
        <f t="shared" ca="1" si="176"/>
        <v>0</v>
      </c>
      <c r="BH24" s="192">
        <f t="shared" ca="1" si="176"/>
        <v>0</v>
      </c>
      <c r="BI24" s="192">
        <f t="shared" ca="1" si="176"/>
        <v>0</v>
      </c>
      <c r="BJ24" s="192">
        <f t="shared" ca="1" si="176"/>
        <v>0</v>
      </c>
      <c r="BK24" s="192">
        <f t="shared" ca="1" si="176"/>
        <v>0</v>
      </c>
      <c r="BL24" s="192">
        <f t="shared" ca="1" si="176"/>
        <v>0</v>
      </c>
      <c r="BM24" s="192">
        <f t="shared" ca="1" si="176"/>
        <v>0</v>
      </c>
      <c r="BN24" s="192">
        <f t="shared" ca="1" si="176"/>
        <v>0</v>
      </c>
      <c r="BO24" s="192">
        <f t="shared" ca="1" si="176"/>
        <v>0</v>
      </c>
      <c r="BP24" s="192">
        <f t="shared" ca="1" si="176"/>
        <v>0</v>
      </c>
      <c r="BQ24" s="192">
        <f t="shared" ca="1" si="176"/>
        <v>0</v>
      </c>
      <c r="BR24" s="192">
        <f t="shared" ca="1" si="176"/>
        <v>0</v>
      </c>
      <c r="BS24" s="192">
        <f t="shared" ca="1" si="176"/>
        <v>0</v>
      </c>
      <c r="BT24" s="192">
        <f t="shared" ca="1" si="176"/>
        <v>0</v>
      </c>
      <c r="BU24" s="192">
        <f t="shared" ca="1" si="176"/>
        <v>0</v>
      </c>
      <c r="BV24" s="192">
        <f t="shared" ca="1" si="176"/>
        <v>0</v>
      </c>
      <c r="BW24" s="192">
        <f t="shared" ca="1" si="176"/>
        <v>0</v>
      </c>
      <c r="BX24" s="192">
        <f t="shared" ca="1" si="176"/>
        <v>0</v>
      </c>
      <c r="BY24" s="192">
        <f t="shared" ca="1" si="176"/>
        <v>0</v>
      </c>
      <c r="BZ24" s="192">
        <f t="shared" ca="1" si="176"/>
        <v>0</v>
      </c>
      <c r="CA24" s="192">
        <f t="shared" ca="1" si="176"/>
        <v>0</v>
      </c>
      <c r="CB24" s="192">
        <f t="shared" ca="1" si="176"/>
        <v>0</v>
      </c>
      <c r="CC24" s="192">
        <f t="shared" ref="CC24:CY24" ca="1" si="177">IF(CC$11&lt;$D$1+$A24,$C24/$D$1,IF(CC$11=$D$1+$A24,($C24/$D$1)/2,0))</f>
        <v>0</v>
      </c>
      <c r="CD24" s="192">
        <f t="shared" ca="1" si="177"/>
        <v>0</v>
      </c>
      <c r="CE24" s="192">
        <f t="shared" ca="1" si="177"/>
        <v>0</v>
      </c>
      <c r="CF24" s="192">
        <f t="shared" ca="1" si="177"/>
        <v>0</v>
      </c>
      <c r="CG24" s="192">
        <f t="shared" ca="1" si="177"/>
        <v>0</v>
      </c>
      <c r="CH24" s="192">
        <f t="shared" ca="1" si="177"/>
        <v>0</v>
      </c>
      <c r="CI24" s="192">
        <f t="shared" ca="1" si="177"/>
        <v>0</v>
      </c>
      <c r="CJ24" s="192">
        <f t="shared" ca="1" si="177"/>
        <v>0</v>
      </c>
      <c r="CK24" s="192">
        <f t="shared" ca="1" si="177"/>
        <v>0</v>
      </c>
      <c r="CL24" s="192">
        <f t="shared" ca="1" si="177"/>
        <v>0</v>
      </c>
      <c r="CM24" s="192">
        <f t="shared" ca="1" si="177"/>
        <v>0</v>
      </c>
      <c r="CN24" s="192">
        <f t="shared" ca="1" si="177"/>
        <v>0</v>
      </c>
      <c r="CO24" s="192">
        <f t="shared" ca="1" si="177"/>
        <v>0</v>
      </c>
      <c r="CP24" s="192">
        <f t="shared" ca="1" si="177"/>
        <v>0</v>
      </c>
      <c r="CQ24" s="192">
        <f t="shared" ca="1" si="177"/>
        <v>0</v>
      </c>
      <c r="CR24" s="192">
        <f t="shared" ca="1" si="177"/>
        <v>0</v>
      </c>
      <c r="CS24" s="192">
        <f t="shared" ca="1" si="177"/>
        <v>0</v>
      </c>
      <c r="CT24" s="192">
        <f t="shared" ca="1" si="177"/>
        <v>0</v>
      </c>
      <c r="CU24" s="192">
        <f t="shared" ca="1" si="177"/>
        <v>0</v>
      </c>
      <c r="CV24" s="192">
        <f t="shared" ca="1" si="177"/>
        <v>0</v>
      </c>
      <c r="CW24" s="192">
        <f t="shared" ca="1" si="177"/>
        <v>0</v>
      </c>
      <c r="CX24" s="192">
        <f t="shared" ca="1" si="177"/>
        <v>0</v>
      </c>
      <c r="CY24" s="192">
        <f t="shared" ca="1" si="177"/>
        <v>0</v>
      </c>
      <c r="CZ24" s="192">
        <f t="shared" ca="1" si="143"/>
        <v>0</v>
      </c>
      <c r="DA24" s="437" t="s">
        <v>218</v>
      </c>
      <c r="DB24" s="437">
        <f t="shared" si="147"/>
        <v>2030</v>
      </c>
    </row>
    <row r="25" spans="1:106" x14ac:dyDescent="0.2">
      <c r="A25" s="191">
        <f t="shared" si="139"/>
        <v>14</v>
      </c>
      <c r="B25" s="191">
        <f t="shared" si="139"/>
        <v>2031</v>
      </c>
      <c r="C25" s="183">
        <f ca="1">IF(INDIRECT(DA25&amp;5)=$H$2,SUM($D$6:INDIRECT(DA25&amp;6)),IF(INDIRECT(DA25&amp;5)&gt;$H$2,INDIRECT(DA25&amp;6),0))</f>
        <v>0</v>
      </c>
      <c r="D25" s="192"/>
      <c r="E25" s="192"/>
      <c r="F25" s="192"/>
      <c r="G25" s="192"/>
      <c r="H25" s="192"/>
      <c r="I25" s="192"/>
      <c r="J25" s="192"/>
      <c r="K25" s="192"/>
      <c r="L25" s="192"/>
      <c r="M25" s="192"/>
      <c r="N25" s="192"/>
      <c r="O25" s="192"/>
      <c r="P25" s="192"/>
      <c r="Q25" s="192">
        <f ca="1">($C25/$D$1)/2</f>
        <v>0</v>
      </c>
      <c r="R25" s="192">
        <f t="shared" ref="R25:AW25" ca="1" si="178">IF(R$11&lt;$D$1+$A25,$C25/$D$1,IF(R$11=$D$1+$A25,($C25/$D$1)/2,0))</f>
        <v>0</v>
      </c>
      <c r="S25" s="192">
        <f t="shared" ca="1" si="178"/>
        <v>0</v>
      </c>
      <c r="T25" s="192">
        <f t="shared" ca="1" si="178"/>
        <v>0</v>
      </c>
      <c r="U25" s="192">
        <f t="shared" ca="1" si="178"/>
        <v>0</v>
      </c>
      <c r="V25" s="192">
        <f t="shared" ca="1" si="178"/>
        <v>0</v>
      </c>
      <c r="W25" s="192">
        <f t="shared" ca="1" si="178"/>
        <v>0</v>
      </c>
      <c r="X25" s="192">
        <f t="shared" ca="1" si="178"/>
        <v>0</v>
      </c>
      <c r="Y25" s="192">
        <f t="shared" ca="1" si="178"/>
        <v>0</v>
      </c>
      <c r="Z25" s="192">
        <f t="shared" ca="1" si="178"/>
        <v>0</v>
      </c>
      <c r="AA25" s="192">
        <f t="shared" ca="1" si="178"/>
        <v>0</v>
      </c>
      <c r="AB25" s="192">
        <f t="shared" ca="1" si="178"/>
        <v>0</v>
      </c>
      <c r="AC25" s="192">
        <f t="shared" ca="1" si="178"/>
        <v>0</v>
      </c>
      <c r="AD25" s="192">
        <f t="shared" ca="1" si="178"/>
        <v>0</v>
      </c>
      <c r="AE25" s="192">
        <f t="shared" ca="1" si="178"/>
        <v>0</v>
      </c>
      <c r="AF25" s="192">
        <f t="shared" ca="1" si="178"/>
        <v>0</v>
      </c>
      <c r="AG25" s="192">
        <f t="shared" ca="1" si="178"/>
        <v>0</v>
      </c>
      <c r="AH25" s="192">
        <f t="shared" ca="1" si="178"/>
        <v>0</v>
      </c>
      <c r="AI25" s="192">
        <f t="shared" ca="1" si="178"/>
        <v>0</v>
      </c>
      <c r="AJ25" s="192">
        <f t="shared" ca="1" si="178"/>
        <v>0</v>
      </c>
      <c r="AK25" s="192">
        <f t="shared" ca="1" si="178"/>
        <v>0</v>
      </c>
      <c r="AL25" s="192">
        <f t="shared" ca="1" si="178"/>
        <v>0</v>
      </c>
      <c r="AM25" s="192">
        <f t="shared" ca="1" si="178"/>
        <v>0</v>
      </c>
      <c r="AN25" s="192">
        <f t="shared" ca="1" si="178"/>
        <v>0</v>
      </c>
      <c r="AO25" s="192">
        <f t="shared" ca="1" si="178"/>
        <v>0</v>
      </c>
      <c r="AP25" s="192">
        <f t="shared" ca="1" si="178"/>
        <v>0</v>
      </c>
      <c r="AQ25" s="192">
        <f t="shared" ca="1" si="178"/>
        <v>0</v>
      </c>
      <c r="AR25" s="192">
        <f t="shared" ca="1" si="178"/>
        <v>0</v>
      </c>
      <c r="AS25" s="192">
        <f t="shared" ca="1" si="178"/>
        <v>0</v>
      </c>
      <c r="AT25" s="192">
        <f t="shared" ca="1" si="178"/>
        <v>0</v>
      </c>
      <c r="AU25" s="192">
        <f t="shared" ca="1" si="178"/>
        <v>0</v>
      </c>
      <c r="AV25" s="192">
        <f t="shared" ca="1" si="178"/>
        <v>0</v>
      </c>
      <c r="AW25" s="192">
        <f t="shared" ca="1" si="178"/>
        <v>0</v>
      </c>
      <c r="AX25" s="192">
        <f t="shared" ref="AX25:CC25" ca="1" si="179">IF(AX$11&lt;$D$1+$A25,$C25/$D$1,IF(AX$11=$D$1+$A25,($C25/$D$1)/2,0))</f>
        <v>0</v>
      </c>
      <c r="AY25" s="192">
        <f t="shared" ca="1" si="179"/>
        <v>0</v>
      </c>
      <c r="AZ25" s="192">
        <f t="shared" ca="1" si="179"/>
        <v>0</v>
      </c>
      <c r="BA25" s="192">
        <f t="shared" ca="1" si="179"/>
        <v>0</v>
      </c>
      <c r="BB25" s="192">
        <f t="shared" ca="1" si="179"/>
        <v>0</v>
      </c>
      <c r="BC25" s="192">
        <f t="shared" ca="1" si="179"/>
        <v>0</v>
      </c>
      <c r="BD25" s="192">
        <f t="shared" ca="1" si="179"/>
        <v>0</v>
      </c>
      <c r="BE25" s="192">
        <f t="shared" ca="1" si="179"/>
        <v>0</v>
      </c>
      <c r="BF25" s="192">
        <f t="shared" ca="1" si="179"/>
        <v>0</v>
      </c>
      <c r="BG25" s="192">
        <f t="shared" ca="1" si="179"/>
        <v>0</v>
      </c>
      <c r="BH25" s="192">
        <f t="shared" ca="1" si="179"/>
        <v>0</v>
      </c>
      <c r="BI25" s="192">
        <f t="shared" ca="1" si="179"/>
        <v>0</v>
      </c>
      <c r="BJ25" s="192">
        <f t="shared" ca="1" si="179"/>
        <v>0</v>
      </c>
      <c r="BK25" s="192">
        <f t="shared" ca="1" si="179"/>
        <v>0</v>
      </c>
      <c r="BL25" s="192">
        <f t="shared" ca="1" si="179"/>
        <v>0</v>
      </c>
      <c r="BM25" s="192">
        <f t="shared" ca="1" si="179"/>
        <v>0</v>
      </c>
      <c r="BN25" s="192">
        <f t="shared" ca="1" si="179"/>
        <v>0</v>
      </c>
      <c r="BO25" s="192">
        <f t="shared" ca="1" si="179"/>
        <v>0</v>
      </c>
      <c r="BP25" s="192">
        <f t="shared" ca="1" si="179"/>
        <v>0</v>
      </c>
      <c r="BQ25" s="192">
        <f t="shared" ca="1" si="179"/>
        <v>0</v>
      </c>
      <c r="BR25" s="192">
        <f t="shared" ca="1" si="179"/>
        <v>0</v>
      </c>
      <c r="BS25" s="192">
        <f t="shared" ca="1" si="179"/>
        <v>0</v>
      </c>
      <c r="BT25" s="192">
        <f t="shared" ca="1" si="179"/>
        <v>0</v>
      </c>
      <c r="BU25" s="192">
        <f t="shared" ca="1" si="179"/>
        <v>0</v>
      </c>
      <c r="BV25" s="192">
        <f t="shared" ca="1" si="179"/>
        <v>0</v>
      </c>
      <c r="BW25" s="192">
        <f t="shared" ca="1" si="179"/>
        <v>0</v>
      </c>
      <c r="BX25" s="192">
        <f t="shared" ca="1" si="179"/>
        <v>0</v>
      </c>
      <c r="BY25" s="192">
        <f t="shared" ca="1" si="179"/>
        <v>0</v>
      </c>
      <c r="BZ25" s="192">
        <f t="shared" ca="1" si="179"/>
        <v>0</v>
      </c>
      <c r="CA25" s="192">
        <f t="shared" ca="1" si="179"/>
        <v>0</v>
      </c>
      <c r="CB25" s="192">
        <f t="shared" ca="1" si="179"/>
        <v>0</v>
      </c>
      <c r="CC25" s="192">
        <f t="shared" ca="1" si="179"/>
        <v>0</v>
      </c>
      <c r="CD25" s="192">
        <f t="shared" ref="CD25:CY25" ca="1" si="180">IF(CD$11&lt;$D$1+$A25,$C25/$D$1,IF(CD$11=$D$1+$A25,($C25/$D$1)/2,0))</f>
        <v>0</v>
      </c>
      <c r="CE25" s="192">
        <f t="shared" ca="1" si="180"/>
        <v>0</v>
      </c>
      <c r="CF25" s="192">
        <f t="shared" ca="1" si="180"/>
        <v>0</v>
      </c>
      <c r="CG25" s="192">
        <f t="shared" ca="1" si="180"/>
        <v>0</v>
      </c>
      <c r="CH25" s="192">
        <f t="shared" ca="1" si="180"/>
        <v>0</v>
      </c>
      <c r="CI25" s="192">
        <f t="shared" ca="1" si="180"/>
        <v>0</v>
      </c>
      <c r="CJ25" s="192">
        <f t="shared" ca="1" si="180"/>
        <v>0</v>
      </c>
      <c r="CK25" s="192">
        <f t="shared" ca="1" si="180"/>
        <v>0</v>
      </c>
      <c r="CL25" s="192">
        <f t="shared" ca="1" si="180"/>
        <v>0</v>
      </c>
      <c r="CM25" s="192">
        <f t="shared" ca="1" si="180"/>
        <v>0</v>
      </c>
      <c r="CN25" s="192">
        <f t="shared" ca="1" si="180"/>
        <v>0</v>
      </c>
      <c r="CO25" s="192">
        <f t="shared" ca="1" si="180"/>
        <v>0</v>
      </c>
      <c r="CP25" s="192">
        <f t="shared" ca="1" si="180"/>
        <v>0</v>
      </c>
      <c r="CQ25" s="192">
        <f t="shared" ca="1" si="180"/>
        <v>0</v>
      </c>
      <c r="CR25" s="192">
        <f t="shared" ca="1" si="180"/>
        <v>0</v>
      </c>
      <c r="CS25" s="192">
        <f t="shared" ca="1" si="180"/>
        <v>0</v>
      </c>
      <c r="CT25" s="192">
        <f t="shared" ca="1" si="180"/>
        <v>0</v>
      </c>
      <c r="CU25" s="192">
        <f t="shared" ca="1" si="180"/>
        <v>0</v>
      </c>
      <c r="CV25" s="192">
        <f t="shared" ca="1" si="180"/>
        <v>0</v>
      </c>
      <c r="CW25" s="192">
        <f t="shared" ca="1" si="180"/>
        <v>0</v>
      </c>
      <c r="CX25" s="192">
        <f t="shared" ca="1" si="180"/>
        <v>0</v>
      </c>
      <c r="CY25" s="192">
        <f t="shared" ca="1" si="180"/>
        <v>0</v>
      </c>
      <c r="CZ25" s="192">
        <f t="shared" ca="1" si="143"/>
        <v>0</v>
      </c>
      <c r="DA25" s="437" t="s">
        <v>253</v>
      </c>
      <c r="DB25" s="437">
        <f t="shared" si="147"/>
        <v>2031</v>
      </c>
    </row>
    <row r="26" spans="1:106" x14ac:dyDescent="0.2">
      <c r="A26" s="191">
        <f t="shared" si="139"/>
        <v>15</v>
      </c>
      <c r="B26" s="191">
        <f t="shared" si="139"/>
        <v>2032</v>
      </c>
      <c r="C26" s="183">
        <f ca="1">IF(INDIRECT(DA26&amp;5)=$H$2,SUM($D$6:INDIRECT(DA26&amp;6)),IF(INDIRECT(DA26&amp;5)&gt;$H$2,INDIRECT(DA26&amp;6),0))</f>
        <v>0</v>
      </c>
      <c r="D26" s="192"/>
      <c r="E26" s="192"/>
      <c r="F26" s="192"/>
      <c r="G26" s="192"/>
      <c r="H26" s="192"/>
      <c r="I26" s="192"/>
      <c r="J26" s="192"/>
      <c r="K26" s="192"/>
      <c r="L26" s="192"/>
      <c r="M26" s="192"/>
      <c r="N26" s="192"/>
      <c r="O26" s="192"/>
      <c r="P26" s="192"/>
      <c r="Q26" s="192"/>
      <c r="R26" s="192">
        <f ca="1">($C26/$D$1)/2</f>
        <v>0</v>
      </c>
      <c r="S26" s="192">
        <f t="shared" ref="S26:AX26" ca="1" si="181">IF(S$11&lt;$D$1+$A26,$C26/$D$1,IF(S$11=$D$1+$A26,($C26/$D$1)/2,0))</f>
        <v>0</v>
      </c>
      <c r="T26" s="192">
        <f t="shared" ca="1" si="181"/>
        <v>0</v>
      </c>
      <c r="U26" s="192">
        <f t="shared" ca="1" si="181"/>
        <v>0</v>
      </c>
      <c r="V26" s="192">
        <f t="shared" ca="1" si="181"/>
        <v>0</v>
      </c>
      <c r="W26" s="192">
        <f t="shared" ca="1" si="181"/>
        <v>0</v>
      </c>
      <c r="X26" s="192">
        <f t="shared" ca="1" si="181"/>
        <v>0</v>
      </c>
      <c r="Y26" s="192">
        <f t="shared" ca="1" si="181"/>
        <v>0</v>
      </c>
      <c r="Z26" s="192">
        <f t="shared" ca="1" si="181"/>
        <v>0</v>
      </c>
      <c r="AA26" s="192">
        <f t="shared" ca="1" si="181"/>
        <v>0</v>
      </c>
      <c r="AB26" s="192">
        <f t="shared" ca="1" si="181"/>
        <v>0</v>
      </c>
      <c r="AC26" s="192">
        <f t="shared" ca="1" si="181"/>
        <v>0</v>
      </c>
      <c r="AD26" s="192">
        <f t="shared" ca="1" si="181"/>
        <v>0</v>
      </c>
      <c r="AE26" s="192">
        <f t="shared" ca="1" si="181"/>
        <v>0</v>
      </c>
      <c r="AF26" s="192">
        <f t="shared" ca="1" si="181"/>
        <v>0</v>
      </c>
      <c r="AG26" s="192">
        <f t="shared" ca="1" si="181"/>
        <v>0</v>
      </c>
      <c r="AH26" s="192">
        <f t="shared" ca="1" si="181"/>
        <v>0</v>
      </c>
      <c r="AI26" s="192">
        <f t="shared" ca="1" si="181"/>
        <v>0</v>
      </c>
      <c r="AJ26" s="192">
        <f t="shared" ca="1" si="181"/>
        <v>0</v>
      </c>
      <c r="AK26" s="192">
        <f t="shared" ca="1" si="181"/>
        <v>0</v>
      </c>
      <c r="AL26" s="192">
        <f t="shared" ca="1" si="181"/>
        <v>0</v>
      </c>
      <c r="AM26" s="192">
        <f t="shared" ca="1" si="181"/>
        <v>0</v>
      </c>
      <c r="AN26" s="192">
        <f t="shared" ca="1" si="181"/>
        <v>0</v>
      </c>
      <c r="AO26" s="192">
        <f t="shared" ca="1" si="181"/>
        <v>0</v>
      </c>
      <c r="AP26" s="192">
        <f t="shared" ca="1" si="181"/>
        <v>0</v>
      </c>
      <c r="AQ26" s="192">
        <f t="shared" ca="1" si="181"/>
        <v>0</v>
      </c>
      <c r="AR26" s="192">
        <f t="shared" ca="1" si="181"/>
        <v>0</v>
      </c>
      <c r="AS26" s="192">
        <f t="shared" ca="1" si="181"/>
        <v>0</v>
      </c>
      <c r="AT26" s="192">
        <f t="shared" ca="1" si="181"/>
        <v>0</v>
      </c>
      <c r="AU26" s="192">
        <f t="shared" ca="1" si="181"/>
        <v>0</v>
      </c>
      <c r="AV26" s="192">
        <f t="shared" ca="1" si="181"/>
        <v>0</v>
      </c>
      <c r="AW26" s="192">
        <f t="shared" ca="1" si="181"/>
        <v>0</v>
      </c>
      <c r="AX26" s="192">
        <f t="shared" ca="1" si="181"/>
        <v>0</v>
      </c>
      <c r="AY26" s="192">
        <f t="shared" ref="AY26:CD26" ca="1" si="182">IF(AY$11&lt;$D$1+$A26,$C26/$D$1,IF(AY$11=$D$1+$A26,($C26/$D$1)/2,0))</f>
        <v>0</v>
      </c>
      <c r="AZ26" s="192">
        <f t="shared" ca="1" si="182"/>
        <v>0</v>
      </c>
      <c r="BA26" s="192">
        <f t="shared" ca="1" si="182"/>
        <v>0</v>
      </c>
      <c r="BB26" s="192">
        <f t="shared" ca="1" si="182"/>
        <v>0</v>
      </c>
      <c r="BC26" s="192">
        <f t="shared" ca="1" si="182"/>
        <v>0</v>
      </c>
      <c r="BD26" s="192">
        <f t="shared" ca="1" si="182"/>
        <v>0</v>
      </c>
      <c r="BE26" s="192">
        <f t="shared" ca="1" si="182"/>
        <v>0</v>
      </c>
      <c r="BF26" s="192">
        <f t="shared" ca="1" si="182"/>
        <v>0</v>
      </c>
      <c r="BG26" s="192">
        <f t="shared" ca="1" si="182"/>
        <v>0</v>
      </c>
      <c r="BH26" s="192">
        <f t="shared" ca="1" si="182"/>
        <v>0</v>
      </c>
      <c r="BI26" s="192">
        <f t="shared" ca="1" si="182"/>
        <v>0</v>
      </c>
      <c r="BJ26" s="192">
        <f t="shared" ca="1" si="182"/>
        <v>0</v>
      </c>
      <c r="BK26" s="192">
        <f t="shared" ca="1" si="182"/>
        <v>0</v>
      </c>
      <c r="BL26" s="192">
        <f t="shared" ca="1" si="182"/>
        <v>0</v>
      </c>
      <c r="BM26" s="192">
        <f t="shared" ca="1" si="182"/>
        <v>0</v>
      </c>
      <c r="BN26" s="192">
        <f t="shared" ca="1" si="182"/>
        <v>0</v>
      </c>
      <c r="BO26" s="192">
        <f t="shared" ca="1" si="182"/>
        <v>0</v>
      </c>
      <c r="BP26" s="192">
        <f t="shared" ca="1" si="182"/>
        <v>0</v>
      </c>
      <c r="BQ26" s="192">
        <f t="shared" ca="1" si="182"/>
        <v>0</v>
      </c>
      <c r="BR26" s="192">
        <f t="shared" ca="1" si="182"/>
        <v>0</v>
      </c>
      <c r="BS26" s="192">
        <f t="shared" ca="1" si="182"/>
        <v>0</v>
      </c>
      <c r="BT26" s="192">
        <f t="shared" ca="1" si="182"/>
        <v>0</v>
      </c>
      <c r="BU26" s="192">
        <f t="shared" ca="1" si="182"/>
        <v>0</v>
      </c>
      <c r="BV26" s="192">
        <f t="shared" ca="1" si="182"/>
        <v>0</v>
      </c>
      <c r="BW26" s="192">
        <f t="shared" ca="1" si="182"/>
        <v>0</v>
      </c>
      <c r="BX26" s="192">
        <f t="shared" ca="1" si="182"/>
        <v>0</v>
      </c>
      <c r="BY26" s="192">
        <f t="shared" ca="1" si="182"/>
        <v>0</v>
      </c>
      <c r="BZ26" s="192">
        <f t="shared" ca="1" si="182"/>
        <v>0</v>
      </c>
      <c r="CA26" s="192">
        <f t="shared" ca="1" si="182"/>
        <v>0</v>
      </c>
      <c r="CB26" s="192">
        <f t="shared" ca="1" si="182"/>
        <v>0</v>
      </c>
      <c r="CC26" s="192">
        <f t="shared" ca="1" si="182"/>
        <v>0</v>
      </c>
      <c r="CD26" s="192">
        <f t="shared" ca="1" si="182"/>
        <v>0</v>
      </c>
      <c r="CE26" s="192">
        <f t="shared" ref="CE26:CY26" ca="1" si="183">IF(CE$11&lt;$D$1+$A26,$C26/$D$1,IF(CE$11=$D$1+$A26,($C26/$D$1)/2,0))</f>
        <v>0</v>
      </c>
      <c r="CF26" s="192">
        <f t="shared" ca="1" si="183"/>
        <v>0</v>
      </c>
      <c r="CG26" s="192">
        <f t="shared" ca="1" si="183"/>
        <v>0</v>
      </c>
      <c r="CH26" s="192">
        <f t="shared" ca="1" si="183"/>
        <v>0</v>
      </c>
      <c r="CI26" s="192">
        <f t="shared" ca="1" si="183"/>
        <v>0</v>
      </c>
      <c r="CJ26" s="192">
        <f t="shared" ca="1" si="183"/>
        <v>0</v>
      </c>
      <c r="CK26" s="192">
        <f t="shared" ca="1" si="183"/>
        <v>0</v>
      </c>
      <c r="CL26" s="192">
        <f t="shared" ca="1" si="183"/>
        <v>0</v>
      </c>
      <c r="CM26" s="192">
        <f t="shared" ca="1" si="183"/>
        <v>0</v>
      </c>
      <c r="CN26" s="192">
        <f t="shared" ca="1" si="183"/>
        <v>0</v>
      </c>
      <c r="CO26" s="192">
        <f t="shared" ca="1" si="183"/>
        <v>0</v>
      </c>
      <c r="CP26" s="192">
        <f t="shared" ca="1" si="183"/>
        <v>0</v>
      </c>
      <c r="CQ26" s="192">
        <f t="shared" ca="1" si="183"/>
        <v>0</v>
      </c>
      <c r="CR26" s="192">
        <f t="shared" ca="1" si="183"/>
        <v>0</v>
      </c>
      <c r="CS26" s="192">
        <f t="shared" ca="1" si="183"/>
        <v>0</v>
      </c>
      <c r="CT26" s="192">
        <f t="shared" ca="1" si="183"/>
        <v>0</v>
      </c>
      <c r="CU26" s="192">
        <f t="shared" ca="1" si="183"/>
        <v>0</v>
      </c>
      <c r="CV26" s="192">
        <f t="shared" ca="1" si="183"/>
        <v>0</v>
      </c>
      <c r="CW26" s="192">
        <f t="shared" ca="1" si="183"/>
        <v>0</v>
      </c>
      <c r="CX26" s="192">
        <f t="shared" ca="1" si="183"/>
        <v>0</v>
      </c>
      <c r="CY26" s="192">
        <f t="shared" ca="1" si="183"/>
        <v>0</v>
      </c>
      <c r="CZ26" s="192">
        <f t="shared" ca="1" si="143"/>
        <v>0</v>
      </c>
      <c r="DA26" s="437" t="s">
        <v>254</v>
      </c>
      <c r="DB26" s="437">
        <f t="shared" si="147"/>
        <v>2032</v>
      </c>
    </row>
    <row r="27" spans="1:106" x14ac:dyDescent="0.2">
      <c r="A27" s="191">
        <f t="shared" si="139"/>
        <v>16</v>
      </c>
      <c r="B27" s="191">
        <f t="shared" si="139"/>
        <v>2033</v>
      </c>
      <c r="C27" s="183">
        <f ca="1">IF(INDIRECT(DA27&amp;5)=$H$2,SUM($D$6:INDIRECT(DA27&amp;6)),IF(INDIRECT(DA27&amp;5)&gt;$H$2,INDIRECT(DA27&amp;6),0))</f>
        <v>0</v>
      </c>
      <c r="D27" s="192"/>
      <c r="E27" s="192"/>
      <c r="F27" s="192"/>
      <c r="G27" s="192"/>
      <c r="H27" s="192"/>
      <c r="I27" s="192"/>
      <c r="J27" s="192"/>
      <c r="K27" s="192"/>
      <c r="L27" s="192"/>
      <c r="M27" s="192"/>
      <c r="N27" s="192"/>
      <c r="O27" s="192"/>
      <c r="P27" s="192"/>
      <c r="Q27" s="192"/>
      <c r="R27" s="192"/>
      <c r="S27" s="192">
        <f ca="1">($C27/$D$1)/2</f>
        <v>0</v>
      </c>
      <c r="T27" s="192">
        <f t="shared" ref="T27:AY27" ca="1" si="184">IF(T$11&lt;$D$1+$A27,$C27/$D$1,IF(T$11=$D$1+$A27,($C27/$D$1)/2,0))</f>
        <v>0</v>
      </c>
      <c r="U27" s="192">
        <f t="shared" ca="1" si="184"/>
        <v>0</v>
      </c>
      <c r="V27" s="192">
        <f t="shared" ca="1" si="184"/>
        <v>0</v>
      </c>
      <c r="W27" s="192">
        <f t="shared" ca="1" si="184"/>
        <v>0</v>
      </c>
      <c r="X27" s="192">
        <f t="shared" ca="1" si="184"/>
        <v>0</v>
      </c>
      <c r="Y27" s="192">
        <f t="shared" ca="1" si="184"/>
        <v>0</v>
      </c>
      <c r="Z27" s="192">
        <f t="shared" ca="1" si="184"/>
        <v>0</v>
      </c>
      <c r="AA27" s="192">
        <f t="shared" ca="1" si="184"/>
        <v>0</v>
      </c>
      <c r="AB27" s="192">
        <f t="shared" ca="1" si="184"/>
        <v>0</v>
      </c>
      <c r="AC27" s="192">
        <f t="shared" ca="1" si="184"/>
        <v>0</v>
      </c>
      <c r="AD27" s="192">
        <f t="shared" ca="1" si="184"/>
        <v>0</v>
      </c>
      <c r="AE27" s="192">
        <f t="shared" ca="1" si="184"/>
        <v>0</v>
      </c>
      <c r="AF27" s="192">
        <f t="shared" ca="1" si="184"/>
        <v>0</v>
      </c>
      <c r="AG27" s="192">
        <f t="shared" ca="1" si="184"/>
        <v>0</v>
      </c>
      <c r="AH27" s="192">
        <f t="shared" ca="1" si="184"/>
        <v>0</v>
      </c>
      <c r="AI27" s="192">
        <f t="shared" ca="1" si="184"/>
        <v>0</v>
      </c>
      <c r="AJ27" s="192">
        <f t="shared" ca="1" si="184"/>
        <v>0</v>
      </c>
      <c r="AK27" s="192">
        <f t="shared" ca="1" si="184"/>
        <v>0</v>
      </c>
      <c r="AL27" s="192">
        <f t="shared" ca="1" si="184"/>
        <v>0</v>
      </c>
      <c r="AM27" s="192">
        <f t="shared" ca="1" si="184"/>
        <v>0</v>
      </c>
      <c r="AN27" s="192">
        <f t="shared" ca="1" si="184"/>
        <v>0</v>
      </c>
      <c r="AO27" s="192">
        <f t="shared" ca="1" si="184"/>
        <v>0</v>
      </c>
      <c r="AP27" s="192">
        <f t="shared" ca="1" si="184"/>
        <v>0</v>
      </c>
      <c r="AQ27" s="192">
        <f t="shared" ca="1" si="184"/>
        <v>0</v>
      </c>
      <c r="AR27" s="192">
        <f t="shared" ca="1" si="184"/>
        <v>0</v>
      </c>
      <c r="AS27" s="192">
        <f t="shared" ca="1" si="184"/>
        <v>0</v>
      </c>
      <c r="AT27" s="192">
        <f t="shared" ca="1" si="184"/>
        <v>0</v>
      </c>
      <c r="AU27" s="192">
        <f t="shared" ca="1" si="184"/>
        <v>0</v>
      </c>
      <c r="AV27" s="192">
        <f t="shared" ca="1" si="184"/>
        <v>0</v>
      </c>
      <c r="AW27" s="192">
        <f t="shared" ca="1" si="184"/>
        <v>0</v>
      </c>
      <c r="AX27" s="192">
        <f t="shared" ca="1" si="184"/>
        <v>0</v>
      </c>
      <c r="AY27" s="192">
        <f t="shared" ca="1" si="184"/>
        <v>0</v>
      </c>
      <c r="AZ27" s="192">
        <f t="shared" ref="AZ27:CE27" ca="1" si="185">IF(AZ$11&lt;$D$1+$A27,$C27/$D$1,IF(AZ$11=$D$1+$A27,($C27/$D$1)/2,0))</f>
        <v>0</v>
      </c>
      <c r="BA27" s="192">
        <f t="shared" ca="1" si="185"/>
        <v>0</v>
      </c>
      <c r="BB27" s="192">
        <f t="shared" ca="1" si="185"/>
        <v>0</v>
      </c>
      <c r="BC27" s="192">
        <f t="shared" ca="1" si="185"/>
        <v>0</v>
      </c>
      <c r="BD27" s="192">
        <f t="shared" ca="1" si="185"/>
        <v>0</v>
      </c>
      <c r="BE27" s="192">
        <f t="shared" ca="1" si="185"/>
        <v>0</v>
      </c>
      <c r="BF27" s="192">
        <f t="shared" ca="1" si="185"/>
        <v>0</v>
      </c>
      <c r="BG27" s="192">
        <f t="shared" ca="1" si="185"/>
        <v>0</v>
      </c>
      <c r="BH27" s="192">
        <f t="shared" ca="1" si="185"/>
        <v>0</v>
      </c>
      <c r="BI27" s="192">
        <f t="shared" ca="1" si="185"/>
        <v>0</v>
      </c>
      <c r="BJ27" s="192">
        <f t="shared" ca="1" si="185"/>
        <v>0</v>
      </c>
      <c r="BK27" s="192">
        <f t="shared" ca="1" si="185"/>
        <v>0</v>
      </c>
      <c r="BL27" s="192">
        <f t="shared" ca="1" si="185"/>
        <v>0</v>
      </c>
      <c r="BM27" s="192">
        <f t="shared" ca="1" si="185"/>
        <v>0</v>
      </c>
      <c r="BN27" s="192">
        <f t="shared" ca="1" si="185"/>
        <v>0</v>
      </c>
      <c r="BO27" s="192">
        <f t="shared" ca="1" si="185"/>
        <v>0</v>
      </c>
      <c r="BP27" s="192">
        <f t="shared" ca="1" si="185"/>
        <v>0</v>
      </c>
      <c r="BQ27" s="192">
        <f t="shared" ca="1" si="185"/>
        <v>0</v>
      </c>
      <c r="BR27" s="192">
        <f t="shared" ca="1" si="185"/>
        <v>0</v>
      </c>
      <c r="BS27" s="192">
        <f t="shared" ca="1" si="185"/>
        <v>0</v>
      </c>
      <c r="BT27" s="192">
        <f t="shared" ca="1" si="185"/>
        <v>0</v>
      </c>
      <c r="BU27" s="192">
        <f t="shared" ca="1" si="185"/>
        <v>0</v>
      </c>
      <c r="BV27" s="192">
        <f t="shared" ca="1" si="185"/>
        <v>0</v>
      </c>
      <c r="BW27" s="192">
        <f t="shared" ca="1" si="185"/>
        <v>0</v>
      </c>
      <c r="BX27" s="192">
        <f t="shared" ca="1" si="185"/>
        <v>0</v>
      </c>
      <c r="BY27" s="192">
        <f t="shared" ca="1" si="185"/>
        <v>0</v>
      </c>
      <c r="BZ27" s="192">
        <f t="shared" ca="1" si="185"/>
        <v>0</v>
      </c>
      <c r="CA27" s="192">
        <f t="shared" ca="1" si="185"/>
        <v>0</v>
      </c>
      <c r="CB27" s="192">
        <f t="shared" ca="1" si="185"/>
        <v>0</v>
      </c>
      <c r="CC27" s="192">
        <f t="shared" ca="1" si="185"/>
        <v>0</v>
      </c>
      <c r="CD27" s="192">
        <f t="shared" ca="1" si="185"/>
        <v>0</v>
      </c>
      <c r="CE27" s="192">
        <f t="shared" ca="1" si="185"/>
        <v>0</v>
      </c>
      <c r="CF27" s="192">
        <f t="shared" ref="CF27:CY27" ca="1" si="186">IF(CF$11&lt;$D$1+$A27,$C27/$D$1,IF(CF$11=$D$1+$A27,($C27/$D$1)/2,0))</f>
        <v>0</v>
      </c>
      <c r="CG27" s="192">
        <f t="shared" ca="1" si="186"/>
        <v>0</v>
      </c>
      <c r="CH27" s="192">
        <f t="shared" ca="1" si="186"/>
        <v>0</v>
      </c>
      <c r="CI27" s="192">
        <f t="shared" ca="1" si="186"/>
        <v>0</v>
      </c>
      <c r="CJ27" s="192">
        <f t="shared" ca="1" si="186"/>
        <v>0</v>
      </c>
      <c r="CK27" s="192">
        <f t="shared" ca="1" si="186"/>
        <v>0</v>
      </c>
      <c r="CL27" s="192">
        <f t="shared" ca="1" si="186"/>
        <v>0</v>
      </c>
      <c r="CM27" s="192">
        <f t="shared" ca="1" si="186"/>
        <v>0</v>
      </c>
      <c r="CN27" s="192">
        <f t="shared" ca="1" si="186"/>
        <v>0</v>
      </c>
      <c r="CO27" s="192">
        <f t="shared" ca="1" si="186"/>
        <v>0</v>
      </c>
      <c r="CP27" s="192">
        <f t="shared" ca="1" si="186"/>
        <v>0</v>
      </c>
      <c r="CQ27" s="192">
        <f t="shared" ca="1" si="186"/>
        <v>0</v>
      </c>
      <c r="CR27" s="192">
        <f t="shared" ca="1" si="186"/>
        <v>0</v>
      </c>
      <c r="CS27" s="192">
        <f t="shared" ca="1" si="186"/>
        <v>0</v>
      </c>
      <c r="CT27" s="192">
        <f t="shared" ca="1" si="186"/>
        <v>0</v>
      </c>
      <c r="CU27" s="192">
        <f t="shared" ca="1" si="186"/>
        <v>0</v>
      </c>
      <c r="CV27" s="192">
        <f t="shared" ca="1" si="186"/>
        <v>0</v>
      </c>
      <c r="CW27" s="192">
        <f t="shared" ca="1" si="186"/>
        <v>0</v>
      </c>
      <c r="CX27" s="192">
        <f t="shared" ca="1" si="186"/>
        <v>0</v>
      </c>
      <c r="CY27" s="192">
        <f t="shared" ca="1" si="186"/>
        <v>0</v>
      </c>
      <c r="CZ27" s="192">
        <f t="shared" ca="1" si="143"/>
        <v>0</v>
      </c>
      <c r="DA27" s="437" t="s">
        <v>255</v>
      </c>
      <c r="DB27" s="437">
        <f t="shared" si="147"/>
        <v>2033</v>
      </c>
    </row>
    <row r="28" spans="1:106" x14ac:dyDescent="0.2">
      <c r="A28" s="191">
        <f t="shared" si="139"/>
        <v>17</v>
      </c>
      <c r="B28" s="191">
        <f t="shared" si="139"/>
        <v>2034</v>
      </c>
      <c r="C28" s="183">
        <f ca="1">IF(INDIRECT(DA28&amp;5)=$H$2,SUM($D$6:INDIRECT(DA28&amp;6)),IF(INDIRECT(DA28&amp;5)&gt;$H$2,INDIRECT(DA28&amp;6),0))</f>
        <v>0</v>
      </c>
      <c r="D28" s="192"/>
      <c r="E28" s="192"/>
      <c r="F28" s="192"/>
      <c r="G28" s="192"/>
      <c r="H28" s="192"/>
      <c r="I28" s="192"/>
      <c r="J28" s="192"/>
      <c r="K28" s="192"/>
      <c r="L28" s="192"/>
      <c r="M28" s="192"/>
      <c r="N28" s="192"/>
      <c r="O28" s="192"/>
      <c r="P28" s="192"/>
      <c r="Q28" s="192"/>
      <c r="R28" s="192"/>
      <c r="S28" s="192"/>
      <c r="T28" s="192">
        <f ca="1">($C28/$D$1)/2</f>
        <v>0</v>
      </c>
      <c r="U28" s="192">
        <f t="shared" ref="U28:AZ28" ca="1" si="187">IF(U$11&lt;$D$1+$A28,$C28/$D$1,IF(U$11=$D$1+$A28,($C28/$D$1)/2,0))</f>
        <v>0</v>
      </c>
      <c r="V28" s="192">
        <f t="shared" ca="1" si="187"/>
        <v>0</v>
      </c>
      <c r="W28" s="192">
        <f t="shared" ca="1" si="187"/>
        <v>0</v>
      </c>
      <c r="X28" s="192">
        <f t="shared" ca="1" si="187"/>
        <v>0</v>
      </c>
      <c r="Y28" s="192">
        <f t="shared" ca="1" si="187"/>
        <v>0</v>
      </c>
      <c r="Z28" s="192">
        <f t="shared" ca="1" si="187"/>
        <v>0</v>
      </c>
      <c r="AA28" s="192">
        <f t="shared" ca="1" si="187"/>
        <v>0</v>
      </c>
      <c r="AB28" s="192">
        <f t="shared" ca="1" si="187"/>
        <v>0</v>
      </c>
      <c r="AC28" s="192">
        <f t="shared" ca="1" si="187"/>
        <v>0</v>
      </c>
      <c r="AD28" s="192">
        <f t="shared" ca="1" si="187"/>
        <v>0</v>
      </c>
      <c r="AE28" s="192">
        <f t="shared" ca="1" si="187"/>
        <v>0</v>
      </c>
      <c r="AF28" s="192">
        <f t="shared" ca="1" si="187"/>
        <v>0</v>
      </c>
      <c r="AG28" s="192">
        <f t="shared" ca="1" si="187"/>
        <v>0</v>
      </c>
      <c r="AH28" s="192">
        <f t="shared" ca="1" si="187"/>
        <v>0</v>
      </c>
      <c r="AI28" s="192">
        <f t="shared" ca="1" si="187"/>
        <v>0</v>
      </c>
      <c r="AJ28" s="192">
        <f t="shared" ca="1" si="187"/>
        <v>0</v>
      </c>
      <c r="AK28" s="192">
        <f t="shared" ca="1" si="187"/>
        <v>0</v>
      </c>
      <c r="AL28" s="192">
        <f t="shared" ca="1" si="187"/>
        <v>0</v>
      </c>
      <c r="AM28" s="192">
        <f t="shared" ca="1" si="187"/>
        <v>0</v>
      </c>
      <c r="AN28" s="192">
        <f t="shared" ca="1" si="187"/>
        <v>0</v>
      </c>
      <c r="AO28" s="192">
        <f t="shared" ca="1" si="187"/>
        <v>0</v>
      </c>
      <c r="AP28" s="192">
        <f t="shared" ca="1" si="187"/>
        <v>0</v>
      </c>
      <c r="AQ28" s="192">
        <f t="shared" ca="1" si="187"/>
        <v>0</v>
      </c>
      <c r="AR28" s="192">
        <f t="shared" ca="1" si="187"/>
        <v>0</v>
      </c>
      <c r="AS28" s="192">
        <f t="shared" ca="1" si="187"/>
        <v>0</v>
      </c>
      <c r="AT28" s="192">
        <f t="shared" ca="1" si="187"/>
        <v>0</v>
      </c>
      <c r="AU28" s="192">
        <f t="shared" ca="1" si="187"/>
        <v>0</v>
      </c>
      <c r="AV28" s="192">
        <f t="shared" ca="1" si="187"/>
        <v>0</v>
      </c>
      <c r="AW28" s="192">
        <f t="shared" ca="1" si="187"/>
        <v>0</v>
      </c>
      <c r="AX28" s="192">
        <f t="shared" ca="1" si="187"/>
        <v>0</v>
      </c>
      <c r="AY28" s="192">
        <f t="shared" ca="1" si="187"/>
        <v>0</v>
      </c>
      <c r="AZ28" s="192">
        <f t="shared" ca="1" si="187"/>
        <v>0</v>
      </c>
      <c r="BA28" s="192">
        <f t="shared" ref="BA28:CF28" ca="1" si="188">IF(BA$11&lt;$D$1+$A28,$C28/$D$1,IF(BA$11=$D$1+$A28,($C28/$D$1)/2,0))</f>
        <v>0</v>
      </c>
      <c r="BB28" s="192">
        <f t="shared" ca="1" si="188"/>
        <v>0</v>
      </c>
      <c r="BC28" s="192">
        <f t="shared" ca="1" si="188"/>
        <v>0</v>
      </c>
      <c r="BD28" s="192">
        <f t="shared" ca="1" si="188"/>
        <v>0</v>
      </c>
      <c r="BE28" s="192">
        <f t="shared" ca="1" si="188"/>
        <v>0</v>
      </c>
      <c r="BF28" s="192">
        <f t="shared" ca="1" si="188"/>
        <v>0</v>
      </c>
      <c r="BG28" s="192">
        <f t="shared" ca="1" si="188"/>
        <v>0</v>
      </c>
      <c r="BH28" s="192">
        <f t="shared" ca="1" si="188"/>
        <v>0</v>
      </c>
      <c r="BI28" s="192">
        <f t="shared" ca="1" si="188"/>
        <v>0</v>
      </c>
      <c r="BJ28" s="192">
        <f t="shared" ca="1" si="188"/>
        <v>0</v>
      </c>
      <c r="BK28" s="192">
        <f t="shared" ca="1" si="188"/>
        <v>0</v>
      </c>
      <c r="BL28" s="192">
        <f t="shared" ca="1" si="188"/>
        <v>0</v>
      </c>
      <c r="BM28" s="192">
        <f t="shared" ca="1" si="188"/>
        <v>0</v>
      </c>
      <c r="BN28" s="192">
        <f t="shared" ca="1" si="188"/>
        <v>0</v>
      </c>
      <c r="BO28" s="192">
        <f t="shared" ca="1" si="188"/>
        <v>0</v>
      </c>
      <c r="BP28" s="192">
        <f t="shared" ca="1" si="188"/>
        <v>0</v>
      </c>
      <c r="BQ28" s="192">
        <f t="shared" ca="1" si="188"/>
        <v>0</v>
      </c>
      <c r="BR28" s="192">
        <f t="shared" ca="1" si="188"/>
        <v>0</v>
      </c>
      <c r="BS28" s="192">
        <f t="shared" ca="1" si="188"/>
        <v>0</v>
      </c>
      <c r="BT28" s="192">
        <f t="shared" ca="1" si="188"/>
        <v>0</v>
      </c>
      <c r="BU28" s="192">
        <f t="shared" ca="1" si="188"/>
        <v>0</v>
      </c>
      <c r="BV28" s="192">
        <f t="shared" ca="1" si="188"/>
        <v>0</v>
      </c>
      <c r="BW28" s="192">
        <f t="shared" ca="1" si="188"/>
        <v>0</v>
      </c>
      <c r="BX28" s="192">
        <f t="shared" ca="1" si="188"/>
        <v>0</v>
      </c>
      <c r="BY28" s="192">
        <f t="shared" ca="1" si="188"/>
        <v>0</v>
      </c>
      <c r="BZ28" s="192">
        <f t="shared" ca="1" si="188"/>
        <v>0</v>
      </c>
      <c r="CA28" s="192">
        <f t="shared" ca="1" si="188"/>
        <v>0</v>
      </c>
      <c r="CB28" s="192">
        <f t="shared" ca="1" si="188"/>
        <v>0</v>
      </c>
      <c r="CC28" s="192">
        <f t="shared" ca="1" si="188"/>
        <v>0</v>
      </c>
      <c r="CD28" s="192">
        <f t="shared" ca="1" si="188"/>
        <v>0</v>
      </c>
      <c r="CE28" s="192">
        <f t="shared" ca="1" si="188"/>
        <v>0</v>
      </c>
      <c r="CF28" s="192">
        <f t="shared" ca="1" si="188"/>
        <v>0</v>
      </c>
      <c r="CG28" s="192">
        <f t="shared" ref="CG28:CY28" ca="1" si="189">IF(CG$11&lt;$D$1+$A28,$C28/$D$1,IF(CG$11=$D$1+$A28,($C28/$D$1)/2,0))</f>
        <v>0</v>
      </c>
      <c r="CH28" s="192">
        <f t="shared" ca="1" si="189"/>
        <v>0</v>
      </c>
      <c r="CI28" s="192">
        <f t="shared" ca="1" si="189"/>
        <v>0</v>
      </c>
      <c r="CJ28" s="192">
        <f t="shared" ca="1" si="189"/>
        <v>0</v>
      </c>
      <c r="CK28" s="192">
        <f t="shared" ca="1" si="189"/>
        <v>0</v>
      </c>
      <c r="CL28" s="192">
        <f t="shared" ca="1" si="189"/>
        <v>0</v>
      </c>
      <c r="CM28" s="192">
        <f t="shared" ca="1" si="189"/>
        <v>0</v>
      </c>
      <c r="CN28" s="192">
        <f t="shared" ca="1" si="189"/>
        <v>0</v>
      </c>
      <c r="CO28" s="192">
        <f t="shared" ca="1" si="189"/>
        <v>0</v>
      </c>
      <c r="CP28" s="192">
        <f t="shared" ca="1" si="189"/>
        <v>0</v>
      </c>
      <c r="CQ28" s="192">
        <f t="shared" ca="1" si="189"/>
        <v>0</v>
      </c>
      <c r="CR28" s="192">
        <f t="shared" ca="1" si="189"/>
        <v>0</v>
      </c>
      <c r="CS28" s="192">
        <f t="shared" ca="1" si="189"/>
        <v>0</v>
      </c>
      <c r="CT28" s="192">
        <f t="shared" ca="1" si="189"/>
        <v>0</v>
      </c>
      <c r="CU28" s="192">
        <f t="shared" ca="1" si="189"/>
        <v>0</v>
      </c>
      <c r="CV28" s="192">
        <f t="shared" ca="1" si="189"/>
        <v>0</v>
      </c>
      <c r="CW28" s="192">
        <f t="shared" ca="1" si="189"/>
        <v>0</v>
      </c>
      <c r="CX28" s="192">
        <f t="shared" ca="1" si="189"/>
        <v>0</v>
      </c>
      <c r="CY28" s="192">
        <f t="shared" ca="1" si="189"/>
        <v>0</v>
      </c>
      <c r="CZ28" s="192">
        <f t="shared" ca="1" si="143"/>
        <v>0</v>
      </c>
      <c r="DA28" s="437" t="s">
        <v>256</v>
      </c>
      <c r="DB28" s="437">
        <f t="shared" si="147"/>
        <v>2034</v>
      </c>
    </row>
    <row r="29" spans="1:106" x14ac:dyDescent="0.2">
      <c r="A29" s="191">
        <f t="shared" si="139"/>
        <v>18</v>
      </c>
      <c r="B29" s="191">
        <f t="shared" si="139"/>
        <v>2035</v>
      </c>
      <c r="C29" s="183">
        <f ca="1">IF(INDIRECT(DA29&amp;5)=$H$2,SUM($D$6:INDIRECT(DA29&amp;6)),IF(INDIRECT(DA29&amp;5)&gt;$H$2,INDIRECT(DA29&amp;6),0))</f>
        <v>0</v>
      </c>
      <c r="D29" s="192"/>
      <c r="E29" s="192"/>
      <c r="F29" s="192"/>
      <c r="G29" s="192"/>
      <c r="H29" s="192"/>
      <c r="I29" s="192"/>
      <c r="J29" s="192"/>
      <c r="K29" s="192"/>
      <c r="L29" s="192"/>
      <c r="M29" s="192"/>
      <c r="N29" s="192"/>
      <c r="O29" s="192"/>
      <c r="P29" s="192"/>
      <c r="Q29" s="192"/>
      <c r="R29" s="192"/>
      <c r="S29" s="192"/>
      <c r="T29" s="192"/>
      <c r="U29" s="192">
        <f ca="1">($C29/$D$1)/2</f>
        <v>0</v>
      </c>
      <c r="V29" s="192">
        <f t="shared" ref="V29:BA29" ca="1" si="190">IF(V$11&lt;$D$1+$A29,$C29/$D$1,IF(V$11=$D$1+$A29,($C29/$D$1)/2,0))</f>
        <v>0</v>
      </c>
      <c r="W29" s="192">
        <f t="shared" ca="1" si="190"/>
        <v>0</v>
      </c>
      <c r="X29" s="192">
        <f t="shared" ca="1" si="190"/>
        <v>0</v>
      </c>
      <c r="Y29" s="192">
        <f t="shared" ca="1" si="190"/>
        <v>0</v>
      </c>
      <c r="Z29" s="192">
        <f t="shared" ca="1" si="190"/>
        <v>0</v>
      </c>
      <c r="AA29" s="192">
        <f t="shared" ca="1" si="190"/>
        <v>0</v>
      </c>
      <c r="AB29" s="192">
        <f t="shared" ca="1" si="190"/>
        <v>0</v>
      </c>
      <c r="AC29" s="192">
        <f t="shared" ca="1" si="190"/>
        <v>0</v>
      </c>
      <c r="AD29" s="192">
        <f t="shared" ca="1" si="190"/>
        <v>0</v>
      </c>
      <c r="AE29" s="192">
        <f t="shared" ca="1" si="190"/>
        <v>0</v>
      </c>
      <c r="AF29" s="192">
        <f t="shared" ca="1" si="190"/>
        <v>0</v>
      </c>
      <c r="AG29" s="192">
        <f t="shared" ca="1" si="190"/>
        <v>0</v>
      </c>
      <c r="AH29" s="192">
        <f t="shared" ca="1" si="190"/>
        <v>0</v>
      </c>
      <c r="AI29" s="192">
        <f t="shared" ca="1" si="190"/>
        <v>0</v>
      </c>
      <c r="AJ29" s="192">
        <f t="shared" ca="1" si="190"/>
        <v>0</v>
      </c>
      <c r="AK29" s="192">
        <f t="shared" ca="1" si="190"/>
        <v>0</v>
      </c>
      <c r="AL29" s="192">
        <f t="shared" ca="1" si="190"/>
        <v>0</v>
      </c>
      <c r="AM29" s="192">
        <f t="shared" ca="1" si="190"/>
        <v>0</v>
      </c>
      <c r="AN29" s="192">
        <f t="shared" ca="1" si="190"/>
        <v>0</v>
      </c>
      <c r="AO29" s="192">
        <f t="shared" ca="1" si="190"/>
        <v>0</v>
      </c>
      <c r="AP29" s="192">
        <f t="shared" ca="1" si="190"/>
        <v>0</v>
      </c>
      <c r="AQ29" s="192">
        <f t="shared" ca="1" si="190"/>
        <v>0</v>
      </c>
      <c r="AR29" s="192">
        <f t="shared" ca="1" si="190"/>
        <v>0</v>
      </c>
      <c r="AS29" s="192">
        <f t="shared" ca="1" si="190"/>
        <v>0</v>
      </c>
      <c r="AT29" s="192">
        <f t="shared" ca="1" si="190"/>
        <v>0</v>
      </c>
      <c r="AU29" s="192">
        <f t="shared" ca="1" si="190"/>
        <v>0</v>
      </c>
      <c r="AV29" s="192">
        <f t="shared" ca="1" si="190"/>
        <v>0</v>
      </c>
      <c r="AW29" s="192">
        <f t="shared" ca="1" si="190"/>
        <v>0</v>
      </c>
      <c r="AX29" s="192">
        <f t="shared" ca="1" si="190"/>
        <v>0</v>
      </c>
      <c r="AY29" s="192">
        <f t="shared" ca="1" si="190"/>
        <v>0</v>
      </c>
      <c r="AZ29" s="192">
        <f t="shared" ca="1" si="190"/>
        <v>0</v>
      </c>
      <c r="BA29" s="192">
        <f t="shared" ca="1" si="190"/>
        <v>0</v>
      </c>
      <c r="BB29" s="192">
        <f t="shared" ref="BB29:CG29" ca="1" si="191">IF(BB$11&lt;$D$1+$A29,$C29/$D$1,IF(BB$11=$D$1+$A29,($C29/$D$1)/2,0))</f>
        <v>0</v>
      </c>
      <c r="BC29" s="192">
        <f t="shared" ca="1" si="191"/>
        <v>0</v>
      </c>
      <c r="BD29" s="192">
        <f t="shared" ca="1" si="191"/>
        <v>0</v>
      </c>
      <c r="BE29" s="192">
        <f t="shared" ca="1" si="191"/>
        <v>0</v>
      </c>
      <c r="BF29" s="192">
        <f t="shared" ca="1" si="191"/>
        <v>0</v>
      </c>
      <c r="BG29" s="192">
        <f t="shared" ca="1" si="191"/>
        <v>0</v>
      </c>
      <c r="BH29" s="192">
        <f t="shared" ca="1" si="191"/>
        <v>0</v>
      </c>
      <c r="BI29" s="192">
        <f t="shared" ca="1" si="191"/>
        <v>0</v>
      </c>
      <c r="BJ29" s="192">
        <f t="shared" ca="1" si="191"/>
        <v>0</v>
      </c>
      <c r="BK29" s="192">
        <f t="shared" ca="1" si="191"/>
        <v>0</v>
      </c>
      <c r="BL29" s="192">
        <f t="shared" ca="1" si="191"/>
        <v>0</v>
      </c>
      <c r="BM29" s="192">
        <f t="shared" ca="1" si="191"/>
        <v>0</v>
      </c>
      <c r="BN29" s="192">
        <f t="shared" ca="1" si="191"/>
        <v>0</v>
      </c>
      <c r="BO29" s="192">
        <f t="shared" ca="1" si="191"/>
        <v>0</v>
      </c>
      <c r="BP29" s="192">
        <f t="shared" ca="1" si="191"/>
        <v>0</v>
      </c>
      <c r="BQ29" s="192">
        <f t="shared" ca="1" si="191"/>
        <v>0</v>
      </c>
      <c r="BR29" s="192">
        <f t="shared" ca="1" si="191"/>
        <v>0</v>
      </c>
      <c r="BS29" s="192">
        <f t="shared" ca="1" si="191"/>
        <v>0</v>
      </c>
      <c r="BT29" s="192">
        <f t="shared" ca="1" si="191"/>
        <v>0</v>
      </c>
      <c r="BU29" s="192">
        <f t="shared" ca="1" si="191"/>
        <v>0</v>
      </c>
      <c r="BV29" s="192">
        <f t="shared" ca="1" si="191"/>
        <v>0</v>
      </c>
      <c r="BW29" s="192">
        <f t="shared" ca="1" si="191"/>
        <v>0</v>
      </c>
      <c r="BX29" s="192">
        <f t="shared" ca="1" si="191"/>
        <v>0</v>
      </c>
      <c r="BY29" s="192">
        <f t="shared" ca="1" si="191"/>
        <v>0</v>
      </c>
      <c r="BZ29" s="192">
        <f t="shared" ca="1" si="191"/>
        <v>0</v>
      </c>
      <c r="CA29" s="192">
        <f t="shared" ca="1" si="191"/>
        <v>0</v>
      </c>
      <c r="CB29" s="192">
        <f t="shared" ca="1" si="191"/>
        <v>0</v>
      </c>
      <c r="CC29" s="192">
        <f t="shared" ca="1" si="191"/>
        <v>0</v>
      </c>
      <c r="CD29" s="192">
        <f t="shared" ca="1" si="191"/>
        <v>0</v>
      </c>
      <c r="CE29" s="192">
        <f t="shared" ca="1" si="191"/>
        <v>0</v>
      </c>
      <c r="CF29" s="192">
        <f t="shared" ca="1" si="191"/>
        <v>0</v>
      </c>
      <c r="CG29" s="192">
        <f t="shared" ca="1" si="191"/>
        <v>0</v>
      </c>
      <c r="CH29" s="192">
        <f t="shared" ref="CH29:CY29" ca="1" si="192">IF(CH$11&lt;$D$1+$A29,$C29/$D$1,IF(CH$11=$D$1+$A29,($C29/$D$1)/2,0))</f>
        <v>0</v>
      </c>
      <c r="CI29" s="192">
        <f t="shared" ca="1" si="192"/>
        <v>0</v>
      </c>
      <c r="CJ29" s="192">
        <f t="shared" ca="1" si="192"/>
        <v>0</v>
      </c>
      <c r="CK29" s="192">
        <f t="shared" ca="1" si="192"/>
        <v>0</v>
      </c>
      <c r="CL29" s="192">
        <f t="shared" ca="1" si="192"/>
        <v>0</v>
      </c>
      <c r="CM29" s="192">
        <f t="shared" ca="1" si="192"/>
        <v>0</v>
      </c>
      <c r="CN29" s="192">
        <f t="shared" ca="1" si="192"/>
        <v>0</v>
      </c>
      <c r="CO29" s="192">
        <f t="shared" ca="1" si="192"/>
        <v>0</v>
      </c>
      <c r="CP29" s="192">
        <f t="shared" ca="1" si="192"/>
        <v>0</v>
      </c>
      <c r="CQ29" s="192">
        <f t="shared" ca="1" si="192"/>
        <v>0</v>
      </c>
      <c r="CR29" s="192">
        <f t="shared" ca="1" si="192"/>
        <v>0</v>
      </c>
      <c r="CS29" s="192">
        <f t="shared" ca="1" si="192"/>
        <v>0</v>
      </c>
      <c r="CT29" s="192">
        <f t="shared" ca="1" si="192"/>
        <v>0</v>
      </c>
      <c r="CU29" s="192">
        <f t="shared" ca="1" si="192"/>
        <v>0</v>
      </c>
      <c r="CV29" s="192">
        <f t="shared" ca="1" si="192"/>
        <v>0</v>
      </c>
      <c r="CW29" s="192">
        <f t="shared" ca="1" si="192"/>
        <v>0</v>
      </c>
      <c r="CX29" s="192">
        <f t="shared" ca="1" si="192"/>
        <v>0</v>
      </c>
      <c r="CY29" s="192">
        <f t="shared" ca="1" si="192"/>
        <v>0</v>
      </c>
      <c r="CZ29" s="192">
        <f t="shared" ca="1" si="143"/>
        <v>0</v>
      </c>
      <c r="DA29" s="437" t="s">
        <v>257</v>
      </c>
      <c r="DB29" s="437">
        <f t="shared" si="147"/>
        <v>2035</v>
      </c>
    </row>
    <row r="30" spans="1:106" x14ac:dyDescent="0.2">
      <c r="A30" s="191">
        <f t="shared" si="139"/>
        <v>19</v>
      </c>
      <c r="B30" s="191">
        <f t="shared" si="139"/>
        <v>2036</v>
      </c>
      <c r="C30" s="183">
        <f ca="1">IF(INDIRECT(DA30&amp;5)=$H$2,SUM($D$6:INDIRECT(DA30&amp;6)),IF(INDIRECT(DA30&amp;5)&gt;$H$2,INDIRECT(DA30&amp;6),0))</f>
        <v>0</v>
      </c>
      <c r="D30" s="192"/>
      <c r="E30" s="192"/>
      <c r="F30" s="192"/>
      <c r="G30" s="192"/>
      <c r="H30" s="192"/>
      <c r="I30" s="192"/>
      <c r="J30" s="192"/>
      <c r="K30" s="192"/>
      <c r="L30" s="192"/>
      <c r="M30" s="192"/>
      <c r="N30" s="192"/>
      <c r="O30" s="192"/>
      <c r="P30" s="192"/>
      <c r="Q30" s="192"/>
      <c r="R30" s="192"/>
      <c r="S30" s="192"/>
      <c r="T30" s="193"/>
      <c r="U30" s="192"/>
      <c r="V30" s="192">
        <f ca="1">($C30/$D$1)/2</f>
        <v>0</v>
      </c>
      <c r="W30" s="192">
        <f t="shared" ref="W30:BB30" ca="1" si="193">IF(W$11&lt;$D$1+$A30,$C30/$D$1,IF(W$11=$D$1+$A30,($C30/$D$1)/2,0))</f>
        <v>0</v>
      </c>
      <c r="X30" s="192">
        <f t="shared" ca="1" si="193"/>
        <v>0</v>
      </c>
      <c r="Y30" s="192">
        <f t="shared" ca="1" si="193"/>
        <v>0</v>
      </c>
      <c r="Z30" s="192">
        <f t="shared" ca="1" si="193"/>
        <v>0</v>
      </c>
      <c r="AA30" s="192">
        <f t="shared" ca="1" si="193"/>
        <v>0</v>
      </c>
      <c r="AB30" s="192">
        <f t="shared" ca="1" si="193"/>
        <v>0</v>
      </c>
      <c r="AC30" s="192">
        <f t="shared" ca="1" si="193"/>
        <v>0</v>
      </c>
      <c r="AD30" s="192">
        <f t="shared" ca="1" si="193"/>
        <v>0</v>
      </c>
      <c r="AE30" s="192">
        <f t="shared" ca="1" si="193"/>
        <v>0</v>
      </c>
      <c r="AF30" s="192">
        <f t="shared" ca="1" si="193"/>
        <v>0</v>
      </c>
      <c r="AG30" s="192">
        <f t="shared" ca="1" si="193"/>
        <v>0</v>
      </c>
      <c r="AH30" s="192">
        <f t="shared" ca="1" si="193"/>
        <v>0</v>
      </c>
      <c r="AI30" s="192">
        <f t="shared" ca="1" si="193"/>
        <v>0</v>
      </c>
      <c r="AJ30" s="192">
        <f t="shared" ca="1" si="193"/>
        <v>0</v>
      </c>
      <c r="AK30" s="192">
        <f t="shared" ca="1" si="193"/>
        <v>0</v>
      </c>
      <c r="AL30" s="192">
        <f t="shared" ca="1" si="193"/>
        <v>0</v>
      </c>
      <c r="AM30" s="192">
        <f t="shared" ca="1" si="193"/>
        <v>0</v>
      </c>
      <c r="AN30" s="192">
        <f t="shared" ca="1" si="193"/>
        <v>0</v>
      </c>
      <c r="AO30" s="192">
        <f t="shared" ca="1" si="193"/>
        <v>0</v>
      </c>
      <c r="AP30" s="192">
        <f t="shared" ca="1" si="193"/>
        <v>0</v>
      </c>
      <c r="AQ30" s="192">
        <f t="shared" ca="1" si="193"/>
        <v>0</v>
      </c>
      <c r="AR30" s="192">
        <f t="shared" ca="1" si="193"/>
        <v>0</v>
      </c>
      <c r="AS30" s="192">
        <f t="shared" ca="1" si="193"/>
        <v>0</v>
      </c>
      <c r="AT30" s="192">
        <f t="shared" ca="1" si="193"/>
        <v>0</v>
      </c>
      <c r="AU30" s="192">
        <f t="shared" ca="1" si="193"/>
        <v>0</v>
      </c>
      <c r="AV30" s="192">
        <f t="shared" ca="1" si="193"/>
        <v>0</v>
      </c>
      <c r="AW30" s="192">
        <f t="shared" ca="1" si="193"/>
        <v>0</v>
      </c>
      <c r="AX30" s="192">
        <f t="shared" ca="1" si="193"/>
        <v>0</v>
      </c>
      <c r="AY30" s="192">
        <f t="shared" ca="1" si="193"/>
        <v>0</v>
      </c>
      <c r="AZ30" s="192">
        <f t="shared" ca="1" si="193"/>
        <v>0</v>
      </c>
      <c r="BA30" s="192">
        <f t="shared" ca="1" si="193"/>
        <v>0</v>
      </c>
      <c r="BB30" s="192">
        <f t="shared" ca="1" si="193"/>
        <v>0</v>
      </c>
      <c r="BC30" s="192">
        <f t="shared" ref="BC30:CH30" ca="1" si="194">IF(BC$11&lt;$D$1+$A30,$C30/$D$1,IF(BC$11=$D$1+$A30,($C30/$D$1)/2,0))</f>
        <v>0</v>
      </c>
      <c r="BD30" s="192">
        <f t="shared" ca="1" si="194"/>
        <v>0</v>
      </c>
      <c r="BE30" s="192">
        <f t="shared" ca="1" si="194"/>
        <v>0</v>
      </c>
      <c r="BF30" s="192">
        <f t="shared" ca="1" si="194"/>
        <v>0</v>
      </c>
      <c r="BG30" s="192">
        <f t="shared" ca="1" si="194"/>
        <v>0</v>
      </c>
      <c r="BH30" s="192">
        <f t="shared" ca="1" si="194"/>
        <v>0</v>
      </c>
      <c r="BI30" s="192">
        <f t="shared" ca="1" si="194"/>
        <v>0</v>
      </c>
      <c r="BJ30" s="192">
        <f t="shared" ca="1" si="194"/>
        <v>0</v>
      </c>
      <c r="BK30" s="192">
        <f t="shared" ca="1" si="194"/>
        <v>0</v>
      </c>
      <c r="BL30" s="192">
        <f t="shared" ca="1" si="194"/>
        <v>0</v>
      </c>
      <c r="BM30" s="192">
        <f t="shared" ca="1" si="194"/>
        <v>0</v>
      </c>
      <c r="BN30" s="192">
        <f t="shared" ca="1" si="194"/>
        <v>0</v>
      </c>
      <c r="BO30" s="192">
        <f t="shared" ca="1" si="194"/>
        <v>0</v>
      </c>
      <c r="BP30" s="192">
        <f t="shared" ca="1" si="194"/>
        <v>0</v>
      </c>
      <c r="BQ30" s="192">
        <f t="shared" ca="1" si="194"/>
        <v>0</v>
      </c>
      <c r="BR30" s="192">
        <f t="shared" ca="1" si="194"/>
        <v>0</v>
      </c>
      <c r="BS30" s="192">
        <f t="shared" ca="1" si="194"/>
        <v>0</v>
      </c>
      <c r="BT30" s="192">
        <f t="shared" ca="1" si="194"/>
        <v>0</v>
      </c>
      <c r="BU30" s="192">
        <f t="shared" ca="1" si="194"/>
        <v>0</v>
      </c>
      <c r="BV30" s="192">
        <f t="shared" ca="1" si="194"/>
        <v>0</v>
      </c>
      <c r="BW30" s="192">
        <f t="shared" ca="1" si="194"/>
        <v>0</v>
      </c>
      <c r="BX30" s="192">
        <f t="shared" ca="1" si="194"/>
        <v>0</v>
      </c>
      <c r="BY30" s="192">
        <f t="shared" ca="1" si="194"/>
        <v>0</v>
      </c>
      <c r="BZ30" s="192">
        <f t="shared" ca="1" si="194"/>
        <v>0</v>
      </c>
      <c r="CA30" s="192">
        <f t="shared" ca="1" si="194"/>
        <v>0</v>
      </c>
      <c r="CB30" s="192">
        <f t="shared" ca="1" si="194"/>
        <v>0</v>
      </c>
      <c r="CC30" s="192">
        <f t="shared" ca="1" si="194"/>
        <v>0</v>
      </c>
      <c r="CD30" s="192">
        <f t="shared" ca="1" si="194"/>
        <v>0</v>
      </c>
      <c r="CE30" s="192">
        <f t="shared" ca="1" si="194"/>
        <v>0</v>
      </c>
      <c r="CF30" s="192">
        <f t="shared" ca="1" si="194"/>
        <v>0</v>
      </c>
      <c r="CG30" s="192">
        <f t="shared" ca="1" si="194"/>
        <v>0</v>
      </c>
      <c r="CH30" s="192">
        <f t="shared" ca="1" si="194"/>
        <v>0</v>
      </c>
      <c r="CI30" s="192">
        <f t="shared" ref="CI30:CY30" ca="1" si="195">IF(CI$11&lt;$D$1+$A30,$C30/$D$1,IF(CI$11=$D$1+$A30,($C30/$D$1)/2,0))</f>
        <v>0</v>
      </c>
      <c r="CJ30" s="192">
        <f t="shared" ca="1" si="195"/>
        <v>0</v>
      </c>
      <c r="CK30" s="192">
        <f t="shared" ca="1" si="195"/>
        <v>0</v>
      </c>
      <c r="CL30" s="192">
        <f t="shared" ca="1" si="195"/>
        <v>0</v>
      </c>
      <c r="CM30" s="192">
        <f t="shared" ca="1" si="195"/>
        <v>0</v>
      </c>
      <c r="CN30" s="192">
        <f t="shared" ca="1" si="195"/>
        <v>0</v>
      </c>
      <c r="CO30" s="192">
        <f t="shared" ca="1" si="195"/>
        <v>0</v>
      </c>
      <c r="CP30" s="192">
        <f t="shared" ca="1" si="195"/>
        <v>0</v>
      </c>
      <c r="CQ30" s="192">
        <f t="shared" ca="1" si="195"/>
        <v>0</v>
      </c>
      <c r="CR30" s="192">
        <f t="shared" ca="1" si="195"/>
        <v>0</v>
      </c>
      <c r="CS30" s="192">
        <f t="shared" ca="1" si="195"/>
        <v>0</v>
      </c>
      <c r="CT30" s="192">
        <f t="shared" ca="1" si="195"/>
        <v>0</v>
      </c>
      <c r="CU30" s="192">
        <f t="shared" ca="1" si="195"/>
        <v>0</v>
      </c>
      <c r="CV30" s="192">
        <f t="shared" ca="1" si="195"/>
        <v>0</v>
      </c>
      <c r="CW30" s="192">
        <f t="shared" ca="1" si="195"/>
        <v>0</v>
      </c>
      <c r="CX30" s="192">
        <f t="shared" ca="1" si="195"/>
        <v>0</v>
      </c>
      <c r="CY30" s="192">
        <f t="shared" ca="1" si="195"/>
        <v>0</v>
      </c>
      <c r="CZ30" s="192">
        <f t="shared" ca="1" si="143"/>
        <v>0</v>
      </c>
      <c r="DA30" s="437" t="s">
        <v>258</v>
      </c>
      <c r="DB30" s="437">
        <f t="shared" si="147"/>
        <v>2036</v>
      </c>
    </row>
    <row r="31" spans="1:106" x14ac:dyDescent="0.2">
      <c r="A31" s="191">
        <f t="shared" si="139"/>
        <v>20</v>
      </c>
      <c r="B31" s="191">
        <f t="shared" si="139"/>
        <v>2037</v>
      </c>
      <c r="C31" s="183">
        <f ca="1">IF(INDIRECT(DA31&amp;5)=$H$2,SUM($D$6:INDIRECT(DA31&amp;6)),IF(INDIRECT(DA31&amp;5)&gt;$H$2,INDIRECT(DA31&amp;6),0))</f>
        <v>0</v>
      </c>
      <c r="D31" s="192"/>
      <c r="E31" s="192"/>
      <c r="F31" s="192"/>
      <c r="G31" s="192"/>
      <c r="H31" s="192"/>
      <c r="I31" s="192"/>
      <c r="J31" s="192"/>
      <c r="K31" s="192"/>
      <c r="L31" s="192"/>
      <c r="M31" s="192"/>
      <c r="N31" s="192"/>
      <c r="O31" s="192"/>
      <c r="P31" s="192"/>
      <c r="Q31" s="192"/>
      <c r="R31" s="192"/>
      <c r="S31" s="192"/>
      <c r="T31" s="193"/>
      <c r="U31" s="193"/>
      <c r="V31" s="192"/>
      <c r="W31" s="192">
        <f ca="1">($C31/$D$1)/2</f>
        <v>0</v>
      </c>
      <c r="X31" s="192">
        <f t="shared" ref="X31:BC31" ca="1" si="196">IF(X$11&lt;$D$1+$A31,$C31/$D$1,IF(X$11=$D$1+$A31,($C31/$D$1)/2,0))</f>
        <v>0</v>
      </c>
      <c r="Y31" s="192">
        <f t="shared" ca="1" si="196"/>
        <v>0</v>
      </c>
      <c r="Z31" s="192">
        <f t="shared" ca="1" si="196"/>
        <v>0</v>
      </c>
      <c r="AA31" s="192">
        <f t="shared" ca="1" si="196"/>
        <v>0</v>
      </c>
      <c r="AB31" s="192">
        <f t="shared" ca="1" si="196"/>
        <v>0</v>
      </c>
      <c r="AC31" s="192">
        <f t="shared" ca="1" si="196"/>
        <v>0</v>
      </c>
      <c r="AD31" s="192">
        <f t="shared" ca="1" si="196"/>
        <v>0</v>
      </c>
      <c r="AE31" s="192">
        <f t="shared" ca="1" si="196"/>
        <v>0</v>
      </c>
      <c r="AF31" s="192">
        <f t="shared" ca="1" si="196"/>
        <v>0</v>
      </c>
      <c r="AG31" s="192">
        <f t="shared" ca="1" si="196"/>
        <v>0</v>
      </c>
      <c r="AH31" s="192">
        <f t="shared" ca="1" si="196"/>
        <v>0</v>
      </c>
      <c r="AI31" s="192">
        <f t="shared" ca="1" si="196"/>
        <v>0</v>
      </c>
      <c r="AJ31" s="192">
        <f t="shared" ca="1" si="196"/>
        <v>0</v>
      </c>
      <c r="AK31" s="192">
        <f t="shared" ca="1" si="196"/>
        <v>0</v>
      </c>
      <c r="AL31" s="192">
        <f t="shared" ca="1" si="196"/>
        <v>0</v>
      </c>
      <c r="AM31" s="192">
        <f t="shared" ca="1" si="196"/>
        <v>0</v>
      </c>
      <c r="AN31" s="192">
        <f t="shared" ca="1" si="196"/>
        <v>0</v>
      </c>
      <c r="AO31" s="192">
        <f t="shared" ca="1" si="196"/>
        <v>0</v>
      </c>
      <c r="AP31" s="192">
        <f t="shared" ca="1" si="196"/>
        <v>0</v>
      </c>
      <c r="AQ31" s="192">
        <f t="shared" ca="1" si="196"/>
        <v>0</v>
      </c>
      <c r="AR31" s="192">
        <f t="shared" ca="1" si="196"/>
        <v>0</v>
      </c>
      <c r="AS31" s="192">
        <f t="shared" ca="1" si="196"/>
        <v>0</v>
      </c>
      <c r="AT31" s="192">
        <f t="shared" ca="1" si="196"/>
        <v>0</v>
      </c>
      <c r="AU31" s="192">
        <f t="shared" ca="1" si="196"/>
        <v>0</v>
      </c>
      <c r="AV31" s="192">
        <f t="shared" ca="1" si="196"/>
        <v>0</v>
      </c>
      <c r="AW31" s="192">
        <f t="shared" ca="1" si="196"/>
        <v>0</v>
      </c>
      <c r="AX31" s="192">
        <f t="shared" ca="1" si="196"/>
        <v>0</v>
      </c>
      <c r="AY31" s="192">
        <f t="shared" ca="1" si="196"/>
        <v>0</v>
      </c>
      <c r="AZ31" s="192">
        <f t="shared" ca="1" si="196"/>
        <v>0</v>
      </c>
      <c r="BA31" s="192">
        <f t="shared" ca="1" si="196"/>
        <v>0</v>
      </c>
      <c r="BB31" s="192">
        <f t="shared" ca="1" si="196"/>
        <v>0</v>
      </c>
      <c r="BC31" s="192">
        <f t="shared" ca="1" si="196"/>
        <v>0</v>
      </c>
      <c r="BD31" s="192">
        <f t="shared" ref="BD31:CI31" ca="1" si="197">IF(BD$11&lt;$D$1+$A31,$C31/$D$1,IF(BD$11=$D$1+$A31,($C31/$D$1)/2,0))</f>
        <v>0</v>
      </c>
      <c r="BE31" s="192">
        <f t="shared" ca="1" si="197"/>
        <v>0</v>
      </c>
      <c r="BF31" s="192">
        <f t="shared" ca="1" si="197"/>
        <v>0</v>
      </c>
      <c r="BG31" s="192">
        <f t="shared" ca="1" si="197"/>
        <v>0</v>
      </c>
      <c r="BH31" s="192">
        <f t="shared" ca="1" si="197"/>
        <v>0</v>
      </c>
      <c r="BI31" s="192">
        <f t="shared" ca="1" si="197"/>
        <v>0</v>
      </c>
      <c r="BJ31" s="192">
        <f t="shared" ca="1" si="197"/>
        <v>0</v>
      </c>
      <c r="BK31" s="192">
        <f t="shared" ca="1" si="197"/>
        <v>0</v>
      </c>
      <c r="BL31" s="192">
        <f t="shared" ca="1" si="197"/>
        <v>0</v>
      </c>
      <c r="BM31" s="192">
        <f t="shared" ca="1" si="197"/>
        <v>0</v>
      </c>
      <c r="BN31" s="192">
        <f t="shared" ca="1" si="197"/>
        <v>0</v>
      </c>
      <c r="BO31" s="192">
        <f t="shared" ca="1" si="197"/>
        <v>0</v>
      </c>
      <c r="BP31" s="192">
        <f t="shared" ca="1" si="197"/>
        <v>0</v>
      </c>
      <c r="BQ31" s="192">
        <f t="shared" ca="1" si="197"/>
        <v>0</v>
      </c>
      <c r="BR31" s="192">
        <f t="shared" ca="1" si="197"/>
        <v>0</v>
      </c>
      <c r="BS31" s="192">
        <f t="shared" ca="1" si="197"/>
        <v>0</v>
      </c>
      <c r="BT31" s="192">
        <f t="shared" ca="1" si="197"/>
        <v>0</v>
      </c>
      <c r="BU31" s="192">
        <f t="shared" ca="1" si="197"/>
        <v>0</v>
      </c>
      <c r="BV31" s="192">
        <f t="shared" ca="1" si="197"/>
        <v>0</v>
      </c>
      <c r="BW31" s="192">
        <f t="shared" ca="1" si="197"/>
        <v>0</v>
      </c>
      <c r="BX31" s="192">
        <f t="shared" ca="1" si="197"/>
        <v>0</v>
      </c>
      <c r="BY31" s="192">
        <f t="shared" ca="1" si="197"/>
        <v>0</v>
      </c>
      <c r="BZ31" s="192">
        <f t="shared" ca="1" si="197"/>
        <v>0</v>
      </c>
      <c r="CA31" s="192">
        <f t="shared" ca="1" si="197"/>
        <v>0</v>
      </c>
      <c r="CB31" s="192">
        <f t="shared" ca="1" si="197"/>
        <v>0</v>
      </c>
      <c r="CC31" s="192">
        <f t="shared" ca="1" si="197"/>
        <v>0</v>
      </c>
      <c r="CD31" s="192">
        <f t="shared" ca="1" si="197"/>
        <v>0</v>
      </c>
      <c r="CE31" s="192">
        <f t="shared" ca="1" si="197"/>
        <v>0</v>
      </c>
      <c r="CF31" s="192">
        <f t="shared" ca="1" si="197"/>
        <v>0</v>
      </c>
      <c r="CG31" s="192">
        <f t="shared" ca="1" si="197"/>
        <v>0</v>
      </c>
      <c r="CH31" s="192">
        <f t="shared" ca="1" si="197"/>
        <v>0</v>
      </c>
      <c r="CI31" s="192">
        <f t="shared" ca="1" si="197"/>
        <v>0</v>
      </c>
      <c r="CJ31" s="192">
        <f t="shared" ref="CJ31:CY31" ca="1" si="198">IF(CJ$11&lt;$D$1+$A31,$C31/$D$1,IF(CJ$11=$D$1+$A31,($C31/$D$1)/2,0))</f>
        <v>0</v>
      </c>
      <c r="CK31" s="192">
        <f t="shared" ca="1" si="198"/>
        <v>0</v>
      </c>
      <c r="CL31" s="192">
        <f t="shared" ca="1" si="198"/>
        <v>0</v>
      </c>
      <c r="CM31" s="192">
        <f t="shared" ca="1" si="198"/>
        <v>0</v>
      </c>
      <c r="CN31" s="192">
        <f t="shared" ca="1" si="198"/>
        <v>0</v>
      </c>
      <c r="CO31" s="192">
        <f t="shared" ca="1" si="198"/>
        <v>0</v>
      </c>
      <c r="CP31" s="192">
        <f t="shared" ca="1" si="198"/>
        <v>0</v>
      </c>
      <c r="CQ31" s="192">
        <f t="shared" ca="1" si="198"/>
        <v>0</v>
      </c>
      <c r="CR31" s="192">
        <f t="shared" ca="1" si="198"/>
        <v>0</v>
      </c>
      <c r="CS31" s="192">
        <f t="shared" ca="1" si="198"/>
        <v>0</v>
      </c>
      <c r="CT31" s="192">
        <f t="shared" ca="1" si="198"/>
        <v>0</v>
      </c>
      <c r="CU31" s="192">
        <f t="shared" ca="1" si="198"/>
        <v>0</v>
      </c>
      <c r="CV31" s="192">
        <f t="shared" ca="1" si="198"/>
        <v>0</v>
      </c>
      <c r="CW31" s="192">
        <f t="shared" ca="1" si="198"/>
        <v>0</v>
      </c>
      <c r="CX31" s="192">
        <f t="shared" ca="1" si="198"/>
        <v>0</v>
      </c>
      <c r="CY31" s="192">
        <f t="shared" ca="1" si="198"/>
        <v>0</v>
      </c>
      <c r="CZ31" s="192">
        <f t="shared" ca="1" si="143"/>
        <v>0</v>
      </c>
      <c r="DA31" s="438" t="s">
        <v>259</v>
      </c>
      <c r="DB31" s="437">
        <f t="shared" si="147"/>
        <v>2037</v>
      </c>
    </row>
    <row r="32" spans="1:106" s="437" customFormat="1" x14ac:dyDescent="0.2">
      <c r="A32" s="191">
        <f t="shared" si="139"/>
        <v>21</v>
      </c>
      <c r="B32" s="191">
        <f t="shared" si="139"/>
        <v>2038</v>
      </c>
      <c r="C32" s="183">
        <f ca="1">IF(INDIRECT(DA32&amp;5)=$H$2,SUM($D$6:INDIRECT(DA32&amp;6)),IF(INDIRECT(DA32&amp;5)&gt;$H$2,INDIRECT(DA32&amp;6),0))</f>
        <v>0</v>
      </c>
      <c r="D32" s="438"/>
      <c r="E32" s="438"/>
      <c r="F32" s="438"/>
      <c r="G32" s="438"/>
      <c r="H32" s="438"/>
      <c r="I32" s="438"/>
      <c r="J32" s="438"/>
      <c r="K32" s="438"/>
      <c r="L32" s="438"/>
      <c r="M32" s="438"/>
      <c r="N32" s="438"/>
      <c r="O32" s="438"/>
      <c r="P32" s="438"/>
      <c r="Q32" s="438"/>
      <c r="R32" s="438"/>
      <c r="S32" s="438"/>
      <c r="T32" s="439"/>
      <c r="U32" s="439"/>
      <c r="V32" s="438"/>
      <c r="W32" s="438"/>
      <c r="X32" s="438">
        <f ca="1">($C32/$D$1)/2</f>
        <v>0</v>
      </c>
      <c r="Y32" s="438">
        <f t="shared" ref="Y32:BD32" ca="1" si="199">IF(Y$11&lt;$D$1+$A32,$C32/$D$1,IF(Y$11=$D$1+$A32,($C32/$D$1)/2,0))</f>
        <v>0</v>
      </c>
      <c r="Z32" s="438">
        <f t="shared" ca="1" si="199"/>
        <v>0</v>
      </c>
      <c r="AA32" s="438">
        <f t="shared" ca="1" si="199"/>
        <v>0</v>
      </c>
      <c r="AB32" s="438">
        <f t="shared" ca="1" si="199"/>
        <v>0</v>
      </c>
      <c r="AC32" s="438">
        <f t="shared" ca="1" si="199"/>
        <v>0</v>
      </c>
      <c r="AD32" s="438">
        <f t="shared" ca="1" si="199"/>
        <v>0</v>
      </c>
      <c r="AE32" s="438">
        <f t="shared" ca="1" si="199"/>
        <v>0</v>
      </c>
      <c r="AF32" s="438">
        <f t="shared" ca="1" si="199"/>
        <v>0</v>
      </c>
      <c r="AG32" s="438">
        <f t="shared" ca="1" si="199"/>
        <v>0</v>
      </c>
      <c r="AH32" s="438">
        <f t="shared" ca="1" si="199"/>
        <v>0</v>
      </c>
      <c r="AI32" s="438">
        <f t="shared" ca="1" si="199"/>
        <v>0</v>
      </c>
      <c r="AJ32" s="438">
        <f t="shared" ca="1" si="199"/>
        <v>0</v>
      </c>
      <c r="AK32" s="438">
        <f t="shared" ca="1" si="199"/>
        <v>0</v>
      </c>
      <c r="AL32" s="438">
        <f t="shared" ca="1" si="199"/>
        <v>0</v>
      </c>
      <c r="AM32" s="438">
        <f t="shared" ca="1" si="199"/>
        <v>0</v>
      </c>
      <c r="AN32" s="438">
        <f t="shared" ca="1" si="199"/>
        <v>0</v>
      </c>
      <c r="AO32" s="438">
        <f t="shared" ca="1" si="199"/>
        <v>0</v>
      </c>
      <c r="AP32" s="438">
        <f t="shared" ca="1" si="199"/>
        <v>0</v>
      </c>
      <c r="AQ32" s="438">
        <f t="shared" ca="1" si="199"/>
        <v>0</v>
      </c>
      <c r="AR32" s="438">
        <f t="shared" ca="1" si="199"/>
        <v>0</v>
      </c>
      <c r="AS32" s="438">
        <f t="shared" ca="1" si="199"/>
        <v>0</v>
      </c>
      <c r="AT32" s="438">
        <f t="shared" ca="1" si="199"/>
        <v>0</v>
      </c>
      <c r="AU32" s="438">
        <f t="shared" ca="1" si="199"/>
        <v>0</v>
      </c>
      <c r="AV32" s="438">
        <f t="shared" ca="1" si="199"/>
        <v>0</v>
      </c>
      <c r="AW32" s="438">
        <f t="shared" ca="1" si="199"/>
        <v>0</v>
      </c>
      <c r="AX32" s="438">
        <f t="shared" ca="1" si="199"/>
        <v>0</v>
      </c>
      <c r="AY32" s="438">
        <f t="shared" ca="1" si="199"/>
        <v>0</v>
      </c>
      <c r="AZ32" s="438">
        <f t="shared" ca="1" si="199"/>
        <v>0</v>
      </c>
      <c r="BA32" s="438">
        <f t="shared" ca="1" si="199"/>
        <v>0</v>
      </c>
      <c r="BB32" s="438">
        <f t="shared" ca="1" si="199"/>
        <v>0</v>
      </c>
      <c r="BC32" s="438">
        <f t="shared" ca="1" si="199"/>
        <v>0</v>
      </c>
      <c r="BD32" s="438">
        <f t="shared" ca="1" si="199"/>
        <v>0</v>
      </c>
      <c r="BE32" s="438">
        <f t="shared" ref="BE32:CJ32" ca="1" si="200">IF(BE$11&lt;$D$1+$A32,$C32/$D$1,IF(BE$11=$D$1+$A32,($C32/$D$1)/2,0))</f>
        <v>0</v>
      </c>
      <c r="BF32" s="438">
        <f t="shared" ca="1" si="200"/>
        <v>0</v>
      </c>
      <c r="BG32" s="438">
        <f t="shared" ca="1" si="200"/>
        <v>0</v>
      </c>
      <c r="BH32" s="438">
        <f t="shared" ca="1" si="200"/>
        <v>0</v>
      </c>
      <c r="BI32" s="438">
        <f t="shared" ca="1" si="200"/>
        <v>0</v>
      </c>
      <c r="BJ32" s="438">
        <f t="shared" ca="1" si="200"/>
        <v>0</v>
      </c>
      <c r="BK32" s="438">
        <f t="shared" ca="1" si="200"/>
        <v>0</v>
      </c>
      <c r="BL32" s="438">
        <f t="shared" ca="1" si="200"/>
        <v>0</v>
      </c>
      <c r="BM32" s="438">
        <f t="shared" ca="1" si="200"/>
        <v>0</v>
      </c>
      <c r="BN32" s="438">
        <f t="shared" ca="1" si="200"/>
        <v>0</v>
      </c>
      <c r="BO32" s="438">
        <f t="shared" ca="1" si="200"/>
        <v>0</v>
      </c>
      <c r="BP32" s="438">
        <f t="shared" ca="1" si="200"/>
        <v>0</v>
      </c>
      <c r="BQ32" s="438">
        <f t="shared" ca="1" si="200"/>
        <v>0</v>
      </c>
      <c r="BR32" s="438">
        <f t="shared" ca="1" si="200"/>
        <v>0</v>
      </c>
      <c r="BS32" s="438">
        <f t="shared" ca="1" si="200"/>
        <v>0</v>
      </c>
      <c r="BT32" s="438">
        <f t="shared" ca="1" si="200"/>
        <v>0</v>
      </c>
      <c r="BU32" s="438">
        <f t="shared" ca="1" si="200"/>
        <v>0</v>
      </c>
      <c r="BV32" s="438">
        <f t="shared" ca="1" si="200"/>
        <v>0</v>
      </c>
      <c r="BW32" s="438">
        <f t="shared" ca="1" si="200"/>
        <v>0</v>
      </c>
      <c r="BX32" s="438">
        <f t="shared" ca="1" si="200"/>
        <v>0</v>
      </c>
      <c r="BY32" s="438">
        <f t="shared" ca="1" si="200"/>
        <v>0</v>
      </c>
      <c r="BZ32" s="438">
        <f t="shared" ca="1" si="200"/>
        <v>0</v>
      </c>
      <c r="CA32" s="438">
        <f t="shared" ca="1" si="200"/>
        <v>0</v>
      </c>
      <c r="CB32" s="438">
        <f t="shared" ca="1" si="200"/>
        <v>0</v>
      </c>
      <c r="CC32" s="438">
        <f t="shared" ca="1" si="200"/>
        <v>0</v>
      </c>
      <c r="CD32" s="438">
        <f t="shared" ca="1" si="200"/>
        <v>0</v>
      </c>
      <c r="CE32" s="438">
        <f t="shared" ca="1" si="200"/>
        <v>0</v>
      </c>
      <c r="CF32" s="438">
        <f t="shared" ca="1" si="200"/>
        <v>0</v>
      </c>
      <c r="CG32" s="438">
        <f t="shared" ca="1" si="200"/>
        <v>0</v>
      </c>
      <c r="CH32" s="438">
        <f t="shared" ca="1" si="200"/>
        <v>0</v>
      </c>
      <c r="CI32" s="438">
        <f t="shared" ca="1" si="200"/>
        <v>0</v>
      </c>
      <c r="CJ32" s="438">
        <f t="shared" ca="1" si="200"/>
        <v>0</v>
      </c>
      <c r="CK32" s="438">
        <f t="shared" ref="CK32:CZ32" ca="1" si="201">IF(CK$11&lt;$D$1+$A32,$C32/$D$1,IF(CK$11=$D$1+$A32,($C32/$D$1)/2,0))</f>
        <v>0</v>
      </c>
      <c r="CL32" s="438">
        <f t="shared" ca="1" si="201"/>
        <v>0</v>
      </c>
      <c r="CM32" s="438">
        <f t="shared" ca="1" si="201"/>
        <v>0</v>
      </c>
      <c r="CN32" s="438">
        <f t="shared" ca="1" si="201"/>
        <v>0</v>
      </c>
      <c r="CO32" s="438">
        <f t="shared" ca="1" si="201"/>
        <v>0</v>
      </c>
      <c r="CP32" s="438">
        <f t="shared" ca="1" si="201"/>
        <v>0</v>
      </c>
      <c r="CQ32" s="438">
        <f t="shared" ca="1" si="201"/>
        <v>0</v>
      </c>
      <c r="CR32" s="438">
        <f t="shared" ca="1" si="201"/>
        <v>0</v>
      </c>
      <c r="CS32" s="438">
        <f t="shared" ca="1" si="201"/>
        <v>0</v>
      </c>
      <c r="CT32" s="438">
        <f t="shared" ca="1" si="201"/>
        <v>0</v>
      </c>
      <c r="CU32" s="438">
        <f t="shared" ca="1" si="201"/>
        <v>0</v>
      </c>
      <c r="CV32" s="438">
        <f t="shared" ca="1" si="201"/>
        <v>0</v>
      </c>
      <c r="CW32" s="438">
        <f t="shared" ca="1" si="201"/>
        <v>0</v>
      </c>
      <c r="CX32" s="438">
        <f t="shared" ca="1" si="201"/>
        <v>0</v>
      </c>
      <c r="CY32" s="438">
        <f t="shared" ca="1" si="201"/>
        <v>0</v>
      </c>
      <c r="CZ32" s="438">
        <f t="shared" ca="1" si="201"/>
        <v>0</v>
      </c>
      <c r="DA32" s="438" t="s">
        <v>260</v>
      </c>
      <c r="DB32" s="437">
        <f t="shared" si="147"/>
        <v>2038</v>
      </c>
    </row>
    <row r="33" spans="1:121" s="437" customFormat="1" x14ac:dyDescent="0.2">
      <c r="A33" s="191">
        <f t="shared" si="139"/>
        <v>22</v>
      </c>
      <c r="B33" s="191">
        <f t="shared" si="139"/>
        <v>2039</v>
      </c>
      <c r="C33" s="183">
        <f ca="1">IF(INDIRECT(DA33&amp;5)=$H$2,SUM($D$6:INDIRECT(DA33&amp;6)),IF(INDIRECT(DA33&amp;5)&gt;$H$2,INDIRECT(DA33&amp;6),0))</f>
        <v>0</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0</v>
      </c>
      <c r="Z33" s="438">
        <f t="shared" ref="Z33:BE33" ca="1" si="202">IF(Z$11&lt;$D$1+$A33,$C33/$D$1,IF(Z$11=$D$1+$A33,($C33/$D$1)/2,0))</f>
        <v>0</v>
      </c>
      <c r="AA33" s="438">
        <f t="shared" ca="1" si="202"/>
        <v>0</v>
      </c>
      <c r="AB33" s="438">
        <f t="shared" ca="1" si="202"/>
        <v>0</v>
      </c>
      <c r="AC33" s="438">
        <f t="shared" ca="1" si="202"/>
        <v>0</v>
      </c>
      <c r="AD33" s="438">
        <f t="shared" ca="1" si="202"/>
        <v>0</v>
      </c>
      <c r="AE33" s="438">
        <f t="shared" ca="1" si="202"/>
        <v>0</v>
      </c>
      <c r="AF33" s="438">
        <f t="shared" ca="1" si="202"/>
        <v>0</v>
      </c>
      <c r="AG33" s="438">
        <f t="shared" ca="1" si="202"/>
        <v>0</v>
      </c>
      <c r="AH33" s="438">
        <f t="shared" ca="1" si="202"/>
        <v>0</v>
      </c>
      <c r="AI33" s="438">
        <f t="shared" ca="1" si="202"/>
        <v>0</v>
      </c>
      <c r="AJ33" s="438">
        <f t="shared" ca="1" si="202"/>
        <v>0</v>
      </c>
      <c r="AK33" s="438">
        <f t="shared" ca="1" si="202"/>
        <v>0</v>
      </c>
      <c r="AL33" s="438">
        <f t="shared" ca="1" si="202"/>
        <v>0</v>
      </c>
      <c r="AM33" s="438">
        <f t="shared" ca="1" si="202"/>
        <v>0</v>
      </c>
      <c r="AN33" s="438">
        <f t="shared" ca="1" si="202"/>
        <v>0</v>
      </c>
      <c r="AO33" s="438">
        <f t="shared" ca="1" si="202"/>
        <v>0</v>
      </c>
      <c r="AP33" s="438">
        <f t="shared" ca="1" si="202"/>
        <v>0</v>
      </c>
      <c r="AQ33" s="438">
        <f t="shared" ca="1" si="202"/>
        <v>0</v>
      </c>
      <c r="AR33" s="438">
        <f t="shared" ca="1" si="202"/>
        <v>0</v>
      </c>
      <c r="AS33" s="438">
        <f t="shared" ca="1" si="202"/>
        <v>0</v>
      </c>
      <c r="AT33" s="438">
        <f t="shared" ca="1" si="202"/>
        <v>0</v>
      </c>
      <c r="AU33" s="438">
        <f t="shared" ca="1" si="202"/>
        <v>0</v>
      </c>
      <c r="AV33" s="438">
        <f t="shared" ca="1" si="202"/>
        <v>0</v>
      </c>
      <c r="AW33" s="438">
        <f t="shared" ca="1" si="202"/>
        <v>0</v>
      </c>
      <c r="AX33" s="438">
        <f t="shared" ca="1" si="202"/>
        <v>0</v>
      </c>
      <c r="AY33" s="438">
        <f t="shared" ca="1" si="202"/>
        <v>0</v>
      </c>
      <c r="AZ33" s="438">
        <f t="shared" ca="1" si="202"/>
        <v>0</v>
      </c>
      <c r="BA33" s="438">
        <f t="shared" ca="1" si="202"/>
        <v>0</v>
      </c>
      <c r="BB33" s="438">
        <f t="shared" ca="1" si="202"/>
        <v>0</v>
      </c>
      <c r="BC33" s="438">
        <f t="shared" ca="1" si="202"/>
        <v>0</v>
      </c>
      <c r="BD33" s="438">
        <f t="shared" ca="1" si="202"/>
        <v>0</v>
      </c>
      <c r="BE33" s="438">
        <f t="shared" ca="1" si="202"/>
        <v>0</v>
      </c>
      <c r="BF33" s="438">
        <f t="shared" ref="BF33:CK33" ca="1" si="203">IF(BF$11&lt;$D$1+$A33,$C33/$D$1,IF(BF$11=$D$1+$A33,($C33/$D$1)/2,0))</f>
        <v>0</v>
      </c>
      <c r="BG33" s="438">
        <f t="shared" ca="1" si="203"/>
        <v>0</v>
      </c>
      <c r="BH33" s="438">
        <f t="shared" ca="1" si="203"/>
        <v>0</v>
      </c>
      <c r="BI33" s="438">
        <f t="shared" ca="1" si="203"/>
        <v>0</v>
      </c>
      <c r="BJ33" s="438">
        <f t="shared" ca="1" si="203"/>
        <v>0</v>
      </c>
      <c r="BK33" s="438">
        <f t="shared" ca="1" si="203"/>
        <v>0</v>
      </c>
      <c r="BL33" s="438">
        <f t="shared" ca="1" si="203"/>
        <v>0</v>
      </c>
      <c r="BM33" s="438">
        <f t="shared" ca="1" si="203"/>
        <v>0</v>
      </c>
      <c r="BN33" s="438">
        <f t="shared" ca="1" si="203"/>
        <v>0</v>
      </c>
      <c r="BO33" s="438">
        <f t="shared" ca="1" si="203"/>
        <v>0</v>
      </c>
      <c r="BP33" s="438">
        <f t="shared" ca="1" si="203"/>
        <v>0</v>
      </c>
      <c r="BQ33" s="438">
        <f t="shared" ca="1" si="203"/>
        <v>0</v>
      </c>
      <c r="BR33" s="438">
        <f t="shared" ca="1" si="203"/>
        <v>0</v>
      </c>
      <c r="BS33" s="438">
        <f t="shared" ca="1" si="203"/>
        <v>0</v>
      </c>
      <c r="BT33" s="438">
        <f t="shared" ca="1" si="203"/>
        <v>0</v>
      </c>
      <c r="BU33" s="438">
        <f t="shared" ca="1" si="203"/>
        <v>0</v>
      </c>
      <c r="BV33" s="438">
        <f t="shared" ca="1" si="203"/>
        <v>0</v>
      </c>
      <c r="BW33" s="438">
        <f t="shared" ca="1" si="203"/>
        <v>0</v>
      </c>
      <c r="BX33" s="438">
        <f t="shared" ca="1" si="203"/>
        <v>0</v>
      </c>
      <c r="BY33" s="438">
        <f t="shared" ca="1" si="203"/>
        <v>0</v>
      </c>
      <c r="BZ33" s="438">
        <f t="shared" ca="1" si="203"/>
        <v>0</v>
      </c>
      <c r="CA33" s="438">
        <f t="shared" ca="1" si="203"/>
        <v>0</v>
      </c>
      <c r="CB33" s="438">
        <f t="shared" ca="1" si="203"/>
        <v>0</v>
      </c>
      <c r="CC33" s="438">
        <f t="shared" ca="1" si="203"/>
        <v>0</v>
      </c>
      <c r="CD33" s="438">
        <f t="shared" ca="1" si="203"/>
        <v>0</v>
      </c>
      <c r="CE33" s="438">
        <f t="shared" ca="1" si="203"/>
        <v>0</v>
      </c>
      <c r="CF33" s="438">
        <f t="shared" ca="1" si="203"/>
        <v>0</v>
      </c>
      <c r="CG33" s="438">
        <f t="shared" ca="1" si="203"/>
        <v>0</v>
      </c>
      <c r="CH33" s="438">
        <f t="shared" ca="1" si="203"/>
        <v>0</v>
      </c>
      <c r="CI33" s="438">
        <f t="shared" ca="1" si="203"/>
        <v>0</v>
      </c>
      <c r="CJ33" s="438">
        <f t="shared" ca="1" si="203"/>
        <v>0</v>
      </c>
      <c r="CK33" s="438">
        <f t="shared" ca="1" si="203"/>
        <v>0</v>
      </c>
      <c r="CL33" s="438">
        <f t="shared" ref="CL33:CZ33" ca="1" si="204">IF(CL$11&lt;$D$1+$A33,$C33/$D$1,IF(CL$11=$D$1+$A33,($C33/$D$1)/2,0))</f>
        <v>0</v>
      </c>
      <c r="CM33" s="438">
        <f t="shared" ca="1" si="204"/>
        <v>0</v>
      </c>
      <c r="CN33" s="438">
        <f t="shared" ca="1" si="204"/>
        <v>0</v>
      </c>
      <c r="CO33" s="438">
        <f t="shared" ca="1" si="204"/>
        <v>0</v>
      </c>
      <c r="CP33" s="438">
        <f t="shared" ca="1" si="204"/>
        <v>0</v>
      </c>
      <c r="CQ33" s="438">
        <f t="shared" ca="1" si="204"/>
        <v>0</v>
      </c>
      <c r="CR33" s="438">
        <f t="shared" ca="1" si="204"/>
        <v>0</v>
      </c>
      <c r="CS33" s="438">
        <f t="shared" ca="1" si="204"/>
        <v>0</v>
      </c>
      <c r="CT33" s="438">
        <f t="shared" ca="1" si="204"/>
        <v>0</v>
      </c>
      <c r="CU33" s="438">
        <f t="shared" ca="1" si="204"/>
        <v>0</v>
      </c>
      <c r="CV33" s="438">
        <f t="shared" ca="1" si="204"/>
        <v>0</v>
      </c>
      <c r="CW33" s="438">
        <f t="shared" ca="1" si="204"/>
        <v>0</v>
      </c>
      <c r="CX33" s="438">
        <f t="shared" ca="1" si="204"/>
        <v>0</v>
      </c>
      <c r="CY33" s="438">
        <f t="shared" ca="1" si="204"/>
        <v>0</v>
      </c>
      <c r="CZ33" s="438">
        <f t="shared" ca="1" si="204"/>
        <v>0</v>
      </c>
      <c r="DA33" s="438" t="s">
        <v>261</v>
      </c>
      <c r="DB33" s="437">
        <f t="shared" si="147"/>
        <v>2039</v>
      </c>
    </row>
    <row r="34" spans="1:121" s="437" customFormat="1" x14ac:dyDescent="0.2">
      <c r="A34" s="191">
        <f t="shared" si="139"/>
        <v>23</v>
      </c>
      <c r="B34" s="191">
        <f t="shared" si="139"/>
        <v>2040</v>
      </c>
      <c r="C34" s="183">
        <f ca="1">IF(INDIRECT(DA34&amp;5)=$H$2,SUM($D$6:INDIRECT(DA34&amp;6)),IF(INDIRECT(DA34&amp;5)&gt;$H$2,INDIRECT(DA34&amp;6),0))</f>
        <v>0</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0</v>
      </c>
      <c r="AA34" s="438">
        <f t="shared" ref="AA34:BF34" ca="1" si="205">IF(AA$11&lt;$D$1+$A34,$C34/$D$1,IF(AA$11=$D$1+$A34,($C34/$D$1)/2,0))</f>
        <v>0</v>
      </c>
      <c r="AB34" s="438">
        <f t="shared" ca="1" si="205"/>
        <v>0</v>
      </c>
      <c r="AC34" s="438">
        <f t="shared" ca="1" si="205"/>
        <v>0</v>
      </c>
      <c r="AD34" s="438">
        <f t="shared" ca="1" si="205"/>
        <v>0</v>
      </c>
      <c r="AE34" s="438">
        <f t="shared" ca="1" si="205"/>
        <v>0</v>
      </c>
      <c r="AF34" s="438">
        <f t="shared" ca="1" si="205"/>
        <v>0</v>
      </c>
      <c r="AG34" s="438">
        <f t="shared" ca="1" si="205"/>
        <v>0</v>
      </c>
      <c r="AH34" s="438">
        <f t="shared" ca="1" si="205"/>
        <v>0</v>
      </c>
      <c r="AI34" s="438">
        <f t="shared" ca="1" si="205"/>
        <v>0</v>
      </c>
      <c r="AJ34" s="438">
        <f t="shared" ca="1" si="205"/>
        <v>0</v>
      </c>
      <c r="AK34" s="438">
        <f t="shared" ca="1" si="205"/>
        <v>0</v>
      </c>
      <c r="AL34" s="438">
        <f t="shared" ca="1" si="205"/>
        <v>0</v>
      </c>
      <c r="AM34" s="438">
        <f t="shared" ca="1" si="205"/>
        <v>0</v>
      </c>
      <c r="AN34" s="438">
        <f t="shared" ca="1" si="205"/>
        <v>0</v>
      </c>
      <c r="AO34" s="438">
        <f t="shared" ca="1" si="205"/>
        <v>0</v>
      </c>
      <c r="AP34" s="438">
        <f t="shared" ca="1" si="205"/>
        <v>0</v>
      </c>
      <c r="AQ34" s="438">
        <f t="shared" ca="1" si="205"/>
        <v>0</v>
      </c>
      <c r="AR34" s="438">
        <f t="shared" ca="1" si="205"/>
        <v>0</v>
      </c>
      <c r="AS34" s="438">
        <f t="shared" ca="1" si="205"/>
        <v>0</v>
      </c>
      <c r="AT34" s="438">
        <f t="shared" ca="1" si="205"/>
        <v>0</v>
      </c>
      <c r="AU34" s="438">
        <f t="shared" ca="1" si="205"/>
        <v>0</v>
      </c>
      <c r="AV34" s="438">
        <f t="shared" ca="1" si="205"/>
        <v>0</v>
      </c>
      <c r="AW34" s="438">
        <f t="shared" ca="1" si="205"/>
        <v>0</v>
      </c>
      <c r="AX34" s="438">
        <f t="shared" ca="1" si="205"/>
        <v>0</v>
      </c>
      <c r="AY34" s="438">
        <f t="shared" ca="1" si="205"/>
        <v>0</v>
      </c>
      <c r="AZ34" s="438">
        <f t="shared" ca="1" si="205"/>
        <v>0</v>
      </c>
      <c r="BA34" s="438">
        <f t="shared" ca="1" si="205"/>
        <v>0</v>
      </c>
      <c r="BB34" s="438">
        <f t="shared" ca="1" si="205"/>
        <v>0</v>
      </c>
      <c r="BC34" s="438">
        <f t="shared" ca="1" si="205"/>
        <v>0</v>
      </c>
      <c r="BD34" s="438">
        <f t="shared" ca="1" si="205"/>
        <v>0</v>
      </c>
      <c r="BE34" s="438">
        <f t="shared" ca="1" si="205"/>
        <v>0</v>
      </c>
      <c r="BF34" s="438">
        <f t="shared" ca="1" si="205"/>
        <v>0</v>
      </c>
      <c r="BG34" s="438">
        <f t="shared" ref="BG34:CL34" ca="1" si="206">IF(BG$11&lt;$D$1+$A34,$C34/$D$1,IF(BG$11=$D$1+$A34,($C34/$D$1)/2,0))</f>
        <v>0</v>
      </c>
      <c r="BH34" s="438">
        <f t="shared" ca="1" si="206"/>
        <v>0</v>
      </c>
      <c r="BI34" s="438">
        <f t="shared" ca="1" si="206"/>
        <v>0</v>
      </c>
      <c r="BJ34" s="438">
        <f t="shared" ca="1" si="206"/>
        <v>0</v>
      </c>
      <c r="BK34" s="438">
        <f t="shared" ca="1" si="206"/>
        <v>0</v>
      </c>
      <c r="BL34" s="438">
        <f t="shared" ca="1" si="206"/>
        <v>0</v>
      </c>
      <c r="BM34" s="438">
        <f t="shared" ca="1" si="206"/>
        <v>0</v>
      </c>
      <c r="BN34" s="438">
        <f t="shared" ca="1" si="206"/>
        <v>0</v>
      </c>
      <c r="BO34" s="438">
        <f t="shared" ca="1" si="206"/>
        <v>0</v>
      </c>
      <c r="BP34" s="438">
        <f t="shared" ca="1" si="206"/>
        <v>0</v>
      </c>
      <c r="BQ34" s="438">
        <f t="shared" ca="1" si="206"/>
        <v>0</v>
      </c>
      <c r="BR34" s="438">
        <f t="shared" ca="1" si="206"/>
        <v>0</v>
      </c>
      <c r="BS34" s="438">
        <f t="shared" ca="1" si="206"/>
        <v>0</v>
      </c>
      <c r="BT34" s="438">
        <f t="shared" ca="1" si="206"/>
        <v>0</v>
      </c>
      <c r="BU34" s="438">
        <f t="shared" ca="1" si="206"/>
        <v>0</v>
      </c>
      <c r="BV34" s="438">
        <f t="shared" ca="1" si="206"/>
        <v>0</v>
      </c>
      <c r="BW34" s="438">
        <f t="shared" ca="1" si="206"/>
        <v>0</v>
      </c>
      <c r="BX34" s="438">
        <f t="shared" ca="1" si="206"/>
        <v>0</v>
      </c>
      <c r="BY34" s="438">
        <f t="shared" ca="1" si="206"/>
        <v>0</v>
      </c>
      <c r="BZ34" s="438">
        <f t="shared" ca="1" si="206"/>
        <v>0</v>
      </c>
      <c r="CA34" s="438">
        <f t="shared" ca="1" si="206"/>
        <v>0</v>
      </c>
      <c r="CB34" s="438">
        <f t="shared" ca="1" si="206"/>
        <v>0</v>
      </c>
      <c r="CC34" s="438">
        <f t="shared" ca="1" si="206"/>
        <v>0</v>
      </c>
      <c r="CD34" s="438">
        <f t="shared" ca="1" si="206"/>
        <v>0</v>
      </c>
      <c r="CE34" s="438">
        <f t="shared" ca="1" si="206"/>
        <v>0</v>
      </c>
      <c r="CF34" s="438">
        <f t="shared" ca="1" si="206"/>
        <v>0</v>
      </c>
      <c r="CG34" s="438">
        <f t="shared" ca="1" si="206"/>
        <v>0</v>
      </c>
      <c r="CH34" s="438">
        <f t="shared" ca="1" si="206"/>
        <v>0</v>
      </c>
      <c r="CI34" s="438">
        <f t="shared" ca="1" si="206"/>
        <v>0</v>
      </c>
      <c r="CJ34" s="438">
        <f t="shared" ca="1" si="206"/>
        <v>0</v>
      </c>
      <c r="CK34" s="438">
        <f t="shared" ca="1" si="206"/>
        <v>0</v>
      </c>
      <c r="CL34" s="438">
        <f t="shared" ca="1" si="206"/>
        <v>0</v>
      </c>
      <c r="CM34" s="438">
        <f t="shared" ref="CM34:CZ34" ca="1" si="207">IF(CM$11&lt;$D$1+$A34,$C34/$D$1,IF(CM$11=$D$1+$A34,($C34/$D$1)/2,0))</f>
        <v>0</v>
      </c>
      <c r="CN34" s="438">
        <f t="shared" ca="1" si="207"/>
        <v>0</v>
      </c>
      <c r="CO34" s="438">
        <f t="shared" ca="1" si="207"/>
        <v>0</v>
      </c>
      <c r="CP34" s="438">
        <f t="shared" ca="1" si="207"/>
        <v>0</v>
      </c>
      <c r="CQ34" s="438">
        <f t="shared" ca="1" si="207"/>
        <v>0</v>
      </c>
      <c r="CR34" s="438">
        <f t="shared" ca="1" si="207"/>
        <v>0</v>
      </c>
      <c r="CS34" s="438">
        <f t="shared" ca="1" si="207"/>
        <v>0</v>
      </c>
      <c r="CT34" s="438">
        <f t="shared" ca="1" si="207"/>
        <v>0</v>
      </c>
      <c r="CU34" s="438">
        <f t="shared" ca="1" si="207"/>
        <v>0</v>
      </c>
      <c r="CV34" s="438">
        <f t="shared" ca="1" si="207"/>
        <v>0</v>
      </c>
      <c r="CW34" s="438">
        <f t="shared" ca="1" si="207"/>
        <v>0</v>
      </c>
      <c r="CX34" s="438">
        <f t="shared" ca="1" si="207"/>
        <v>0</v>
      </c>
      <c r="CY34" s="438">
        <f t="shared" ca="1" si="207"/>
        <v>0</v>
      </c>
      <c r="CZ34" s="438">
        <f t="shared" ca="1" si="207"/>
        <v>0</v>
      </c>
      <c r="DA34" s="438" t="s">
        <v>262</v>
      </c>
      <c r="DB34" s="437">
        <f t="shared" si="147"/>
        <v>2040</v>
      </c>
      <c r="DC34" s="438"/>
    </row>
    <row r="35" spans="1:121" s="437" customFormat="1" x14ac:dyDescent="0.2">
      <c r="A35" s="191">
        <f t="shared" si="139"/>
        <v>24</v>
      </c>
      <c r="B35" s="191">
        <f t="shared" si="139"/>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208">IF(AB$11&lt;$D$1+$A35,$C35/$D$1,IF(AB$11=$D$1+$A35,($C35/$D$1)/2,0))</f>
        <v>0</v>
      </c>
      <c r="AC35" s="438">
        <f t="shared" ca="1" si="208"/>
        <v>0</v>
      </c>
      <c r="AD35" s="438">
        <f t="shared" ca="1" si="208"/>
        <v>0</v>
      </c>
      <c r="AE35" s="438">
        <f t="shared" ca="1" si="208"/>
        <v>0</v>
      </c>
      <c r="AF35" s="438">
        <f t="shared" ca="1" si="208"/>
        <v>0</v>
      </c>
      <c r="AG35" s="438">
        <f t="shared" ca="1" si="208"/>
        <v>0</v>
      </c>
      <c r="AH35" s="438">
        <f t="shared" ca="1" si="208"/>
        <v>0</v>
      </c>
      <c r="AI35" s="438">
        <f t="shared" ca="1" si="208"/>
        <v>0</v>
      </c>
      <c r="AJ35" s="438">
        <f t="shared" ca="1" si="208"/>
        <v>0</v>
      </c>
      <c r="AK35" s="438">
        <f t="shared" ca="1" si="208"/>
        <v>0</v>
      </c>
      <c r="AL35" s="438">
        <f t="shared" ca="1" si="208"/>
        <v>0</v>
      </c>
      <c r="AM35" s="438">
        <f t="shared" ca="1" si="208"/>
        <v>0</v>
      </c>
      <c r="AN35" s="438">
        <f t="shared" ca="1" si="208"/>
        <v>0</v>
      </c>
      <c r="AO35" s="438">
        <f t="shared" ca="1" si="208"/>
        <v>0</v>
      </c>
      <c r="AP35" s="438">
        <f t="shared" ca="1" si="208"/>
        <v>0</v>
      </c>
      <c r="AQ35" s="438">
        <f t="shared" ca="1" si="208"/>
        <v>0</v>
      </c>
      <c r="AR35" s="438">
        <f t="shared" ca="1" si="208"/>
        <v>0</v>
      </c>
      <c r="AS35" s="438">
        <f t="shared" ca="1" si="208"/>
        <v>0</v>
      </c>
      <c r="AT35" s="438">
        <f t="shared" ca="1" si="208"/>
        <v>0</v>
      </c>
      <c r="AU35" s="438">
        <f t="shared" ca="1" si="208"/>
        <v>0</v>
      </c>
      <c r="AV35" s="438">
        <f t="shared" ca="1" si="208"/>
        <v>0</v>
      </c>
      <c r="AW35" s="438">
        <f t="shared" ca="1" si="208"/>
        <v>0</v>
      </c>
      <c r="AX35" s="438">
        <f t="shared" ca="1" si="208"/>
        <v>0</v>
      </c>
      <c r="AY35" s="438">
        <f t="shared" ca="1" si="208"/>
        <v>0</v>
      </c>
      <c r="AZ35" s="438">
        <f t="shared" ca="1" si="208"/>
        <v>0</v>
      </c>
      <c r="BA35" s="438">
        <f t="shared" ca="1" si="208"/>
        <v>0</v>
      </c>
      <c r="BB35" s="438">
        <f t="shared" ca="1" si="208"/>
        <v>0</v>
      </c>
      <c r="BC35" s="438">
        <f t="shared" ca="1" si="208"/>
        <v>0</v>
      </c>
      <c r="BD35" s="438">
        <f t="shared" ca="1" si="208"/>
        <v>0</v>
      </c>
      <c r="BE35" s="438">
        <f t="shared" ca="1" si="208"/>
        <v>0</v>
      </c>
      <c r="BF35" s="438">
        <f t="shared" ca="1" si="208"/>
        <v>0</v>
      </c>
      <c r="BG35" s="438">
        <f t="shared" ca="1" si="208"/>
        <v>0</v>
      </c>
      <c r="BH35" s="438">
        <f t="shared" ref="BH35:CM35" ca="1" si="209">IF(BH$11&lt;$D$1+$A35,$C35/$D$1,IF(BH$11=$D$1+$A35,($C35/$D$1)/2,0))</f>
        <v>0</v>
      </c>
      <c r="BI35" s="438">
        <f t="shared" ca="1" si="209"/>
        <v>0</v>
      </c>
      <c r="BJ35" s="438">
        <f t="shared" ca="1" si="209"/>
        <v>0</v>
      </c>
      <c r="BK35" s="438">
        <f t="shared" ca="1" si="209"/>
        <v>0</v>
      </c>
      <c r="BL35" s="438">
        <f t="shared" ca="1" si="209"/>
        <v>0</v>
      </c>
      <c r="BM35" s="438">
        <f t="shared" ca="1" si="209"/>
        <v>0</v>
      </c>
      <c r="BN35" s="438">
        <f t="shared" ca="1" si="209"/>
        <v>0</v>
      </c>
      <c r="BO35" s="438">
        <f t="shared" ca="1" si="209"/>
        <v>0</v>
      </c>
      <c r="BP35" s="438">
        <f t="shared" ca="1" si="209"/>
        <v>0</v>
      </c>
      <c r="BQ35" s="438">
        <f t="shared" ca="1" si="209"/>
        <v>0</v>
      </c>
      <c r="BR35" s="438">
        <f t="shared" ca="1" si="209"/>
        <v>0</v>
      </c>
      <c r="BS35" s="438">
        <f t="shared" ca="1" si="209"/>
        <v>0</v>
      </c>
      <c r="BT35" s="438">
        <f t="shared" ca="1" si="209"/>
        <v>0</v>
      </c>
      <c r="BU35" s="438">
        <f t="shared" ca="1" si="209"/>
        <v>0</v>
      </c>
      <c r="BV35" s="438">
        <f t="shared" ca="1" si="209"/>
        <v>0</v>
      </c>
      <c r="BW35" s="438">
        <f t="shared" ca="1" si="209"/>
        <v>0</v>
      </c>
      <c r="BX35" s="438">
        <f t="shared" ca="1" si="209"/>
        <v>0</v>
      </c>
      <c r="BY35" s="438">
        <f t="shared" ca="1" si="209"/>
        <v>0</v>
      </c>
      <c r="BZ35" s="438">
        <f t="shared" ca="1" si="209"/>
        <v>0</v>
      </c>
      <c r="CA35" s="438">
        <f t="shared" ca="1" si="209"/>
        <v>0</v>
      </c>
      <c r="CB35" s="438">
        <f t="shared" ca="1" si="209"/>
        <v>0</v>
      </c>
      <c r="CC35" s="438">
        <f t="shared" ca="1" si="209"/>
        <v>0</v>
      </c>
      <c r="CD35" s="438">
        <f t="shared" ca="1" si="209"/>
        <v>0</v>
      </c>
      <c r="CE35" s="438">
        <f t="shared" ca="1" si="209"/>
        <v>0</v>
      </c>
      <c r="CF35" s="438">
        <f t="shared" ca="1" si="209"/>
        <v>0</v>
      </c>
      <c r="CG35" s="438">
        <f t="shared" ca="1" si="209"/>
        <v>0</v>
      </c>
      <c r="CH35" s="438">
        <f t="shared" ca="1" si="209"/>
        <v>0</v>
      </c>
      <c r="CI35" s="438">
        <f t="shared" ca="1" si="209"/>
        <v>0</v>
      </c>
      <c r="CJ35" s="438">
        <f t="shared" ca="1" si="209"/>
        <v>0</v>
      </c>
      <c r="CK35" s="438">
        <f t="shared" ca="1" si="209"/>
        <v>0</v>
      </c>
      <c r="CL35" s="438">
        <f t="shared" ca="1" si="209"/>
        <v>0</v>
      </c>
      <c r="CM35" s="438">
        <f t="shared" ca="1" si="209"/>
        <v>0</v>
      </c>
      <c r="CN35" s="438">
        <f t="shared" ref="CN35:CZ35" ca="1" si="210">IF(CN$11&lt;$D$1+$A35,$C35/$D$1,IF(CN$11=$D$1+$A35,($C35/$D$1)/2,0))</f>
        <v>0</v>
      </c>
      <c r="CO35" s="438">
        <f t="shared" ca="1" si="210"/>
        <v>0</v>
      </c>
      <c r="CP35" s="438">
        <f t="shared" ca="1" si="210"/>
        <v>0</v>
      </c>
      <c r="CQ35" s="438">
        <f t="shared" ca="1" si="210"/>
        <v>0</v>
      </c>
      <c r="CR35" s="438">
        <f t="shared" ca="1" si="210"/>
        <v>0</v>
      </c>
      <c r="CS35" s="438">
        <f t="shared" ca="1" si="210"/>
        <v>0</v>
      </c>
      <c r="CT35" s="438">
        <f t="shared" ca="1" si="210"/>
        <v>0</v>
      </c>
      <c r="CU35" s="438">
        <f t="shared" ca="1" si="210"/>
        <v>0</v>
      </c>
      <c r="CV35" s="438">
        <f t="shared" ca="1" si="210"/>
        <v>0</v>
      </c>
      <c r="CW35" s="438">
        <f t="shared" ca="1" si="210"/>
        <v>0</v>
      </c>
      <c r="CX35" s="438">
        <f t="shared" ca="1" si="210"/>
        <v>0</v>
      </c>
      <c r="CY35" s="438">
        <f t="shared" ca="1" si="210"/>
        <v>0</v>
      </c>
      <c r="CZ35" s="438">
        <f t="shared" ca="1" si="210"/>
        <v>0</v>
      </c>
      <c r="DA35" s="438" t="s">
        <v>263</v>
      </c>
      <c r="DB35" s="437">
        <f t="shared" si="147"/>
        <v>2041</v>
      </c>
      <c r="DC35" s="438"/>
      <c r="DD35" s="438"/>
    </row>
    <row r="36" spans="1:121" s="437" customFormat="1" x14ac:dyDescent="0.2">
      <c r="A36" s="191">
        <f t="shared" si="139"/>
        <v>25</v>
      </c>
      <c r="B36" s="191">
        <f t="shared" si="139"/>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211">IF(AC$11&lt;$D$1+$A36,$C36/$D$1,IF(AC$11=$D$1+$A36,($C36/$D$1)/2,0))</f>
        <v>0</v>
      </c>
      <c r="AD36" s="438">
        <f t="shared" ca="1" si="211"/>
        <v>0</v>
      </c>
      <c r="AE36" s="438">
        <f t="shared" ca="1" si="211"/>
        <v>0</v>
      </c>
      <c r="AF36" s="438">
        <f t="shared" ca="1" si="211"/>
        <v>0</v>
      </c>
      <c r="AG36" s="438">
        <f t="shared" ca="1" si="211"/>
        <v>0</v>
      </c>
      <c r="AH36" s="438">
        <f t="shared" ca="1" si="211"/>
        <v>0</v>
      </c>
      <c r="AI36" s="438">
        <f t="shared" ca="1" si="211"/>
        <v>0</v>
      </c>
      <c r="AJ36" s="438">
        <f t="shared" ca="1" si="211"/>
        <v>0</v>
      </c>
      <c r="AK36" s="438">
        <f t="shared" ca="1" si="211"/>
        <v>0</v>
      </c>
      <c r="AL36" s="438">
        <f t="shared" ca="1" si="211"/>
        <v>0</v>
      </c>
      <c r="AM36" s="438">
        <f t="shared" ca="1" si="211"/>
        <v>0</v>
      </c>
      <c r="AN36" s="438">
        <f t="shared" ca="1" si="211"/>
        <v>0</v>
      </c>
      <c r="AO36" s="438">
        <f t="shared" ca="1" si="211"/>
        <v>0</v>
      </c>
      <c r="AP36" s="438">
        <f t="shared" ca="1" si="211"/>
        <v>0</v>
      </c>
      <c r="AQ36" s="438">
        <f t="shared" ca="1" si="211"/>
        <v>0</v>
      </c>
      <c r="AR36" s="438">
        <f t="shared" ca="1" si="211"/>
        <v>0</v>
      </c>
      <c r="AS36" s="438">
        <f t="shared" ca="1" si="211"/>
        <v>0</v>
      </c>
      <c r="AT36" s="438">
        <f t="shared" ca="1" si="211"/>
        <v>0</v>
      </c>
      <c r="AU36" s="438">
        <f t="shared" ca="1" si="211"/>
        <v>0</v>
      </c>
      <c r="AV36" s="438">
        <f t="shared" ca="1" si="211"/>
        <v>0</v>
      </c>
      <c r="AW36" s="438">
        <f t="shared" ca="1" si="211"/>
        <v>0</v>
      </c>
      <c r="AX36" s="438">
        <f t="shared" ca="1" si="211"/>
        <v>0</v>
      </c>
      <c r="AY36" s="438">
        <f t="shared" ca="1" si="211"/>
        <v>0</v>
      </c>
      <c r="AZ36" s="438">
        <f t="shared" ca="1" si="211"/>
        <v>0</v>
      </c>
      <c r="BA36" s="438">
        <f t="shared" ca="1" si="211"/>
        <v>0</v>
      </c>
      <c r="BB36" s="438">
        <f t="shared" ca="1" si="211"/>
        <v>0</v>
      </c>
      <c r="BC36" s="438">
        <f t="shared" ca="1" si="211"/>
        <v>0</v>
      </c>
      <c r="BD36" s="438">
        <f t="shared" ca="1" si="211"/>
        <v>0</v>
      </c>
      <c r="BE36" s="438">
        <f t="shared" ca="1" si="211"/>
        <v>0</v>
      </c>
      <c r="BF36" s="438">
        <f t="shared" ca="1" si="211"/>
        <v>0</v>
      </c>
      <c r="BG36" s="438">
        <f t="shared" ca="1" si="211"/>
        <v>0</v>
      </c>
      <c r="BH36" s="438">
        <f t="shared" ca="1" si="211"/>
        <v>0</v>
      </c>
      <c r="BI36" s="438">
        <f t="shared" ref="BI36:CN36" ca="1" si="212">IF(BI$11&lt;$D$1+$A36,$C36/$D$1,IF(BI$11=$D$1+$A36,($C36/$D$1)/2,0))</f>
        <v>0</v>
      </c>
      <c r="BJ36" s="438">
        <f t="shared" ca="1" si="212"/>
        <v>0</v>
      </c>
      <c r="BK36" s="438">
        <f t="shared" ca="1" si="212"/>
        <v>0</v>
      </c>
      <c r="BL36" s="438">
        <f t="shared" ca="1" si="212"/>
        <v>0</v>
      </c>
      <c r="BM36" s="438">
        <f t="shared" ca="1" si="212"/>
        <v>0</v>
      </c>
      <c r="BN36" s="438">
        <f t="shared" ca="1" si="212"/>
        <v>0</v>
      </c>
      <c r="BO36" s="438">
        <f t="shared" ca="1" si="212"/>
        <v>0</v>
      </c>
      <c r="BP36" s="438">
        <f t="shared" ca="1" si="212"/>
        <v>0</v>
      </c>
      <c r="BQ36" s="438">
        <f t="shared" ca="1" si="212"/>
        <v>0</v>
      </c>
      <c r="BR36" s="438">
        <f t="shared" ca="1" si="212"/>
        <v>0</v>
      </c>
      <c r="BS36" s="438">
        <f t="shared" ca="1" si="212"/>
        <v>0</v>
      </c>
      <c r="BT36" s="438">
        <f t="shared" ca="1" si="212"/>
        <v>0</v>
      </c>
      <c r="BU36" s="438">
        <f t="shared" ca="1" si="212"/>
        <v>0</v>
      </c>
      <c r="BV36" s="438">
        <f t="shared" ca="1" si="212"/>
        <v>0</v>
      </c>
      <c r="BW36" s="438">
        <f t="shared" ca="1" si="212"/>
        <v>0</v>
      </c>
      <c r="BX36" s="438">
        <f t="shared" ca="1" si="212"/>
        <v>0</v>
      </c>
      <c r="BY36" s="438">
        <f t="shared" ca="1" si="212"/>
        <v>0</v>
      </c>
      <c r="BZ36" s="438">
        <f t="shared" ca="1" si="212"/>
        <v>0</v>
      </c>
      <c r="CA36" s="438">
        <f t="shared" ca="1" si="212"/>
        <v>0</v>
      </c>
      <c r="CB36" s="438">
        <f t="shared" ca="1" si="212"/>
        <v>0</v>
      </c>
      <c r="CC36" s="438">
        <f t="shared" ca="1" si="212"/>
        <v>0</v>
      </c>
      <c r="CD36" s="438">
        <f t="shared" ca="1" si="212"/>
        <v>0</v>
      </c>
      <c r="CE36" s="438">
        <f t="shared" ca="1" si="212"/>
        <v>0</v>
      </c>
      <c r="CF36" s="438">
        <f t="shared" ca="1" si="212"/>
        <v>0</v>
      </c>
      <c r="CG36" s="438">
        <f t="shared" ca="1" si="212"/>
        <v>0</v>
      </c>
      <c r="CH36" s="438">
        <f t="shared" ca="1" si="212"/>
        <v>0</v>
      </c>
      <c r="CI36" s="438">
        <f t="shared" ca="1" si="212"/>
        <v>0</v>
      </c>
      <c r="CJ36" s="438">
        <f t="shared" ca="1" si="212"/>
        <v>0</v>
      </c>
      <c r="CK36" s="438">
        <f t="shared" ca="1" si="212"/>
        <v>0</v>
      </c>
      <c r="CL36" s="438">
        <f t="shared" ca="1" si="212"/>
        <v>0</v>
      </c>
      <c r="CM36" s="438">
        <f t="shared" ca="1" si="212"/>
        <v>0</v>
      </c>
      <c r="CN36" s="438">
        <f t="shared" ca="1" si="212"/>
        <v>0</v>
      </c>
      <c r="CO36" s="438">
        <f t="shared" ref="CO36:CZ36" ca="1" si="213">IF(CO$11&lt;$D$1+$A36,$C36/$D$1,IF(CO$11=$D$1+$A36,($C36/$D$1)/2,0))</f>
        <v>0</v>
      </c>
      <c r="CP36" s="438">
        <f t="shared" ca="1" si="213"/>
        <v>0</v>
      </c>
      <c r="CQ36" s="438">
        <f t="shared" ca="1" si="213"/>
        <v>0</v>
      </c>
      <c r="CR36" s="438">
        <f t="shared" ca="1" si="213"/>
        <v>0</v>
      </c>
      <c r="CS36" s="438">
        <f t="shared" ca="1" si="213"/>
        <v>0</v>
      </c>
      <c r="CT36" s="438">
        <f t="shared" ca="1" si="213"/>
        <v>0</v>
      </c>
      <c r="CU36" s="438">
        <f t="shared" ca="1" si="213"/>
        <v>0</v>
      </c>
      <c r="CV36" s="438">
        <f t="shared" ca="1" si="213"/>
        <v>0</v>
      </c>
      <c r="CW36" s="438">
        <f t="shared" ca="1" si="213"/>
        <v>0</v>
      </c>
      <c r="CX36" s="438">
        <f t="shared" ca="1" si="213"/>
        <v>0</v>
      </c>
      <c r="CY36" s="438">
        <f t="shared" ca="1" si="213"/>
        <v>0</v>
      </c>
      <c r="CZ36" s="438">
        <f t="shared" ca="1" si="213"/>
        <v>0</v>
      </c>
      <c r="DA36" s="438" t="s">
        <v>264</v>
      </c>
      <c r="DB36" s="437">
        <f t="shared" si="147"/>
        <v>2042</v>
      </c>
      <c r="DC36" s="438"/>
      <c r="DD36" s="438"/>
      <c r="DE36" s="438"/>
    </row>
    <row r="37" spans="1:121" s="437" customFormat="1" x14ac:dyDescent="0.2">
      <c r="A37" s="191">
        <f t="shared" si="139"/>
        <v>26</v>
      </c>
      <c r="B37" s="191">
        <f t="shared" si="139"/>
        <v>2043</v>
      </c>
      <c r="C37" s="183">
        <f ca="1">IF(INDIRECT(DA37&amp;5)=$H$2,SUM($D$6:INDIRECT(DA37&amp;6)),IF(INDIRECT(DA37&amp;5)&gt;$H$2,INDIRECT(DA37&amp;6),0))</f>
        <v>0</v>
      </c>
      <c r="D37" s="438"/>
      <c r="E37" s="438"/>
      <c r="F37" s="438"/>
      <c r="G37" s="438"/>
      <c r="H37" s="451"/>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214">IF(AD$11&lt;$D$1+$A37,$C37/$D$1,IF(AD$11=$D$1+$A37,($C37/$D$1)/2,0))</f>
        <v>0</v>
      </c>
      <c r="AE37" s="438">
        <f t="shared" ca="1" si="214"/>
        <v>0</v>
      </c>
      <c r="AF37" s="438">
        <f t="shared" ca="1" si="214"/>
        <v>0</v>
      </c>
      <c r="AG37" s="438">
        <f t="shared" ca="1" si="214"/>
        <v>0</v>
      </c>
      <c r="AH37" s="438">
        <f t="shared" ca="1" si="214"/>
        <v>0</v>
      </c>
      <c r="AI37" s="438">
        <f t="shared" ca="1" si="214"/>
        <v>0</v>
      </c>
      <c r="AJ37" s="438">
        <f t="shared" ca="1" si="214"/>
        <v>0</v>
      </c>
      <c r="AK37" s="438">
        <f t="shared" ca="1" si="214"/>
        <v>0</v>
      </c>
      <c r="AL37" s="438">
        <f t="shared" ca="1" si="214"/>
        <v>0</v>
      </c>
      <c r="AM37" s="438">
        <f t="shared" ca="1" si="214"/>
        <v>0</v>
      </c>
      <c r="AN37" s="438">
        <f t="shared" ca="1" si="214"/>
        <v>0</v>
      </c>
      <c r="AO37" s="438">
        <f t="shared" ca="1" si="214"/>
        <v>0</v>
      </c>
      <c r="AP37" s="438">
        <f t="shared" ca="1" si="214"/>
        <v>0</v>
      </c>
      <c r="AQ37" s="438">
        <f t="shared" ca="1" si="214"/>
        <v>0</v>
      </c>
      <c r="AR37" s="438">
        <f t="shared" ca="1" si="214"/>
        <v>0</v>
      </c>
      <c r="AS37" s="438">
        <f t="shared" ca="1" si="214"/>
        <v>0</v>
      </c>
      <c r="AT37" s="438">
        <f t="shared" ca="1" si="214"/>
        <v>0</v>
      </c>
      <c r="AU37" s="438">
        <f t="shared" ca="1" si="214"/>
        <v>0</v>
      </c>
      <c r="AV37" s="438">
        <f t="shared" ca="1" si="214"/>
        <v>0</v>
      </c>
      <c r="AW37" s="438">
        <f t="shared" ca="1" si="214"/>
        <v>0</v>
      </c>
      <c r="AX37" s="438">
        <f t="shared" ca="1" si="214"/>
        <v>0</v>
      </c>
      <c r="AY37" s="438">
        <f t="shared" ca="1" si="214"/>
        <v>0</v>
      </c>
      <c r="AZ37" s="438">
        <f t="shared" ca="1" si="214"/>
        <v>0</v>
      </c>
      <c r="BA37" s="438">
        <f t="shared" ca="1" si="214"/>
        <v>0</v>
      </c>
      <c r="BB37" s="438">
        <f t="shared" ca="1" si="214"/>
        <v>0</v>
      </c>
      <c r="BC37" s="438">
        <f t="shared" ca="1" si="214"/>
        <v>0</v>
      </c>
      <c r="BD37" s="438">
        <f t="shared" ca="1" si="214"/>
        <v>0</v>
      </c>
      <c r="BE37" s="438">
        <f t="shared" ca="1" si="214"/>
        <v>0</v>
      </c>
      <c r="BF37" s="438">
        <f t="shared" ca="1" si="214"/>
        <v>0</v>
      </c>
      <c r="BG37" s="438">
        <f t="shared" ca="1" si="214"/>
        <v>0</v>
      </c>
      <c r="BH37" s="438">
        <f t="shared" ca="1" si="214"/>
        <v>0</v>
      </c>
      <c r="BI37" s="438">
        <f t="shared" ca="1" si="214"/>
        <v>0</v>
      </c>
      <c r="BJ37" s="438">
        <f t="shared" ref="BJ37:CO37" ca="1" si="215">IF(BJ$11&lt;$D$1+$A37,$C37/$D$1,IF(BJ$11=$D$1+$A37,($C37/$D$1)/2,0))</f>
        <v>0</v>
      </c>
      <c r="BK37" s="438">
        <f t="shared" ca="1" si="215"/>
        <v>0</v>
      </c>
      <c r="BL37" s="438">
        <f t="shared" ca="1" si="215"/>
        <v>0</v>
      </c>
      <c r="BM37" s="438">
        <f t="shared" ca="1" si="215"/>
        <v>0</v>
      </c>
      <c r="BN37" s="438">
        <f t="shared" ca="1" si="215"/>
        <v>0</v>
      </c>
      <c r="BO37" s="438">
        <f t="shared" ca="1" si="215"/>
        <v>0</v>
      </c>
      <c r="BP37" s="438">
        <f t="shared" ca="1" si="215"/>
        <v>0</v>
      </c>
      <c r="BQ37" s="438">
        <f t="shared" ca="1" si="215"/>
        <v>0</v>
      </c>
      <c r="BR37" s="438">
        <f t="shared" ca="1" si="215"/>
        <v>0</v>
      </c>
      <c r="BS37" s="438">
        <f t="shared" ca="1" si="215"/>
        <v>0</v>
      </c>
      <c r="BT37" s="438">
        <f t="shared" ca="1" si="215"/>
        <v>0</v>
      </c>
      <c r="BU37" s="438">
        <f t="shared" ca="1" si="215"/>
        <v>0</v>
      </c>
      <c r="BV37" s="438">
        <f t="shared" ca="1" si="215"/>
        <v>0</v>
      </c>
      <c r="BW37" s="438">
        <f t="shared" ca="1" si="215"/>
        <v>0</v>
      </c>
      <c r="BX37" s="438">
        <f t="shared" ca="1" si="215"/>
        <v>0</v>
      </c>
      <c r="BY37" s="438">
        <f t="shared" ca="1" si="215"/>
        <v>0</v>
      </c>
      <c r="BZ37" s="438">
        <f t="shared" ca="1" si="215"/>
        <v>0</v>
      </c>
      <c r="CA37" s="438">
        <f t="shared" ca="1" si="215"/>
        <v>0</v>
      </c>
      <c r="CB37" s="438">
        <f t="shared" ca="1" si="215"/>
        <v>0</v>
      </c>
      <c r="CC37" s="438">
        <f t="shared" ca="1" si="215"/>
        <v>0</v>
      </c>
      <c r="CD37" s="438">
        <f t="shared" ca="1" si="215"/>
        <v>0</v>
      </c>
      <c r="CE37" s="438">
        <f t="shared" ca="1" si="215"/>
        <v>0</v>
      </c>
      <c r="CF37" s="438">
        <f t="shared" ca="1" si="215"/>
        <v>0</v>
      </c>
      <c r="CG37" s="438">
        <f t="shared" ca="1" si="215"/>
        <v>0</v>
      </c>
      <c r="CH37" s="438">
        <f t="shared" ca="1" si="215"/>
        <v>0</v>
      </c>
      <c r="CI37" s="438">
        <f t="shared" ca="1" si="215"/>
        <v>0</v>
      </c>
      <c r="CJ37" s="438">
        <f t="shared" ca="1" si="215"/>
        <v>0</v>
      </c>
      <c r="CK37" s="438">
        <f t="shared" ca="1" si="215"/>
        <v>0</v>
      </c>
      <c r="CL37" s="438">
        <f t="shared" ca="1" si="215"/>
        <v>0</v>
      </c>
      <c r="CM37" s="438">
        <f t="shared" ca="1" si="215"/>
        <v>0</v>
      </c>
      <c r="CN37" s="438">
        <f t="shared" ca="1" si="215"/>
        <v>0</v>
      </c>
      <c r="CO37" s="438">
        <f t="shared" ca="1" si="215"/>
        <v>0</v>
      </c>
      <c r="CP37" s="438">
        <f t="shared" ref="CP37:CZ37" ca="1" si="216">IF(CP$11&lt;$D$1+$A37,$C37/$D$1,IF(CP$11=$D$1+$A37,($C37/$D$1)/2,0))</f>
        <v>0</v>
      </c>
      <c r="CQ37" s="438">
        <f t="shared" ca="1" si="216"/>
        <v>0</v>
      </c>
      <c r="CR37" s="438">
        <f t="shared" ca="1" si="216"/>
        <v>0</v>
      </c>
      <c r="CS37" s="438">
        <f t="shared" ca="1" si="216"/>
        <v>0</v>
      </c>
      <c r="CT37" s="438">
        <f t="shared" ca="1" si="216"/>
        <v>0</v>
      </c>
      <c r="CU37" s="438">
        <f t="shared" ca="1" si="216"/>
        <v>0</v>
      </c>
      <c r="CV37" s="438">
        <f t="shared" ca="1" si="216"/>
        <v>0</v>
      </c>
      <c r="CW37" s="438">
        <f t="shared" ca="1" si="216"/>
        <v>0</v>
      </c>
      <c r="CX37" s="438">
        <f t="shared" ca="1" si="216"/>
        <v>0</v>
      </c>
      <c r="CY37" s="438">
        <f t="shared" ca="1" si="216"/>
        <v>0</v>
      </c>
      <c r="CZ37" s="438">
        <f t="shared" ca="1" si="216"/>
        <v>0</v>
      </c>
      <c r="DA37" s="438" t="s">
        <v>265</v>
      </c>
      <c r="DB37" s="437">
        <f t="shared" si="147"/>
        <v>2043</v>
      </c>
      <c r="DC37" s="438"/>
      <c r="DD37" s="438"/>
      <c r="DE37" s="438"/>
      <c r="DF37" s="438"/>
    </row>
    <row r="38" spans="1:121" s="437" customFormat="1" x14ac:dyDescent="0.2">
      <c r="A38" s="191">
        <f t="shared" si="139"/>
        <v>27</v>
      </c>
      <c r="B38" s="191">
        <f t="shared" si="139"/>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217">IF(AE$11&lt;$D$1+$A38,$C38/$D$1,IF(AE$11=$D$1+$A38,($C38/$D$1)/2,0))</f>
        <v>0</v>
      </c>
      <c r="AF38" s="438">
        <f t="shared" ca="1" si="217"/>
        <v>0</v>
      </c>
      <c r="AG38" s="438">
        <f t="shared" ca="1" si="217"/>
        <v>0</v>
      </c>
      <c r="AH38" s="438">
        <f t="shared" ca="1" si="217"/>
        <v>0</v>
      </c>
      <c r="AI38" s="438">
        <f t="shared" ca="1" si="217"/>
        <v>0</v>
      </c>
      <c r="AJ38" s="438">
        <f t="shared" ca="1" si="217"/>
        <v>0</v>
      </c>
      <c r="AK38" s="438">
        <f t="shared" ca="1" si="217"/>
        <v>0</v>
      </c>
      <c r="AL38" s="438">
        <f t="shared" ca="1" si="217"/>
        <v>0</v>
      </c>
      <c r="AM38" s="438">
        <f t="shared" ca="1" si="217"/>
        <v>0</v>
      </c>
      <c r="AN38" s="438">
        <f t="shared" ca="1" si="217"/>
        <v>0</v>
      </c>
      <c r="AO38" s="438">
        <f t="shared" ca="1" si="217"/>
        <v>0</v>
      </c>
      <c r="AP38" s="438">
        <f t="shared" ca="1" si="217"/>
        <v>0</v>
      </c>
      <c r="AQ38" s="438">
        <f t="shared" ca="1" si="217"/>
        <v>0</v>
      </c>
      <c r="AR38" s="438">
        <f t="shared" ca="1" si="217"/>
        <v>0</v>
      </c>
      <c r="AS38" s="438">
        <f t="shared" ca="1" si="217"/>
        <v>0</v>
      </c>
      <c r="AT38" s="438">
        <f t="shared" ca="1" si="217"/>
        <v>0</v>
      </c>
      <c r="AU38" s="438">
        <f t="shared" ca="1" si="217"/>
        <v>0</v>
      </c>
      <c r="AV38" s="438">
        <f t="shared" ca="1" si="217"/>
        <v>0</v>
      </c>
      <c r="AW38" s="438">
        <f t="shared" ca="1" si="217"/>
        <v>0</v>
      </c>
      <c r="AX38" s="438">
        <f t="shared" ca="1" si="217"/>
        <v>0</v>
      </c>
      <c r="AY38" s="438">
        <f t="shared" ca="1" si="217"/>
        <v>0</v>
      </c>
      <c r="AZ38" s="438">
        <f t="shared" ca="1" si="217"/>
        <v>0</v>
      </c>
      <c r="BA38" s="438">
        <f t="shared" ca="1" si="217"/>
        <v>0</v>
      </c>
      <c r="BB38" s="438">
        <f t="shared" ca="1" si="217"/>
        <v>0</v>
      </c>
      <c r="BC38" s="438">
        <f t="shared" ca="1" si="217"/>
        <v>0</v>
      </c>
      <c r="BD38" s="438">
        <f t="shared" ca="1" si="217"/>
        <v>0</v>
      </c>
      <c r="BE38" s="438">
        <f t="shared" ca="1" si="217"/>
        <v>0</v>
      </c>
      <c r="BF38" s="438">
        <f t="shared" ca="1" si="217"/>
        <v>0</v>
      </c>
      <c r="BG38" s="438">
        <f t="shared" ca="1" si="217"/>
        <v>0</v>
      </c>
      <c r="BH38" s="438">
        <f t="shared" ca="1" si="217"/>
        <v>0</v>
      </c>
      <c r="BI38" s="438">
        <f t="shared" ca="1" si="217"/>
        <v>0</v>
      </c>
      <c r="BJ38" s="438">
        <f t="shared" ca="1" si="217"/>
        <v>0</v>
      </c>
      <c r="BK38" s="438">
        <f t="shared" ref="BK38:CP38" ca="1" si="218">IF(BK$11&lt;$D$1+$A38,$C38/$D$1,IF(BK$11=$D$1+$A38,($C38/$D$1)/2,0))</f>
        <v>0</v>
      </c>
      <c r="BL38" s="438">
        <f t="shared" ca="1" si="218"/>
        <v>0</v>
      </c>
      <c r="BM38" s="438">
        <f t="shared" ca="1" si="218"/>
        <v>0</v>
      </c>
      <c r="BN38" s="438">
        <f t="shared" ca="1" si="218"/>
        <v>0</v>
      </c>
      <c r="BO38" s="438">
        <f t="shared" ca="1" si="218"/>
        <v>0</v>
      </c>
      <c r="BP38" s="438">
        <f t="shared" ca="1" si="218"/>
        <v>0</v>
      </c>
      <c r="BQ38" s="438">
        <f t="shared" ca="1" si="218"/>
        <v>0</v>
      </c>
      <c r="BR38" s="438">
        <f t="shared" ca="1" si="218"/>
        <v>0</v>
      </c>
      <c r="BS38" s="438">
        <f t="shared" ca="1" si="218"/>
        <v>0</v>
      </c>
      <c r="BT38" s="438">
        <f t="shared" ca="1" si="218"/>
        <v>0</v>
      </c>
      <c r="BU38" s="438">
        <f t="shared" ca="1" si="218"/>
        <v>0</v>
      </c>
      <c r="BV38" s="438">
        <f t="shared" ca="1" si="218"/>
        <v>0</v>
      </c>
      <c r="BW38" s="438">
        <f t="shared" ca="1" si="218"/>
        <v>0</v>
      </c>
      <c r="BX38" s="438">
        <f t="shared" ca="1" si="218"/>
        <v>0</v>
      </c>
      <c r="BY38" s="438">
        <f t="shared" ca="1" si="218"/>
        <v>0</v>
      </c>
      <c r="BZ38" s="438">
        <f t="shared" ca="1" si="218"/>
        <v>0</v>
      </c>
      <c r="CA38" s="438">
        <f t="shared" ca="1" si="218"/>
        <v>0</v>
      </c>
      <c r="CB38" s="438">
        <f t="shared" ca="1" si="218"/>
        <v>0</v>
      </c>
      <c r="CC38" s="438">
        <f t="shared" ca="1" si="218"/>
        <v>0</v>
      </c>
      <c r="CD38" s="438">
        <f t="shared" ca="1" si="218"/>
        <v>0</v>
      </c>
      <c r="CE38" s="438">
        <f t="shared" ca="1" si="218"/>
        <v>0</v>
      </c>
      <c r="CF38" s="438">
        <f t="shared" ca="1" si="218"/>
        <v>0</v>
      </c>
      <c r="CG38" s="438">
        <f t="shared" ca="1" si="218"/>
        <v>0</v>
      </c>
      <c r="CH38" s="438">
        <f t="shared" ca="1" si="218"/>
        <v>0</v>
      </c>
      <c r="CI38" s="438">
        <f t="shared" ca="1" si="218"/>
        <v>0</v>
      </c>
      <c r="CJ38" s="438">
        <f t="shared" ca="1" si="218"/>
        <v>0</v>
      </c>
      <c r="CK38" s="438">
        <f t="shared" ca="1" si="218"/>
        <v>0</v>
      </c>
      <c r="CL38" s="438">
        <f t="shared" ca="1" si="218"/>
        <v>0</v>
      </c>
      <c r="CM38" s="438">
        <f t="shared" ca="1" si="218"/>
        <v>0</v>
      </c>
      <c r="CN38" s="438">
        <f t="shared" ca="1" si="218"/>
        <v>0</v>
      </c>
      <c r="CO38" s="438">
        <f t="shared" ca="1" si="218"/>
        <v>0</v>
      </c>
      <c r="CP38" s="438">
        <f t="shared" ca="1" si="218"/>
        <v>0</v>
      </c>
      <c r="CQ38" s="438">
        <f t="shared" ref="CQ38:CZ38" ca="1" si="219">IF(CQ$11&lt;$D$1+$A38,$C38/$D$1,IF(CQ$11=$D$1+$A38,($C38/$D$1)/2,0))</f>
        <v>0</v>
      </c>
      <c r="CR38" s="438">
        <f t="shared" ca="1" si="219"/>
        <v>0</v>
      </c>
      <c r="CS38" s="438">
        <f t="shared" ca="1" si="219"/>
        <v>0</v>
      </c>
      <c r="CT38" s="438">
        <f t="shared" ca="1" si="219"/>
        <v>0</v>
      </c>
      <c r="CU38" s="438">
        <f t="shared" ca="1" si="219"/>
        <v>0</v>
      </c>
      <c r="CV38" s="438">
        <f t="shared" ca="1" si="219"/>
        <v>0</v>
      </c>
      <c r="CW38" s="438">
        <f t="shared" ca="1" si="219"/>
        <v>0</v>
      </c>
      <c r="CX38" s="438">
        <f t="shared" ca="1" si="219"/>
        <v>0</v>
      </c>
      <c r="CY38" s="438">
        <f t="shared" ca="1" si="219"/>
        <v>0</v>
      </c>
      <c r="CZ38" s="438">
        <f t="shared" ca="1" si="219"/>
        <v>0</v>
      </c>
      <c r="DA38" s="438" t="s">
        <v>266</v>
      </c>
      <c r="DB38" s="437">
        <f t="shared" si="147"/>
        <v>2044</v>
      </c>
      <c r="DC38" s="438"/>
      <c r="DD38" s="438"/>
      <c r="DE38" s="438"/>
      <c r="DF38" s="438"/>
      <c r="DG38" s="438"/>
    </row>
    <row r="39" spans="1:121" s="437" customFormat="1" x14ac:dyDescent="0.2">
      <c r="A39" s="191">
        <f t="shared" si="139"/>
        <v>28</v>
      </c>
      <c r="B39" s="191">
        <f t="shared" si="139"/>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220">IF(AF$11&lt;$D$1+$A39,$C39/$D$1,IF(AF$11=$D$1+$A39,($C39/$D$1)/2,0))</f>
        <v>0</v>
      </c>
      <c r="AG39" s="438">
        <f t="shared" ca="1" si="220"/>
        <v>0</v>
      </c>
      <c r="AH39" s="438">
        <f t="shared" ca="1" si="220"/>
        <v>0</v>
      </c>
      <c r="AI39" s="438">
        <f t="shared" ca="1" si="220"/>
        <v>0</v>
      </c>
      <c r="AJ39" s="438">
        <f t="shared" ca="1" si="220"/>
        <v>0</v>
      </c>
      <c r="AK39" s="438">
        <f t="shared" ca="1" si="220"/>
        <v>0</v>
      </c>
      <c r="AL39" s="438">
        <f t="shared" ca="1" si="220"/>
        <v>0</v>
      </c>
      <c r="AM39" s="438">
        <f t="shared" ca="1" si="220"/>
        <v>0</v>
      </c>
      <c r="AN39" s="438">
        <f t="shared" ca="1" si="220"/>
        <v>0</v>
      </c>
      <c r="AO39" s="438">
        <f t="shared" ca="1" si="220"/>
        <v>0</v>
      </c>
      <c r="AP39" s="438">
        <f t="shared" ca="1" si="220"/>
        <v>0</v>
      </c>
      <c r="AQ39" s="438">
        <f t="shared" ca="1" si="220"/>
        <v>0</v>
      </c>
      <c r="AR39" s="438">
        <f t="shared" ca="1" si="220"/>
        <v>0</v>
      </c>
      <c r="AS39" s="438">
        <f t="shared" ca="1" si="220"/>
        <v>0</v>
      </c>
      <c r="AT39" s="438">
        <f t="shared" ca="1" si="220"/>
        <v>0</v>
      </c>
      <c r="AU39" s="438">
        <f t="shared" ca="1" si="220"/>
        <v>0</v>
      </c>
      <c r="AV39" s="438">
        <f t="shared" ca="1" si="220"/>
        <v>0</v>
      </c>
      <c r="AW39" s="438">
        <f t="shared" ca="1" si="220"/>
        <v>0</v>
      </c>
      <c r="AX39" s="438">
        <f t="shared" ca="1" si="220"/>
        <v>0</v>
      </c>
      <c r="AY39" s="438">
        <f t="shared" ca="1" si="220"/>
        <v>0</v>
      </c>
      <c r="AZ39" s="438">
        <f t="shared" ca="1" si="220"/>
        <v>0</v>
      </c>
      <c r="BA39" s="438">
        <f t="shared" ca="1" si="220"/>
        <v>0</v>
      </c>
      <c r="BB39" s="438">
        <f t="shared" ca="1" si="220"/>
        <v>0</v>
      </c>
      <c r="BC39" s="438">
        <f t="shared" ca="1" si="220"/>
        <v>0</v>
      </c>
      <c r="BD39" s="438">
        <f t="shared" ca="1" si="220"/>
        <v>0</v>
      </c>
      <c r="BE39" s="438">
        <f t="shared" ca="1" si="220"/>
        <v>0</v>
      </c>
      <c r="BF39" s="438">
        <f t="shared" ca="1" si="220"/>
        <v>0</v>
      </c>
      <c r="BG39" s="438">
        <f t="shared" ca="1" si="220"/>
        <v>0</v>
      </c>
      <c r="BH39" s="438">
        <f t="shared" ca="1" si="220"/>
        <v>0</v>
      </c>
      <c r="BI39" s="438">
        <f t="shared" ca="1" si="220"/>
        <v>0</v>
      </c>
      <c r="BJ39" s="438">
        <f t="shared" ca="1" si="220"/>
        <v>0</v>
      </c>
      <c r="BK39" s="438">
        <f t="shared" ca="1" si="220"/>
        <v>0</v>
      </c>
      <c r="BL39" s="438">
        <f t="shared" ref="BL39:CQ39" ca="1" si="221">IF(BL$11&lt;$D$1+$A39,$C39/$D$1,IF(BL$11=$D$1+$A39,($C39/$D$1)/2,0))</f>
        <v>0</v>
      </c>
      <c r="BM39" s="438">
        <f t="shared" ca="1" si="221"/>
        <v>0</v>
      </c>
      <c r="BN39" s="438">
        <f t="shared" ca="1" si="221"/>
        <v>0</v>
      </c>
      <c r="BO39" s="438">
        <f t="shared" ca="1" si="221"/>
        <v>0</v>
      </c>
      <c r="BP39" s="438">
        <f t="shared" ca="1" si="221"/>
        <v>0</v>
      </c>
      <c r="BQ39" s="438">
        <f t="shared" ca="1" si="221"/>
        <v>0</v>
      </c>
      <c r="BR39" s="438">
        <f t="shared" ca="1" si="221"/>
        <v>0</v>
      </c>
      <c r="BS39" s="438">
        <f t="shared" ca="1" si="221"/>
        <v>0</v>
      </c>
      <c r="BT39" s="438">
        <f t="shared" ca="1" si="221"/>
        <v>0</v>
      </c>
      <c r="BU39" s="438">
        <f t="shared" ca="1" si="221"/>
        <v>0</v>
      </c>
      <c r="BV39" s="438">
        <f t="shared" ca="1" si="221"/>
        <v>0</v>
      </c>
      <c r="BW39" s="438">
        <f t="shared" ca="1" si="221"/>
        <v>0</v>
      </c>
      <c r="BX39" s="438">
        <f t="shared" ca="1" si="221"/>
        <v>0</v>
      </c>
      <c r="BY39" s="438">
        <f t="shared" ca="1" si="221"/>
        <v>0</v>
      </c>
      <c r="BZ39" s="438">
        <f t="shared" ca="1" si="221"/>
        <v>0</v>
      </c>
      <c r="CA39" s="438">
        <f t="shared" ca="1" si="221"/>
        <v>0</v>
      </c>
      <c r="CB39" s="438">
        <f t="shared" ca="1" si="221"/>
        <v>0</v>
      </c>
      <c r="CC39" s="438">
        <f t="shared" ca="1" si="221"/>
        <v>0</v>
      </c>
      <c r="CD39" s="438">
        <f t="shared" ca="1" si="221"/>
        <v>0</v>
      </c>
      <c r="CE39" s="438">
        <f t="shared" ca="1" si="221"/>
        <v>0</v>
      </c>
      <c r="CF39" s="438">
        <f t="shared" ca="1" si="221"/>
        <v>0</v>
      </c>
      <c r="CG39" s="438">
        <f t="shared" ca="1" si="221"/>
        <v>0</v>
      </c>
      <c r="CH39" s="438">
        <f t="shared" ca="1" si="221"/>
        <v>0</v>
      </c>
      <c r="CI39" s="438">
        <f t="shared" ca="1" si="221"/>
        <v>0</v>
      </c>
      <c r="CJ39" s="438">
        <f t="shared" ca="1" si="221"/>
        <v>0</v>
      </c>
      <c r="CK39" s="438">
        <f t="shared" ca="1" si="221"/>
        <v>0</v>
      </c>
      <c r="CL39" s="438">
        <f t="shared" ca="1" si="221"/>
        <v>0</v>
      </c>
      <c r="CM39" s="438">
        <f t="shared" ca="1" si="221"/>
        <v>0</v>
      </c>
      <c r="CN39" s="438">
        <f t="shared" ca="1" si="221"/>
        <v>0</v>
      </c>
      <c r="CO39" s="438">
        <f t="shared" ca="1" si="221"/>
        <v>0</v>
      </c>
      <c r="CP39" s="438">
        <f t="shared" ca="1" si="221"/>
        <v>0</v>
      </c>
      <c r="CQ39" s="438">
        <f t="shared" ca="1" si="221"/>
        <v>0</v>
      </c>
      <c r="CR39" s="438">
        <f t="shared" ref="CR39:CZ39" ca="1" si="222">IF(CR$11&lt;$D$1+$A39,$C39/$D$1,IF(CR$11=$D$1+$A39,($C39/$D$1)/2,0))</f>
        <v>0</v>
      </c>
      <c r="CS39" s="438">
        <f t="shared" ca="1" si="222"/>
        <v>0</v>
      </c>
      <c r="CT39" s="438">
        <f t="shared" ca="1" si="222"/>
        <v>0</v>
      </c>
      <c r="CU39" s="438">
        <f t="shared" ca="1" si="222"/>
        <v>0</v>
      </c>
      <c r="CV39" s="438">
        <f t="shared" ca="1" si="222"/>
        <v>0</v>
      </c>
      <c r="CW39" s="438">
        <f t="shared" ca="1" si="222"/>
        <v>0</v>
      </c>
      <c r="CX39" s="438">
        <f t="shared" ca="1" si="222"/>
        <v>0</v>
      </c>
      <c r="CY39" s="438">
        <f t="shared" ca="1" si="222"/>
        <v>0</v>
      </c>
      <c r="CZ39" s="438">
        <f t="shared" ca="1" si="222"/>
        <v>0</v>
      </c>
      <c r="DA39" s="438" t="s">
        <v>267</v>
      </c>
      <c r="DB39" s="437">
        <f t="shared" si="147"/>
        <v>2045</v>
      </c>
      <c r="DC39" s="438"/>
      <c r="DD39" s="438"/>
      <c r="DE39" s="438"/>
      <c r="DF39" s="438"/>
      <c r="DG39" s="438"/>
      <c r="DH39" s="438"/>
    </row>
    <row r="40" spans="1:121" s="437" customFormat="1" x14ac:dyDescent="0.2">
      <c r="A40" s="191">
        <f t="shared" si="139"/>
        <v>29</v>
      </c>
      <c r="B40" s="191">
        <f t="shared" si="139"/>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223">IF(AG$11&lt;$D$1+$A40,$C40/$D$1,IF(AG$11=$D$1+$A40,($C40/$D$1)/2,0))</f>
        <v>0</v>
      </c>
      <c r="AH40" s="438">
        <f t="shared" ca="1" si="223"/>
        <v>0</v>
      </c>
      <c r="AI40" s="438">
        <f t="shared" ca="1" si="223"/>
        <v>0</v>
      </c>
      <c r="AJ40" s="438">
        <f t="shared" ca="1" si="223"/>
        <v>0</v>
      </c>
      <c r="AK40" s="438">
        <f t="shared" ca="1" si="223"/>
        <v>0</v>
      </c>
      <c r="AL40" s="438">
        <f t="shared" ca="1" si="223"/>
        <v>0</v>
      </c>
      <c r="AM40" s="438">
        <f t="shared" ca="1" si="223"/>
        <v>0</v>
      </c>
      <c r="AN40" s="438">
        <f t="shared" ca="1" si="223"/>
        <v>0</v>
      </c>
      <c r="AO40" s="438">
        <f t="shared" ca="1" si="223"/>
        <v>0</v>
      </c>
      <c r="AP40" s="438">
        <f t="shared" ca="1" si="223"/>
        <v>0</v>
      </c>
      <c r="AQ40" s="438">
        <f t="shared" ca="1" si="223"/>
        <v>0</v>
      </c>
      <c r="AR40" s="438">
        <f t="shared" ca="1" si="223"/>
        <v>0</v>
      </c>
      <c r="AS40" s="438">
        <f t="shared" ca="1" si="223"/>
        <v>0</v>
      </c>
      <c r="AT40" s="438">
        <f t="shared" ca="1" si="223"/>
        <v>0</v>
      </c>
      <c r="AU40" s="438">
        <f t="shared" ca="1" si="223"/>
        <v>0</v>
      </c>
      <c r="AV40" s="438">
        <f t="shared" ca="1" si="223"/>
        <v>0</v>
      </c>
      <c r="AW40" s="438">
        <f t="shared" ca="1" si="223"/>
        <v>0</v>
      </c>
      <c r="AX40" s="438">
        <f t="shared" ca="1" si="223"/>
        <v>0</v>
      </c>
      <c r="AY40" s="438">
        <f t="shared" ca="1" si="223"/>
        <v>0</v>
      </c>
      <c r="AZ40" s="438">
        <f t="shared" ca="1" si="223"/>
        <v>0</v>
      </c>
      <c r="BA40" s="438">
        <f t="shared" ca="1" si="223"/>
        <v>0</v>
      </c>
      <c r="BB40" s="438">
        <f t="shared" ca="1" si="223"/>
        <v>0</v>
      </c>
      <c r="BC40" s="438">
        <f t="shared" ca="1" si="223"/>
        <v>0</v>
      </c>
      <c r="BD40" s="438">
        <f t="shared" ca="1" si="223"/>
        <v>0</v>
      </c>
      <c r="BE40" s="438">
        <f t="shared" ca="1" si="223"/>
        <v>0</v>
      </c>
      <c r="BF40" s="438">
        <f t="shared" ca="1" si="223"/>
        <v>0</v>
      </c>
      <c r="BG40" s="438">
        <f t="shared" ca="1" si="223"/>
        <v>0</v>
      </c>
      <c r="BH40" s="438">
        <f t="shared" ca="1" si="223"/>
        <v>0</v>
      </c>
      <c r="BI40" s="438">
        <f t="shared" ca="1" si="223"/>
        <v>0</v>
      </c>
      <c r="BJ40" s="438">
        <f t="shared" ca="1" si="223"/>
        <v>0</v>
      </c>
      <c r="BK40" s="438">
        <f t="shared" ca="1" si="223"/>
        <v>0</v>
      </c>
      <c r="BL40" s="438">
        <f t="shared" ca="1" si="223"/>
        <v>0</v>
      </c>
      <c r="BM40" s="438">
        <f t="shared" ref="BM40:CR40" ca="1" si="224">IF(BM$11&lt;$D$1+$A40,$C40/$D$1,IF(BM$11=$D$1+$A40,($C40/$D$1)/2,0))</f>
        <v>0</v>
      </c>
      <c r="BN40" s="438">
        <f t="shared" ca="1" si="224"/>
        <v>0</v>
      </c>
      <c r="BO40" s="438">
        <f t="shared" ca="1" si="224"/>
        <v>0</v>
      </c>
      <c r="BP40" s="438">
        <f t="shared" ca="1" si="224"/>
        <v>0</v>
      </c>
      <c r="BQ40" s="438">
        <f t="shared" ca="1" si="224"/>
        <v>0</v>
      </c>
      <c r="BR40" s="438">
        <f t="shared" ca="1" si="224"/>
        <v>0</v>
      </c>
      <c r="BS40" s="438">
        <f t="shared" ca="1" si="224"/>
        <v>0</v>
      </c>
      <c r="BT40" s="438">
        <f t="shared" ca="1" si="224"/>
        <v>0</v>
      </c>
      <c r="BU40" s="438">
        <f t="shared" ca="1" si="224"/>
        <v>0</v>
      </c>
      <c r="BV40" s="438">
        <f t="shared" ca="1" si="224"/>
        <v>0</v>
      </c>
      <c r="BW40" s="438">
        <f t="shared" ca="1" si="224"/>
        <v>0</v>
      </c>
      <c r="BX40" s="438">
        <f t="shared" ca="1" si="224"/>
        <v>0</v>
      </c>
      <c r="BY40" s="438">
        <f t="shared" ca="1" si="224"/>
        <v>0</v>
      </c>
      <c r="BZ40" s="438">
        <f t="shared" ca="1" si="224"/>
        <v>0</v>
      </c>
      <c r="CA40" s="438">
        <f t="shared" ca="1" si="224"/>
        <v>0</v>
      </c>
      <c r="CB40" s="438">
        <f t="shared" ca="1" si="224"/>
        <v>0</v>
      </c>
      <c r="CC40" s="438">
        <f t="shared" ca="1" si="224"/>
        <v>0</v>
      </c>
      <c r="CD40" s="438">
        <f t="shared" ca="1" si="224"/>
        <v>0</v>
      </c>
      <c r="CE40" s="438">
        <f t="shared" ca="1" si="224"/>
        <v>0</v>
      </c>
      <c r="CF40" s="438">
        <f t="shared" ca="1" si="224"/>
        <v>0</v>
      </c>
      <c r="CG40" s="438">
        <f t="shared" ca="1" si="224"/>
        <v>0</v>
      </c>
      <c r="CH40" s="438">
        <f t="shared" ca="1" si="224"/>
        <v>0</v>
      </c>
      <c r="CI40" s="438">
        <f t="shared" ca="1" si="224"/>
        <v>0</v>
      </c>
      <c r="CJ40" s="438">
        <f t="shared" ca="1" si="224"/>
        <v>0</v>
      </c>
      <c r="CK40" s="438">
        <f t="shared" ca="1" si="224"/>
        <v>0</v>
      </c>
      <c r="CL40" s="438">
        <f t="shared" ca="1" si="224"/>
        <v>0</v>
      </c>
      <c r="CM40" s="438">
        <f t="shared" ca="1" si="224"/>
        <v>0</v>
      </c>
      <c r="CN40" s="438">
        <f t="shared" ca="1" si="224"/>
        <v>0</v>
      </c>
      <c r="CO40" s="438">
        <f t="shared" ca="1" si="224"/>
        <v>0</v>
      </c>
      <c r="CP40" s="438">
        <f t="shared" ca="1" si="224"/>
        <v>0</v>
      </c>
      <c r="CQ40" s="438">
        <f t="shared" ca="1" si="224"/>
        <v>0</v>
      </c>
      <c r="CR40" s="438">
        <f t="shared" ca="1" si="224"/>
        <v>0</v>
      </c>
      <c r="CS40" s="438">
        <f t="shared" ref="CS40:CZ40" ca="1" si="225">IF(CS$11&lt;$D$1+$A40,$C40/$D$1,IF(CS$11=$D$1+$A40,($C40/$D$1)/2,0))</f>
        <v>0</v>
      </c>
      <c r="CT40" s="438">
        <f t="shared" ca="1" si="225"/>
        <v>0</v>
      </c>
      <c r="CU40" s="438">
        <f t="shared" ca="1" si="225"/>
        <v>0</v>
      </c>
      <c r="CV40" s="438">
        <f t="shared" ca="1" si="225"/>
        <v>0</v>
      </c>
      <c r="CW40" s="438">
        <f t="shared" ca="1" si="225"/>
        <v>0</v>
      </c>
      <c r="CX40" s="438">
        <f t="shared" ca="1" si="225"/>
        <v>0</v>
      </c>
      <c r="CY40" s="438">
        <f t="shared" ca="1" si="225"/>
        <v>0</v>
      </c>
      <c r="CZ40" s="438">
        <f t="shared" ca="1" si="225"/>
        <v>0</v>
      </c>
      <c r="DA40" s="438" t="s">
        <v>268</v>
      </c>
      <c r="DB40" s="437">
        <f t="shared" si="147"/>
        <v>2046</v>
      </c>
      <c r="DC40" s="438"/>
      <c r="DD40" s="438"/>
      <c r="DE40" s="438"/>
      <c r="DF40" s="438"/>
      <c r="DG40" s="438"/>
      <c r="DH40" s="438"/>
      <c r="DI40" s="438"/>
    </row>
    <row r="41" spans="1:121" s="437" customFormat="1" x14ac:dyDescent="0.2">
      <c r="A41" s="191">
        <f t="shared" si="139"/>
        <v>30</v>
      </c>
      <c r="B41" s="191">
        <f t="shared" si="139"/>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226">IF(AH$11&lt;$D$1+$A41,$C41/$D$1,IF(AH$11=$D$1+$A41,($C41/$D$1)/2,0))</f>
        <v>0</v>
      </c>
      <c r="AI41" s="438">
        <f t="shared" ca="1" si="226"/>
        <v>0</v>
      </c>
      <c r="AJ41" s="438">
        <f t="shared" ca="1" si="226"/>
        <v>0</v>
      </c>
      <c r="AK41" s="438">
        <f t="shared" ca="1" si="226"/>
        <v>0</v>
      </c>
      <c r="AL41" s="438">
        <f t="shared" ca="1" si="226"/>
        <v>0</v>
      </c>
      <c r="AM41" s="438">
        <f t="shared" ca="1" si="226"/>
        <v>0</v>
      </c>
      <c r="AN41" s="438">
        <f t="shared" ca="1" si="226"/>
        <v>0</v>
      </c>
      <c r="AO41" s="438">
        <f t="shared" ca="1" si="226"/>
        <v>0</v>
      </c>
      <c r="AP41" s="438">
        <f t="shared" ca="1" si="226"/>
        <v>0</v>
      </c>
      <c r="AQ41" s="438">
        <f t="shared" ca="1" si="226"/>
        <v>0</v>
      </c>
      <c r="AR41" s="438">
        <f t="shared" ca="1" si="226"/>
        <v>0</v>
      </c>
      <c r="AS41" s="438">
        <f t="shared" ca="1" si="226"/>
        <v>0</v>
      </c>
      <c r="AT41" s="438">
        <f t="shared" ca="1" si="226"/>
        <v>0</v>
      </c>
      <c r="AU41" s="438">
        <f t="shared" ca="1" si="226"/>
        <v>0</v>
      </c>
      <c r="AV41" s="438">
        <f t="shared" ca="1" si="226"/>
        <v>0</v>
      </c>
      <c r="AW41" s="438">
        <f t="shared" ca="1" si="226"/>
        <v>0</v>
      </c>
      <c r="AX41" s="438">
        <f t="shared" ca="1" si="226"/>
        <v>0</v>
      </c>
      <c r="AY41" s="438">
        <f t="shared" ca="1" si="226"/>
        <v>0</v>
      </c>
      <c r="AZ41" s="438">
        <f t="shared" ca="1" si="226"/>
        <v>0</v>
      </c>
      <c r="BA41" s="438">
        <f t="shared" ca="1" si="226"/>
        <v>0</v>
      </c>
      <c r="BB41" s="438">
        <f t="shared" ca="1" si="226"/>
        <v>0</v>
      </c>
      <c r="BC41" s="438">
        <f t="shared" ca="1" si="226"/>
        <v>0</v>
      </c>
      <c r="BD41" s="438">
        <f t="shared" ca="1" si="226"/>
        <v>0</v>
      </c>
      <c r="BE41" s="438">
        <f t="shared" ca="1" si="226"/>
        <v>0</v>
      </c>
      <c r="BF41" s="438">
        <f t="shared" ca="1" si="226"/>
        <v>0</v>
      </c>
      <c r="BG41" s="438">
        <f t="shared" ca="1" si="226"/>
        <v>0</v>
      </c>
      <c r="BH41" s="438">
        <f t="shared" ca="1" si="226"/>
        <v>0</v>
      </c>
      <c r="BI41" s="438">
        <f t="shared" ca="1" si="226"/>
        <v>0</v>
      </c>
      <c r="BJ41" s="438">
        <f t="shared" ca="1" si="226"/>
        <v>0</v>
      </c>
      <c r="BK41" s="438">
        <f t="shared" ca="1" si="226"/>
        <v>0</v>
      </c>
      <c r="BL41" s="438">
        <f t="shared" ca="1" si="226"/>
        <v>0</v>
      </c>
      <c r="BM41" s="438">
        <f t="shared" ca="1" si="226"/>
        <v>0</v>
      </c>
      <c r="BN41" s="438">
        <f t="shared" ref="BN41:CS41" ca="1" si="227">IF(BN$11&lt;$D$1+$A41,$C41/$D$1,IF(BN$11=$D$1+$A41,($C41/$D$1)/2,0))</f>
        <v>0</v>
      </c>
      <c r="BO41" s="438">
        <f t="shared" ca="1" si="227"/>
        <v>0</v>
      </c>
      <c r="BP41" s="438">
        <f t="shared" ca="1" si="227"/>
        <v>0</v>
      </c>
      <c r="BQ41" s="438">
        <f t="shared" ca="1" si="227"/>
        <v>0</v>
      </c>
      <c r="BR41" s="438">
        <f t="shared" ca="1" si="227"/>
        <v>0</v>
      </c>
      <c r="BS41" s="438">
        <f t="shared" ca="1" si="227"/>
        <v>0</v>
      </c>
      <c r="BT41" s="438">
        <f t="shared" ca="1" si="227"/>
        <v>0</v>
      </c>
      <c r="BU41" s="438">
        <f t="shared" ca="1" si="227"/>
        <v>0</v>
      </c>
      <c r="BV41" s="438">
        <f t="shared" ca="1" si="227"/>
        <v>0</v>
      </c>
      <c r="BW41" s="438">
        <f t="shared" ca="1" si="227"/>
        <v>0</v>
      </c>
      <c r="BX41" s="438">
        <f t="shared" ca="1" si="227"/>
        <v>0</v>
      </c>
      <c r="BY41" s="438">
        <f t="shared" ca="1" si="227"/>
        <v>0</v>
      </c>
      <c r="BZ41" s="438">
        <f t="shared" ca="1" si="227"/>
        <v>0</v>
      </c>
      <c r="CA41" s="438">
        <f t="shared" ca="1" si="227"/>
        <v>0</v>
      </c>
      <c r="CB41" s="438">
        <f t="shared" ca="1" si="227"/>
        <v>0</v>
      </c>
      <c r="CC41" s="438">
        <f t="shared" ca="1" si="227"/>
        <v>0</v>
      </c>
      <c r="CD41" s="438">
        <f t="shared" ca="1" si="227"/>
        <v>0</v>
      </c>
      <c r="CE41" s="438">
        <f t="shared" ca="1" si="227"/>
        <v>0</v>
      </c>
      <c r="CF41" s="438">
        <f t="shared" ca="1" si="227"/>
        <v>0</v>
      </c>
      <c r="CG41" s="438">
        <f t="shared" ca="1" si="227"/>
        <v>0</v>
      </c>
      <c r="CH41" s="438">
        <f t="shared" ca="1" si="227"/>
        <v>0</v>
      </c>
      <c r="CI41" s="438">
        <f t="shared" ca="1" si="227"/>
        <v>0</v>
      </c>
      <c r="CJ41" s="438">
        <f t="shared" ca="1" si="227"/>
        <v>0</v>
      </c>
      <c r="CK41" s="438">
        <f t="shared" ca="1" si="227"/>
        <v>0</v>
      </c>
      <c r="CL41" s="438">
        <f t="shared" ca="1" si="227"/>
        <v>0</v>
      </c>
      <c r="CM41" s="438">
        <f t="shared" ca="1" si="227"/>
        <v>0</v>
      </c>
      <c r="CN41" s="438">
        <f t="shared" ca="1" si="227"/>
        <v>0</v>
      </c>
      <c r="CO41" s="438">
        <f t="shared" ca="1" si="227"/>
        <v>0</v>
      </c>
      <c r="CP41" s="438">
        <f t="shared" ca="1" si="227"/>
        <v>0</v>
      </c>
      <c r="CQ41" s="438">
        <f t="shared" ca="1" si="227"/>
        <v>0</v>
      </c>
      <c r="CR41" s="438">
        <f t="shared" ca="1" si="227"/>
        <v>0</v>
      </c>
      <c r="CS41" s="438">
        <f t="shared" ca="1" si="227"/>
        <v>0</v>
      </c>
      <c r="CT41" s="438">
        <f t="shared" ref="CT41:CZ41" ca="1" si="228">IF(CT$11&lt;$D$1+$A41,$C41/$D$1,IF(CT$11=$D$1+$A41,($C41/$D$1)/2,0))</f>
        <v>0</v>
      </c>
      <c r="CU41" s="438">
        <f t="shared" ca="1" si="228"/>
        <v>0</v>
      </c>
      <c r="CV41" s="438">
        <f t="shared" ca="1" si="228"/>
        <v>0</v>
      </c>
      <c r="CW41" s="438">
        <f t="shared" ca="1" si="228"/>
        <v>0</v>
      </c>
      <c r="CX41" s="438">
        <f t="shared" ca="1" si="228"/>
        <v>0</v>
      </c>
      <c r="CY41" s="438">
        <f t="shared" ca="1" si="228"/>
        <v>0</v>
      </c>
      <c r="CZ41" s="438">
        <f t="shared" ca="1" si="228"/>
        <v>0</v>
      </c>
      <c r="DA41" s="438" t="s">
        <v>269</v>
      </c>
      <c r="DB41" s="437">
        <f t="shared" si="147"/>
        <v>2047</v>
      </c>
      <c r="DC41" s="438"/>
      <c r="DD41" s="438"/>
      <c r="DE41" s="438"/>
      <c r="DF41" s="438"/>
      <c r="DG41" s="438"/>
      <c r="DH41" s="438"/>
      <c r="DI41" s="438"/>
      <c r="DJ41" s="438"/>
    </row>
    <row r="42" spans="1:121" s="437" customFormat="1" x14ac:dyDescent="0.2">
      <c r="A42" s="191">
        <f t="shared" si="139"/>
        <v>31</v>
      </c>
      <c r="B42" s="191">
        <f t="shared" si="139"/>
        <v>2048</v>
      </c>
      <c r="C42" s="183">
        <f ca="1">IF(INDIRECT(DA42&amp;5)=$H$2,SUM($D$6:INDIRECT(DA42&amp;6)),IF(INDIRECT(DA42&amp;5)&gt;$H$2,INDIRECT(DA42&amp;6),0))</f>
        <v>0</v>
      </c>
      <c r="D42" s="438"/>
      <c r="E42" s="438"/>
      <c r="F42" s="438"/>
      <c r="G42" s="438"/>
      <c r="H42" s="451"/>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229">IF(AI$11&lt;$D$1+$A42,$C42/$D$1,IF(AI$11=$D$1+$A42,($C42/$D$1)/2,0))</f>
        <v>0</v>
      </c>
      <c r="AJ42" s="438">
        <f t="shared" ca="1" si="229"/>
        <v>0</v>
      </c>
      <c r="AK42" s="438">
        <f t="shared" ca="1" si="229"/>
        <v>0</v>
      </c>
      <c r="AL42" s="438">
        <f t="shared" ca="1" si="229"/>
        <v>0</v>
      </c>
      <c r="AM42" s="438">
        <f t="shared" ca="1" si="229"/>
        <v>0</v>
      </c>
      <c r="AN42" s="438">
        <f t="shared" ca="1" si="229"/>
        <v>0</v>
      </c>
      <c r="AO42" s="438">
        <f t="shared" ca="1" si="229"/>
        <v>0</v>
      </c>
      <c r="AP42" s="438">
        <f t="shared" ca="1" si="229"/>
        <v>0</v>
      </c>
      <c r="AQ42" s="438">
        <f t="shared" ca="1" si="229"/>
        <v>0</v>
      </c>
      <c r="AR42" s="438">
        <f t="shared" ca="1" si="229"/>
        <v>0</v>
      </c>
      <c r="AS42" s="438">
        <f t="shared" ca="1" si="229"/>
        <v>0</v>
      </c>
      <c r="AT42" s="438">
        <f t="shared" ca="1" si="229"/>
        <v>0</v>
      </c>
      <c r="AU42" s="438">
        <f t="shared" ca="1" si="229"/>
        <v>0</v>
      </c>
      <c r="AV42" s="438">
        <f t="shared" ca="1" si="229"/>
        <v>0</v>
      </c>
      <c r="AW42" s="438">
        <f t="shared" ca="1" si="229"/>
        <v>0</v>
      </c>
      <c r="AX42" s="438">
        <f t="shared" ca="1" si="229"/>
        <v>0</v>
      </c>
      <c r="AY42" s="438">
        <f t="shared" ca="1" si="229"/>
        <v>0</v>
      </c>
      <c r="AZ42" s="438">
        <f t="shared" ca="1" si="229"/>
        <v>0</v>
      </c>
      <c r="BA42" s="438">
        <f t="shared" ca="1" si="229"/>
        <v>0</v>
      </c>
      <c r="BB42" s="438">
        <f t="shared" ca="1" si="229"/>
        <v>0</v>
      </c>
      <c r="BC42" s="438">
        <f t="shared" ca="1" si="229"/>
        <v>0</v>
      </c>
      <c r="BD42" s="438">
        <f t="shared" ca="1" si="229"/>
        <v>0</v>
      </c>
      <c r="BE42" s="438">
        <f t="shared" ca="1" si="229"/>
        <v>0</v>
      </c>
      <c r="BF42" s="438">
        <f t="shared" ca="1" si="229"/>
        <v>0</v>
      </c>
      <c r="BG42" s="438">
        <f t="shared" ca="1" si="229"/>
        <v>0</v>
      </c>
      <c r="BH42" s="438">
        <f t="shared" ca="1" si="229"/>
        <v>0</v>
      </c>
      <c r="BI42" s="438">
        <f t="shared" ca="1" si="229"/>
        <v>0</v>
      </c>
      <c r="BJ42" s="438">
        <f t="shared" ca="1" si="229"/>
        <v>0</v>
      </c>
      <c r="BK42" s="438">
        <f t="shared" ca="1" si="229"/>
        <v>0</v>
      </c>
      <c r="BL42" s="438">
        <f t="shared" ca="1" si="229"/>
        <v>0</v>
      </c>
      <c r="BM42" s="438">
        <f t="shared" ca="1" si="229"/>
        <v>0</v>
      </c>
      <c r="BN42" s="438">
        <f t="shared" ca="1" si="229"/>
        <v>0</v>
      </c>
      <c r="BO42" s="438">
        <f t="shared" ref="BO42:CT42" ca="1" si="230">IF(BO$11&lt;$D$1+$A42,$C42/$D$1,IF(BO$11=$D$1+$A42,($C42/$D$1)/2,0))</f>
        <v>0</v>
      </c>
      <c r="BP42" s="438">
        <f t="shared" ca="1" si="230"/>
        <v>0</v>
      </c>
      <c r="BQ42" s="438">
        <f t="shared" ca="1" si="230"/>
        <v>0</v>
      </c>
      <c r="BR42" s="438">
        <f t="shared" ca="1" si="230"/>
        <v>0</v>
      </c>
      <c r="BS42" s="438">
        <f t="shared" ca="1" si="230"/>
        <v>0</v>
      </c>
      <c r="BT42" s="438">
        <f t="shared" ca="1" si="230"/>
        <v>0</v>
      </c>
      <c r="BU42" s="438">
        <f t="shared" ca="1" si="230"/>
        <v>0</v>
      </c>
      <c r="BV42" s="438">
        <f t="shared" ca="1" si="230"/>
        <v>0</v>
      </c>
      <c r="BW42" s="438">
        <f t="shared" ca="1" si="230"/>
        <v>0</v>
      </c>
      <c r="BX42" s="438">
        <f t="shared" ca="1" si="230"/>
        <v>0</v>
      </c>
      <c r="BY42" s="438">
        <f t="shared" ca="1" si="230"/>
        <v>0</v>
      </c>
      <c r="BZ42" s="438">
        <f t="shared" ca="1" si="230"/>
        <v>0</v>
      </c>
      <c r="CA42" s="438">
        <f t="shared" ca="1" si="230"/>
        <v>0</v>
      </c>
      <c r="CB42" s="438">
        <f t="shared" ca="1" si="230"/>
        <v>0</v>
      </c>
      <c r="CC42" s="438">
        <f t="shared" ca="1" si="230"/>
        <v>0</v>
      </c>
      <c r="CD42" s="438">
        <f t="shared" ca="1" si="230"/>
        <v>0</v>
      </c>
      <c r="CE42" s="438">
        <f t="shared" ca="1" si="230"/>
        <v>0</v>
      </c>
      <c r="CF42" s="438">
        <f t="shared" ca="1" si="230"/>
        <v>0</v>
      </c>
      <c r="CG42" s="438">
        <f t="shared" ca="1" si="230"/>
        <v>0</v>
      </c>
      <c r="CH42" s="438">
        <f t="shared" ca="1" si="230"/>
        <v>0</v>
      </c>
      <c r="CI42" s="438">
        <f t="shared" ca="1" si="230"/>
        <v>0</v>
      </c>
      <c r="CJ42" s="438">
        <f t="shared" ca="1" si="230"/>
        <v>0</v>
      </c>
      <c r="CK42" s="438">
        <f t="shared" ca="1" si="230"/>
        <v>0</v>
      </c>
      <c r="CL42" s="438">
        <f t="shared" ca="1" si="230"/>
        <v>0</v>
      </c>
      <c r="CM42" s="438">
        <f t="shared" ca="1" si="230"/>
        <v>0</v>
      </c>
      <c r="CN42" s="438">
        <f t="shared" ca="1" si="230"/>
        <v>0</v>
      </c>
      <c r="CO42" s="438">
        <f t="shared" ca="1" si="230"/>
        <v>0</v>
      </c>
      <c r="CP42" s="438">
        <f t="shared" ca="1" si="230"/>
        <v>0</v>
      </c>
      <c r="CQ42" s="438">
        <f t="shared" ca="1" si="230"/>
        <v>0</v>
      </c>
      <c r="CR42" s="438">
        <f t="shared" ca="1" si="230"/>
        <v>0</v>
      </c>
      <c r="CS42" s="438">
        <f t="shared" ca="1" si="230"/>
        <v>0</v>
      </c>
      <c r="CT42" s="438">
        <f t="shared" ca="1" si="230"/>
        <v>0</v>
      </c>
      <c r="CU42" s="438">
        <f t="shared" ref="CU42:CZ42" ca="1" si="231">IF(CU$11&lt;$D$1+$A42,$C42/$D$1,IF(CU$11=$D$1+$A42,($C42/$D$1)/2,0))</f>
        <v>0</v>
      </c>
      <c r="CV42" s="438">
        <f t="shared" ca="1" si="231"/>
        <v>0</v>
      </c>
      <c r="CW42" s="438">
        <f t="shared" ca="1" si="231"/>
        <v>0</v>
      </c>
      <c r="CX42" s="438">
        <f t="shared" ca="1" si="231"/>
        <v>0</v>
      </c>
      <c r="CY42" s="438">
        <f t="shared" ca="1" si="231"/>
        <v>0</v>
      </c>
      <c r="CZ42" s="438">
        <f t="shared" ca="1" si="231"/>
        <v>0</v>
      </c>
      <c r="DA42" s="438" t="s">
        <v>270</v>
      </c>
      <c r="DB42" s="437">
        <f t="shared" si="147"/>
        <v>2048</v>
      </c>
      <c r="DC42" s="438"/>
      <c r="DD42" s="438"/>
      <c r="DE42" s="438"/>
      <c r="DF42" s="438"/>
      <c r="DG42" s="438"/>
      <c r="DH42" s="438"/>
      <c r="DI42" s="438"/>
      <c r="DJ42" s="438"/>
      <c r="DK42" s="438"/>
    </row>
    <row r="43" spans="1:121" s="437" customFormat="1" x14ac:dyDescent="0.2">
      <c r="A43" s="191">
        <f t="shared" si="139"/>
        <v>32</v>
      </c>
      <c r="B43" s="191">
        <f t="shared" si="139"/>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232">IF(AJ$11&lt;$D$1+$A43,$C43/$D$1,IF(AJ$11=$D$1+$A43,($C43/$D$1)/2,0))</f>
        <v>0</v>
      </c>
      <c r="AK43" s="438">
        <f t="shared" ca="1" si="232"/>
        <v>0</v>
      </c>
      <c r="AL43" s="438">
        <f t="shared" ca="1" si="232"/>
        <v>0</v>
      </c>
      <c r="AM43" s="438">
        <f t="shared" ca="1" si="232"/>
        <v>0</v>
      </c>
      <c r="AN43" s="438">
        <f t="shared" ca="1" si="232"/>
        <v>0</v>
      </c>
      <c r="AO43" s="438">
        <f t="shared" ca="1" si="232"/>
        <v>0</v>
      </c>
      <c r="AP43" s="438">
        <f t="shared" ca="1" si="232"/>
        <v>0</v>
      </c>
      <c r="AQ43" s="438">
        <f t="shared" ca="1" si="232"/>
        <v>0</v>
      </c>
      <c r="AR43" s="438">
        <f t="shared" ca="1" si="232"/>
        <v>0</v>
      </c>
      <c r="AS43" s="438">
        <f t="shared" ca="1" si="232"/>
        <v>0</v>
      </c>
      <c r="AT43" s="438">
        <f t="shared" ca="1" si="232"/>
        <v>0</v>
      </c>
      <c r="AU43" s="438">
        <f t="shared" ca="1" si="232"/>
        <v>0</v>
      </c>
      <c r="AV43" s="438">
        <f t="shared" ca="1" si="232"/>
        <v>0</v>
      </c>
      <c r="AW43" s="438">
        <f t="shared" ca="1" si="232"/>
        <v>0</v>
      </c>
      <c r="AX43" s="438">
        <f t="shared" ca="1" si="232"/>
        <v>0</v>
      </c>
      <c r="AY43" s="438">
        <f t="shared" ca="1" si="232"/>
        <v>0</v>
      </c>
      <c r="AZ43" s="438">
        <f t="shared" ca="1" si="232"/>
        <v>0</v>
      </c>
      <c r="BA43" s="438">
        <f t="shared" ca="1" si="232"/>
        <v>0</v>
      </c>
      <c r="BB43" s="438">
        <f t="shared" ca="1" si="232"/>
        <v>0</v>
      </c>
      <c r="BC43" s="438">
        <f t="shared" ca="1" si="232"/>
        <v>0</v>
      </c>
      <c r="BD43" s="438">
        <f t="shared" ca="1" si="232"/>
        <v>0</v>
      </c>
      <c r="BE43" s="438">
        <f t="shared" ca="1" si="232"/>
        <v>0</v>
      </c>
      <c r="BF43" s="438">
        <f t="shared" ca="1" si="232"/>
        <v>0</v>
      </c>
      <c r="BG43" s="438">
        <f t="shared" ca="1" si="232"/>
        <v>0</v>
      </c>
      <c r="BH43" s="438">
        <f t="shared" ca="1" si="232"/>
        <v>0</v>
      </c>
      <c r="BI43" s="438">
        <f t="shared" ca="1" si="232"/>
        <v>0</v>
      </c>
      <c r="BJ43" s="438">
        <f t="shared" ca="1" si="232"/>
        <v>0</v>
      </c>
      <c r="BK43" s="438">
        <f t="shared" ca="1" si="232"/>
        <v>0</v>
      </c>
      <c r="BL43" s="438">
        <f t="shared" ca="1" si="232"/>
        <v>0</v>
      </c>
      <c r="BM43" s="438">
        <f t="shared" ca="1" si="232"/>
        <v>0</v>
      </c>
      <c r="BN43" s="438">
        <f t="shared" ca="1" si="232"/>
        <v>0</v>
      </c>
      <c r="BO43" s="438">
        <f t="shared" ca="1" si="232"/>
        <v>0</v>
      </c>
      <c r="BP43" s="438">
        <f t="shared" ref="BP43:CZ43" ca="1" si="233">IF(BP$11&lt;$D$1+$A43,$C43/$D$1,IF(BP$11=$D$1+$A43,($C43/$D$1)/2,0))</f>
        <v>0</v>
      </c>
      <c r="BQ43" s="438">
        <f t="shared" ca="1" si="233"/>
        <v>0</v>
      </c>
      <c r="BR43" s="438">
        <f t="shared" ca="1" si="233"/>
        <v>0</v>
      </c>
      <c r="BS43" s="438">
        <f t="shared" ca="1" si="233"/>
        <v>0</v>
      </c>
      <c r="BT43" s="438">
        <f t="shared" ca="1" si="233"/>
        <v>0</v>
      </c>
      <c r="BU43" s="438">
        <f t="shared" ca="1" si="233"/>
        <v>0</v>
      </c>
      <c r="BV43" s="438">
        <f t="shared" ca="1" si="233"/>
        <v>0</v>
      </c>
      <c r="BW43" s="438">
        <f t="shared" ca="1" si="233"/>
        <v>0</v>
      </c>
      <c r="BX43" s="438">
        <f t="shared" ca="1" si="233"/>
        <v>0</v>
      </c>
      <c r="BY43" s="438">
        <f t="shared" ca="1" si="233"/>
        <v>0</v>
      </c>
      <c r="BZ43" s="438">
        <f t="shared" ca="1" si="233"/>
        <v>0</v>
      </c>
      <c r="CA43" s="438">
        <f t="shared" ca="1" si="233"/>
        <v>0</v>
      </c>
      <c r="CB43" s="438">
        <f t="shared" ca="1" si="233"/>
        <v>0</v>
      </c>
      <c r="CC43" s="438">
        <f t="shared" ca="1" si="233"/>
        <v>0</v>
      </c>
      <c r="CD43" s="438">
        <f t="shared" ca="1" si="233"/>
        <v>0</v>
      </c>
      <c r="CE43" s="438">
        <f t="shared" ca="1" si="233"/>
        <v>0</v>
      </c>
      <c r="CF43" s="438">
        <f t="shared" ca="1" si="233"/>
        <v>0</v>
      </c>
      <c r="CG43" s="438">
        <f t="shared" ca="1" si="233"/>
        <v>0</v>
      </c>
      <c r="CH43" s="438">
        <f t="shared" ca="1" si="233"/>
        <v>0</v>
      </c>
      <c r="CI43" s="438">
        <f t="shared" ca="1" si="233"/>
        <v>0</v>
      </c>
      <c r="CJ43" s="438">
        <f t="shared" ca="1" si="233"/>
        <v>0</v>
      </c>
      <c r="CK43" s="438">
        <f t="shared" ca="1" si="233"/>
        <v>0</v>
      </c>
      <c r="CL43" s="438">
        <f t="shared" ca="1" si="233"/>
        <v>0</v>
      </c>
      <c r="CM43" s="438">
        <f t="shared" ca="1" si="233"/>
        <v>0</v>
      </c>
      <c r="CN43" s="438">
        <f t="shared" ca="1" si="233"/>
        <v>0</v>
      </c>
      <c r="CO43" s="438">
        <f t="shared" ca="1" si="233"/>
        <v>0</v>
      </c>
      <c r="CP43" s="438">
        <f t="shared" ca="1" si="233"/>
        <v>0</v>
      </c>
      <c r="CQ43" s="438">
        <f t="shared" ca="1" si="233"/>
        <v>0</v>
      </c>
      <c r="CR43" s="438">
        <f t="shared" ca="1" si="233"/>
        <v>0</v>
      </c>
      <c r="CS43" s="438">
        <f t="shared" ca="1" si="233"/>
        <v>0</v>
      </c>
      <c r="CT43" s="438">
        <f t="shared" ca="1" si="233"/>
        <v>0</v>
      </c>
      <c r="CU43" s="438">
        <f t="shared" ca="1" si="233"/>
        <v>0</v>
      </c>
      <c r="CV43" s="438">
        <f t="shared" ca="1" si="233"/>
        <v>0</v>
      </c>
      <c r="CW43" s="438">
        <f t="shared" ca="1" si="233"/>
        <v>0</v>
      </c>
      <c r="CX43" s="438">
        <f t="shared" ca="1" si="233"/>
        <v>0</v>
      </c>
      <c r="CY43" s="438">
        <f t="shared" ca="1" si="233"/>
        <v>0</v>
      </c>
      <c r="CZ43" s="438">
        <f t="shared" ca="1" si="233"/>
        <v>0</v>
      </c>
      <c r="DA43" s="438" t="s">
        <v>271</v>
      </c>
      <c r="DB43" s="437">
        <f t="shared" si="147"/>
        <v>2049</v>
      </c>
      <c r="DC43" s="438"/>
      <c r="DD43" s="438"/>
      <c r="DE43" s="438"/>
      <c r="DF43" s="438"/>
      <c r="DG43" s="438"/>
      <c r="DH43" s="438"/>
      <c r="DI43" s="438"/>
      <c r="DJ43" s="438"/>
      <c r="DK43" s="438"/>
      <c r="DL43" s="438"/>
    </row>
    <row r="44" spans="1:121" s="437" customFormat="1" x14ac:dyDescent="0.2">
      <c r="A44" s="191">
        <f t="shared" si="139"/>
        <v>33</v>
      </c>
      <c r="B44" s="191">
        <f t="shared" si="139"/>
        <v>2050</v>
      </c>
      <c r="C44" s="183">
        <f ca="1">IF(INDIRECT(DA44&amp;5)=$H$2,SUM($D$6:INDIRECT(DA44&amp;6)),IF(INDIRECT(DA44&amp;5)&gt;$H$2,INDIRECT(DA44&amp;6),0))</f>
        <v>0</v>
      </c>
      <c r="D44" s="438"/>
      <c r="E44" s="438"/>
      <c r="F44" s="438"/>
      <c r="G44" s="438"/>
      <c r="H44" s="451"/>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234">IF(AK$11&lt;$D$1+$A44,$C44/$D$1,IF(AK$11=$D$1+$A44,($C44/$D$1)/2,0))</f>
        <v>0</v>
      </c>
      <c r="AL44" s="438">
        <f t="shared" ca="1" si="234"/>
        <v>0</v>
      </c>
      <c r="AM44" s="438">
        <f t="shared" ca="1" si="234"/>
        <v>0</v>
      </c>
      <c r="AN44" s="438">
        <f t="shared" ca="1" si="234"/>
        <v>0</v>
      </c>
      <c r="AO44" s="438">
        <f t="shared" ca="1" si="234"/>
        <v>0</v>
      </c>
      <c r="AP44" s="438">
        <f t="shared" ca="1" si="234"/>
        <v>0</v>
      </c>
      <c r="AQ44" s="438">
        <f t="shared" ca="1" si="234"/>
        <v>0</v>
      </c>
      <c r="AR44" s="438">
        <f t="shared" ca="1" si="234"/>
        <v>0</v>
      </c>
      <c r="AS44" s="438">
        <f t="shared" ca="1" si="234"/>
        <v>0</v>
      </c>
      <c r="AT44" s="438">
        <f t="shared" ca="1" si="234"/>
        <v>0</v>
      </c>
      <c r="AU44" s="438">
        <f t="shared" ca="1" si="234"/>
        <v>0</v>
      </c>
      <c r="AV44" s="438">
        <f t="shared" ca="1" si="234"/>
        <v>0</v>
      </c>
      <c r="AW44" s="438">
        <f t="shared" ca="1" si="234"/>
        <v>0</v>
      </c>
      <c r="AX44" s="438">
        <f t="shared" ca="1" si="234"/>
        <v>0</v>
      </c>
      <c r="AY44" s="438">
        <f t="shared" ca="1" si="234"/>
        <v>0</v>
      </c>
      <c r="AZ44" s="438">
        <f t="shared" ca="1" si="234"/>
        <v>0</v>
      </c>
      <c r="BA44" s="438">
        <f t="shared" ca="1" si="234"/>
        <v>0</v>
      </c>
      <c r="BB44" s="438">
        <f t="shared" ca="1" si="234"/>
        <v>0</v>
      </c>
      <c r="BC44" s="438">
        <f t="shared" ca="1" si="234"/>
        <v>0</v>
      </c>
      <c r="BD44" s="438">
        <f t="shared" ca="1" si="234"/>
        <v>0</v>
      </c>
      <c r="BE44" s="438">
        <f t="shared" ca="1" si="234"/>
        <v>0</v>
      </c>
      <c r="BF44" s="438">
        <f t="shared" ca="1" si="234"/>
        <v>0</v>
      </c>
      <c r="BG44" s="438">
        <f t="shared" ca="1" si="234"/>
        <v>0</v>
      </c>
      <c r="BH44" s="438">
        <f t="shared" ca="1" si="234"/>
        <v>0</v>
      </c>
      <c r="BI44" s="438">
        <f t="shared" ca="1" si="234"/>
        <v>0</v>
      </c>
      <c r="BJ44" s="438">
        <f t="shared" ca="1" si="234"/>
        <v>0</v>
      </c>
      <c r="BK44" s="438">
        <f t="shared" ca="1" si="234"/>
        <v>0</v>
      </c>
      <c r="BL44" s="438">
        <f t="shared" ca="1" si="234"/>
        <v>0</v>
      </c>
      <c r="BM44" s="438">
        <f t="shared" ca="1" si="234"/>
        <v>0</v>
      </c>
      <c r="BN44" s="438">
        <f t="shared" ca="1" si="234"/>
        <v>0</v>
      </c>
      <c r="BO44" s="438">
        <f t="shared" ca="1" si="234"/>
        <v>0</v>
      </c>
      <c r="BP44" s="438">
        <f t="shared" ca="1" si="234"/>
        <v>0</v>
      </c>
      <c r="BQ44" s="438">
        <f t="shared" ref="BQ44:CZ44" ca="1" si="235">IF(BQ$11&lt;$D$1+$A44,$C44/$D$1,IF(BQ$11=$D$1+$A44,($C44/$D$1)/2,0))</f>
        <v>0</v>
      </c>
      <c r="BR44" s="438">
        <f t="shared" ca="1" si="235"/>
        <v>0</v>
      </c>
      <c r="BS44" s="438">
        <f t="shared" ca="1" si="235"/>
        <v>0</v>
      </c>
      <c r="BT44" s="438">
        <f t="shared" ca="1" si="235"/>
        <v>0</v>
      </c>
      <c r="BU44" s="438">
        <f t="shared" ca="1" si="235"/>
        <v>0</v>
      </c>
      <c r="BV44" s="438">
        <f t="shared" ca="1" si="235"/>
        <v>0</v>
      </c>
      <c r="BW44" s="438">
        <f t="shared" ca="1" si="235"/>
        <v>0</v>
      </c>
      <c r="BX44" s="438">
        <f t="shared" ca="1" si="235"/>
        <v>0</v>
      </c>
      <c r="BY44" s="438">
        <f t="shared" ca="1" si="235"/>
        <v>0</v>
      </c>
      <c r="BZ44" s="438">
        <f t="shared" ca="1" si="235"/>
        <v>0</v>
      </c>
      <c r="CA44" s="438">
        <f t="shared" ca="1" si="235"/>
        <v>0</v>
      </c>
      <c r="CB44" s="438">
        <f t="shared" ca="1" si="235"/>
        <v>0</v>
      </c>
      <c r="CC44" s="438">
        <f t="shared" ca="1" si="235"/>
        <v>0</v>
      </c>
      <c r="CD44" s="438">
        <f t="shared" ca="1" si="235"/>
        <v>0</v>
      </c>
      <c r="CE44" s="438">
        <f t="shared" ca="1" si="235"/>
        <v>0</v>
      </c>
      <c r="CF44" s="438">
        <f t="shared" ca="1" si="235"/>
        <v>0</v>
      </c>
      <c r="CG44" s="438">
        <f t="shared" ca="1" si="235"/>
        <v>0</v>
      </c>
      <c r="CH44" s="438">
        <f t="shared" ca="1" si="235"/>
        <v>0</v>
      </c>
      <c r="CI44" s="438">
        <f t="shared" ca="1" si="235"/>
        <v>0</v>
      </c>
      <c r="CJ44" s="438">
        <f t="shared" ca="1" si="235"/>
        <v>0</v>
      </c>
      <c r="CK44" s="438">
        <f t="shared" ca="1" si="235"/>
        <v>0</v>
      </c>
      <c r="CL44" s="438">
        <f t="shared" ca="1" si="235"/>
        <v>0</v>
      </c>
      <c r="CM44" s="438">
        <f t="shared" ca="1" si="235"/>
        <v>0</v>
      </c>
      <c r="CN44" s="438">
        <f t="shared" ca="1" si="235"/>
        <v>0</v>
      </c>
      <c r="CO44" s="438">
        <f t="shared" ca="1" si="235"/>
        <v>0</v>
      </c>
      <c r="CP44" s="438">
        <f t="shared" ca="1" si="235"/>
        <v>0</v>
      </c>
      <c r="CQ44" s="438">
        <f t="shared" ca="1" si="235"/>
        <v>0</v>
      </c>
      <c r="CR44" s="438">
        <f t="shared" ca="1" si="235"/>
        <v>0</v>
      </c>
      <c r="CS44" s="438">
        <f t="shared" ca="1" si="235"/>
        <v>0</v>
      </c>
      <c r="CT44" s="438">
        <f t="shared" ca="1" si="235"/>
        <v>0</v>
      </c>
      <c r="CU44" s="438">
        <f t="shared" ca="1" si="235"/>
        <v>0</v>
      </c>
      <c r="CV44" s="438">
        <f t="shared" ca="1" si="235"/>
        <v>0</v>
      </c>
      <c r="CW44" s="438">
        <f t="shared" ca="1" si="235"/>
        <v>0</v>
      </c>
      <c r="CX44" s="438">
        <f t="shared" ca="1" si="235"/>
        <v>0</v>
      </c>
      <c r="CY44" s="438">
        <f t="shared" ca="1" si="235"/>
        <v>0</v>
      </c>
      <c r="CZ44" s="438">
        <f t="shared" ca="1" si="235"/>
        <v>0</v>
      </c>
      <c r="DA44" s="438" t="s">
        <v>272</v>
      </c>
      <c r="DB44" s="437">
        <f t="shared" si="147"/>
        <v>2050</v>
      </c>
      <c r="DC44" s="438"/>
      <c r="DD44" s="438"/>
      <c r="DE44" s="438"/>
      <c r="DF44" s="438"/>
      <c r="DG44" s="438"/>
      <c r="DH44" s="438"/>
      <c r="DI44" s="438"/>
      <c r="DJ44" s="438"/>
      <c r="DK44" s="438"/>
      <c r="DL44" s="438"/>
      <c r="DM44" s="438"/>
    </row>
    <row r="45" spans="1:121" s="437" customFormat="1" x14ac:dyDescent="0.2">
      <c r="A45" s="191">
        <f t="shared" si="139"/>
        <v>34</v>
      </c>
      <c r="B45" s="191">
        <f t="shared" si="139"/>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236">IF(AL$11&lt;$D$1+$A45,$C45/$D$1,IF(AL$11=$D$1+$A45,($C45/$D$1)/2,0))</f>
        <v>0</v>
      </c>
      <c r="AM45" s="438">
        <f t="shared" ca="1" si="236"/>
        <v>0</v>
      </c>
      <c r="AN45" s="438">
        <f t="shared" ca="1" si="236"/>
        <v>0</v>
      </c>
      <c r="AO45" s="438">
        <f t="shared" ca="1" si="236"/>
        <v>0</v>
      </c>
      <c r="AP45" s="438">
        <f t="shared" ca="1" si="236"/>
        <v>0</v>
      </c>
      <c r="AQ45" s="438">
        <f t="shared" ca="1" si="236"/>
        <v>0</v>
      </c>
      <c r="AR45" s="438">
        <f t="shared" ca="1" si="236"/>
        <v>0</v>
      </c>
      <c r="AS45" s="438">
        <f t="shared" ca="1" si="236"/>
        <v>0</v>
      </c>
      <c r="AT45" s="438">
        <f t="shared" ca="1" si="236"/>
        <v>0</v>
      </c>
      <c r="AU45" s="438">
        <f t="shared" ca="1" si="236"/>
        <v>0</v>
      </c>
      <c r="AV45" s="438">
        <f t="shared" ca="1" si="236"/>
        <v>0</v>
      </c>
      <c r="AW45" s="438">
        <f t="shared" ca="1" si="236"/>
        <v>0</v>
      </c>
      <c r="AX45" s="438">
        <f t="shared" ca="1" si="236"/>
        <v>0</v>
      </c>
      <c r="AY45" s="438">
        <f t="shared" ca="1" si="236"/>
        <v>0</v>
      </c>
      <c r="AZ45" s="438">
        <f t="shared" ca="1" si="236"/>
        <v>0</v>
      </c>
      <c r="BA45" s="438">
        <f t="shared" ca="1" si="236"/>
        <v>0</v>
      </c>
      <c r="BB45" s="438">
        <f t="shared" ca="1" si="236"/>
        <v>0</v>
      </c>
      <c r="BC45" s="438">
        <f t="shared" ca="1" si="236"/>
        <v>0</v>
      </c>
      <c r="BD45" s="438">
        <f t="shared" ca="1" si="236"/>
        <v>0</v>
      </c>
      <c r="BE45" s="438">
        <f t="shared" ca="1" si="236"/>
        <v>0</v>
      </c>
      <c r="BF45" s="438">
        <f t="shared" ca="1" si="236"/>
        <v>0</v>
      </c>
      <c r="BG45" s="438">
        <f t="shared" ca="1" si="236"/>
        <v>0</v>
      </c>
      <c r="BH45" s="438">
        <f t="shared" ca="1" si="236"/>
        <v>0</v>
      </c>
      <c r="BI45" s="438">
        <f t="shared" ca="1" si="236"/>
        <v>0</v>
      </c>
      <c r="BJ45" s="438">
        <f t="shared" ca="1" si="236"/>
        <v>0</v>
      </c>
      <c r="BK45" s="438">
        <f t="shared" ca="1" si="236"/>
        <v>0</v>
      </c>
      <c r="BL45" s="438">
        <f t="shared" ca="1" si="236"/>
        <v>0</v>
      </c>
      <c r="BM45" s="438">
        <f t="shared" ca="1" si="236"/>
        <v>0</v>
      </c>
      <c r="BN45" s="438">
        <f t="shared" ca="1" si="236"/>
        <v>0</v>
      </c>
      <c r="BO45" s="438">
        <f t="shared" ca="1" si="236"/>
        <v>0</v>
      </c>
      <c r="BP45" s="438">
        <f t="shared" ca="1" si="236"/>
        <v>0</v>
      </c>
      <c r="BQ45" s="438">
        <f t="shared" ca="1" si="236"/>
        <v>0</v>
      </c>
      <c r="BR45" s="438">
        <f t="shared" ref="BR45:CZ45" ca="1" si="237">IF(BR$11&lt;$D$1+$A45,$C45/$D$1,IF(BR$11=$D$1+$A45,($C45/$D$1)/2,0))</f>
        <v>0</v>
      </c>
      <c r="BS45" s="438">
        <f t="shared" ca="1" si="237"/>
        <v>0</v>
      </c>
      <c r="BT45" s="438">
        <f t="shared" ca="1" si="237"/>
        <v>0</v>
      </c>
      <c r="BU45" s="438">
        <f t="shared" ca="1" si="237"/>
        <v>0</v>
      </c>
      <c r="BV45" s="438">
        <f t="shared" ca="1" si="237"/>
        <v>0</v>
      </c>
      <c r="BW45" s="438">
        <f t="shared" ca="1" si="237"/>
        <v>0</v>
      </c>
      <c r="BX45" s="438">
        <f t="shared" ca="1" si="237"/>
        <v>0</v>
      </c>
      <c r="BY45" s="438">
        <f t="shared" ca="1" si="237"/>
        <v>0</v>
      </c>
      <c r="BZ45" s="438">
        <f t="shared" ca="1" si="237"/>
        <v>0</v>
      </c>
      <c r="CA45" s="438">
        <f t="shared" ca="1" si="237"/>
        <v>0</v>
      </c>
      <c r="CB45" s="438">
        <f t="shared" ca="1" si="237"/>
        <v>0</v>
      </c>
      <c r="CC45" s="438">
        <f t="shared" ca="1" si="237"/>
        <v>0</v>
      </c>
      <c r="CD45" s="438">
        <f t="shared" ca="1" si="237"/>
        <v>0</v>
      </c>
      <c r="CE45" s="438">
        <f t="shared" ca="1" si="237"/>
        <v>0</v>
      </c>
      <c r="CF45" s="438">
        <f t="shared" ca="1" si="237"/>
        <v>0</v>
      </c>
      <c r="CG45" s="438">
        <f t="shared" ca="1" si="237"/>
        <v>0</v>
      </c>
      <c r="CH45" s="438">
        <f t="shared" ca="1" si="237"/>
        <v>0</v>
      </c>
      <c r="CI45" s="438">
        <f t="shared" ca="1" si="237"/>
        <v>0</v>
      </c>
      <c r="CJ45" s="438">
        <f t="shared" ca="1" si="237"/>
        <v>0</v>
      </c>
      <c r="CK45" s="438">
        <f t="shared" ca="1" si="237"/>
        <v>0</v>
      </c>
      <c r="CL45" s="438">
        <f t="shared" ca="1" si="237"/>
        <v>0</v>
      </c>
      <c r="CM45" s="438">
        <f t="shared" ca="1" si="237"/>
        <v>0</v>
      </c>
      <c r="CN45" s="438">
        <f t="shared" ca="1" si="237"/>
        <v>0</v>
      </c>
      <c r="CO45" s="438">
        <f t="shared" ca="1" si="237"/>
        <v>0</v>
      </c>
      <c r="CP45" s="438">
        <f t="shared" ca="1" si="237"/>
        <v>0</v>
      </c>
      <c r="CQ45" s="438">
        <f t="shared" ca="1" si="237"/>
        <v>0</v>
      </c>
      <c r="CR45" s="438">
        <f t="shared" ca="1" si="237"/>
        <v>0</v>
      </c>
      <c r="CS45" s="438">
        <f t="shared" ca="1" si="237"/>
        <v>0</v>
      </c>
      <c r="CT45" s="438">
        <f t="shared" ca="1" si="237"/>
        <v>0</v>
      </c>
      <c r="CU45" s="438">
        <f t="shared" ca="1" si="237"/>
        <v>0</v>
      </c>
      <c r="CV45" s="438">
        <f t="shared" ca="1" si="237"/>
        <v>0</v>
      </c>
      <c r="CW45" s="438">
        <f t="shared" ca="1" si="237"/>
        <v>0</v>
      </c>
      <c r="CX45" s="438">
        <f t="shared" ca="1" si="237"/>
        <v>0</v>
      </c>
      <c r="CY45" s="438">
        <f t="shared" ca="1" si="237"/>
        <v>0</v>
      </c>
      <c r="CZ45" s="438">
        <f t="shared" ca="1" si="237"/>
        <v>0</v>
      </c>
      <c r="DA45" s="438" t="s">
        <v>273</v>
      </c>
      <c r="DB45" s="437">
        <f t="shared" si="147"/>
        <v>2051</v>
      </c>
      <c r="DC45" s="438"/>
      <c r="DD45" s="438"/>
      <c r="DE45" s="438"/>
      <c r="DF45" s="438"/>
      <c r="DG45" s="438"/>
      <c r="DH45" s="438"/>
      <c r="DI45" s="438"/>
      <c r="DJ45" s="438"/>
      <c r="DK45" s="438"/>
      <c r="DL45" s="438"/>
      <c r="DM45" s="438"/>
      <c r="DN45" s="438"/>
    </row>
    <row r="46" spans="1:121" s="437" customFormat="1" x14ac:dyDescent="0.2">
      <c r="A46" s="191">
        <f t="shared" si="139"/>
        <v>35</v>
      </c>
      <c r="B46" s="191">
        <f t="shared" si="139"/>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238">IF(AM$11&lt;$D$1+$A46,$C46/$D$1,IF(AM$11=$D$1+$A46,($C46/$D$1)/2,0))</f>
        <v>0</v>
      </c>
      <c r="AN46" s="438">
        <f t="shared" ca="1" si="238"/>
        <v>0</v>
      </c>
      <c r="AO46" s="438">
        <f t="shared" ca="1" si="238"/>
        <v>0</v>
      </c>
      <c r="AP46" s="438">
        <f t="shared" ca="1" si="238"/>
        <v>0</v>
      </c>
      <c r="AQ46" s="438">
        <f t="shared" ca="1" si="238"/>
        <v>0</v>
      </c>
      <c r="AR46" s="438">
        <f t="shared" ca="1" si="238"/>
        <v>0</v>
      </c>
      <c r="AS46" s="438">
        <f t="shared" ca="1" si="238"/>
        <v>0</v>
      </c>
      <c r="AT46" s="438">
        <f t="shared" ca="1" si="238"/>
        <v>0</v>
      </c>
      <c r="AU46" s="438">
        <f t="shared" ca="1" si="238"/>
        <v>0</v>
      </c>
      <c r="AV46" s="438">
        <f t="shared" ca="1" si="238"/>
        <v>0</v>
      </c>
      <c r="AW46" s="438">
        <f t="shared" ca="1" si="238"/>
        <v>0</v>
      </c>
      <c r="AX46" s="438">
        <f t="shared" ca="1" si="238"/>
        <v>0</v>
      </c>
      <c r="AY46" s="438">
        <f t="shared" ca="1" si="238"/>
        <v>0</v>
      </c>
      <c r="AZ46" s="438">
        <f t="shared" ca="1" si="238"/>
        <v>0</v>
      </c>
      <c r="BA46" s="438">
        <f t="shared" ca="1" si="238"/>
        <v>0</v>
      </c>
      <c r="BB46" s="438">
        <f t="shared" ca="1" si="238"/>
        <v>0</v>
      </c>
      <c r="BC46" s="438">
        <f t="shared" ca="1" si="238"/>
        <v>0</v>
      </c>
      <c r="BD46" s="438">
        <f t="shared" ca="1" si="238"/>
        <v>0</v>
      </c>
      <c r="BE46" s="438">
        <f t="shared" ca="1" si="238"/>
        <v>0</v>
      </c>
      <c r="BF46" s="438">
        <f t="shared" ca="1" si="238"/>
        <v>0</v>
      </c>
      <c r="BG46" s="438">
        <f t="shared" ca="1" si="238"/>
        <v>0</v>
      </c>
      <c r="BH46" s="438">
        <f t="shared" ca="1" si="238"/>
        <v>0</v>
      </c>
      <c r="BI46" s="438">
        <f t="shared" ca="1" si="238"/>
        <v>0</v>
      </c>
      <c r="BJ46" s="438">
        <f t="shared" ca="1" si="238"/>
        <v>0</v>
      </c>
      <c r="BK46" s="438">
        <f t="shared" ca="1" si="238"/>
        <v>0</v>
      </c>
      <c r="BL46" s="438">
        <f t="shared" ca="1" si="238"/>
        <v>0</v>
      </c>
      <c r="BM46" s="438">
        <f t="shared" ca="1" si="238"/>
        <v>0</v>
      </c>
      <c r="BN46" s="438">
        <f t="shared" ca="1" si="238"/>
        <v>0</v>
      </c>
      <c r="BO46" s="438">
        <f t="shared" ca="1" si="238"/>
        <v>0</v>
      </c>
      <c r="BP46" s="438">
        <f t="shared" ca="1" si="238"/>
        <v>0</v>
      </c>
      <c r="BQ46" s="438">
        <f t="shared" ca="1" si="238"/>
        <v>0</v>
      </c>
      <c r="BR46" s="438">
        <f t="shared" ca="1" si="238"/>
        <v>0</v>
      </c>
      <c r="BS46" s="438">
        <f t="shared" ref="BS46:CZ46" ca="1" si="239">IF(BS$11&lt;$D$1+$A46,$C46/$D$1,IF(BS$11=$D$1+$A46,($C46/$D$1)/2,0))</f>
        <v>0</v>
      </c>
      <c r="BT46" s="438">
        <f t="shared" ca="1" si="239"/>
        <v>0</v>
      </c>
      <c r="BU46" s="438">
        <f t="shared" ca="1" si="239"/>
        <v>0</v>
      </c>
      <c r="BV46" s="438">
        <f t="shared" ca="1" si="239"/>
        <v>0</v>
      </c>
      <c r="BW46" s="438">
        <f t="shared" ca="1" si="239"/>
        <v>0</v>
      </c>
      <c r="BX46" s="438">
        <f t="shared" ca="1" si="239"/>
        <v>0</v>
      </c>
      <c r="BY46" s="438">
        <f t="shared" ca="1" si="239"/>
        <v>0</v>
      </c>
      <c r="BZ46" s="438">
        <f t="shared" ca="1" si="239"/>
        <v>0</v>
      </c>
      <c r="CA46" s="438">
        <f t="shared" ca="1" si="239"/>
        <v>0</v>
      </c>
      <c r="CB46" s="438">
        <f t="shared" ca="1" si="239"/>
        <v>0</v>
      </c>
      <c r="CC46" s="438">
        <f t="shared" ca="1" si="239"/>
        <v>0</v>
      </c>
      <c r="CD46" s="438">
        <f t="shared" ca="1" si="239"/>
        <v>0</v>
      </c>
      <c r="CE46" s="438">
        <f t="shared" ca="1" si="239"/>
        <v>0</v>
      </c>
      <c r="CF46" s="438">
        <f t="shared" ca="1" si="239"/>
        <v>0</v>
      </c>
      <c r="CG46" s="438">
        <f t="shared" ca="1" si="239"/>
        <v>0</v>
      </c>
      <c r="CH46" s="438">
        <f t="shared" ca="1" si="239"/>
        <v>0</v>
      </c>
      <c r="CI46" s="438">
        <f t="shared" ca="1" si="239"/>
        <v>0</v>
      </c>
      <c r="CJ46" s="438">
        <f t="shared" ca="1" si="239"/>
        <v>0</v>
      </c>
      <c r="CK46" s="438">
        <f t="shared" ca="1" si="239"/>
        <v>0</v>
      </c>
      <c r="CL46" s="438">
        <f t="shared" ca="1" si="239"/>
        <v>0</v>
      </c>
      <c r="CM46" s="438">
        <f t="shared" ca="1" si="239"/>
        <v>0</v>
      </c>
      <c r="CN46" s="438">
        <f t="shared" ca="1" si="239"/>
        <v>0</v>
      </c>
      <c r="CO46" s="438">
        <f t="shared" ca="1" si="239"/>
        <v>0</v>
      </c>
      <c r="CP46" s="438">
        <f t="shared" ca="1" si="239"/>
        <v>0</v>
      </c>
      <c r="CQ46" s="438">
        <f t="shared" ca="1" si="239"/>
        <v>0</v>
      </c>
      <c r="CR46" s="438">
        <f t="shared" ca="1" si="239"/>
        <v>0</v>
      </c>
      <c r="CS46" s="438">
        <f t="shared" ca="1" si="239"/>
        <v>0</v>
      </c>
      <c r="CT46" s="438">
        <f t="shared" ca="1" si="239"/>
        <v>0</v>
      </c>
      <c r="CU46" s="438">
        <f t="shared" ca="1" si="239"/>
        <v>0</v>
      </c>
      <c r="CV46" s="438">
        <f t="shared" ca="1" si="239"/>
        <v>0</v>
      </c>
      <c r="CW46" s="438">
        <f t="shared" ca="1" si="239"/>
        <v>0</v>
      </c>
      <c r="CX46" s="438">
        <f t="shared" ca="1" si="239"/>
        <v>0</v>
      </c>
      <c r="CY46" s="438">
        <f t="shared" ca="1" si="239"/>
        <v>0</v>
      </c>
      <c r="CZ46" s="438">
        <f t="shared" ca="1" si="239"/>
        <v>0</v>
      </c>
      <c r="DA46" s="438" t="s">
        <v>274</v>
      </c>
      <c r="DB46" s="437">
        <f t="shared" si="147"/>
        <v>2052</v>
      </c>
      <c r="DC46" s="438"/>
      <c r="DD46" s="438"/>
      <c r="DE46" s="438"/>
      <c r="DF46" s="438"/>
      <c r="DG46" s="438"/>
      <c r="DH46" s="438"/>
      <c r="DI46" s="438"/>
      <c r="DJ46" s="438"/>
      <c r="DK46" s="438"/>
      <c r="DL46" s="438"/>
      <c r="DM46" s="438"/>
      <c r="DN46" s="438"/>
      <c r="DO46" s="438"/>
    </row>
    <row r="47" spans="1:121" s="437" customFormat="1" x14ac:dyDescent="0.2">
      <c r="A47" s="191">
        <f t="shared" si="139"/>
        <v>36</v>
      </c>
      <c r="B47" s="191">
        <f t="shared" si="139"/>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240">IF(AN$11&lt;$D$1+$A47,$C47/$D$1,IF(AN$11=$D$1+$A47,($C47/$D$1)/2,0))</f>
        <v>0</v>
      </c>
      <c r="AO47" s="438">
        <f t="shared" ca="1" si="240"/>
        <v>0</v>
      </c>
      <c r="AP47" s="438">
        <f t="shared" ca="1" si="240"/>
        <v>0</v>
      </c>
      <c r="AQ47" s="438">
        <f t="shared" ca="1" si="240"/>
        <v>0</v>
      </c>
      <c r="AR47" s="438">
        <f t="shared" ca="1" si="240"/>
        <v>0</v>
      </c>
      <c r="AS47" s="438">
        <f t="shared" ca="1" si="240"/>
        <v>0</v>
      </c>
      <c r="AT47" s="438">
        <f t="shared" ca="1" si="240"/>
        <v>0</v>
      </c>
      <c r="AU47" s="438">
        <f t="shared" ca="1" si="240"/>
        <v>0</v>
      </c>
      <c r="AV47" s="438">
        <f t="shared" ca="1" si="240"/>
        <v>0</v>
      </c>
      <c r="AW47" s="438">
        <f t="shared" ca="1" si="240"/>
        <v>0</v>
      </c>
      <c r="AX47" s="438">
        <f t="shared" ca="1" si="240"/>
        <v>0</v>
      </c>
      <c r="AY47" s="438">
        <f t="shared" ca="1" si="240"/>
        <v>0</v>
      </c>
      <c r="AZ47" s="438">
        <f t="shared" ca="1" si="240"/>
        <v>0</v>
      </c>
      <c r="BA47" s="438">
        <f t="shared" ca="1" si="240"/>
        <v>0</v>
      </c>
      <c r="BB47" s="438">
        <f t="shared" ca="1" si="240"/>
        <v>0</v>
      </c>
      <c r="BC47" s="438">
        <f t="shared" ca="1" si="240"/>
        <v>0</v>
      </c>
      <c r="BD47" s="438">
        <f t="shared" ca="1" si="240"/>
        <v>0</v>
      </c>
      <c r="BE47" s="438">
        <f t="shared" ca="1" si="240"/>
        <v>0</v>
      </c>
      <c r="BF47" s="438">
        <f t="shared" ca="1" si="240"/>
        <v>0</v>
      </c>
      <c r="BG47" s="438">
        <f t="shared" ca="1" si="240"/>
        <v>0</v>
      </c>
      <c r="BH47" s="438">
        <f t="shared" ca="1" si="240"/>
        <v>0</v>
      </c>
      <c r="BI47" s="438">
        <f t="shared" ca="1" si="240"/>
        <v>0</v>
      </c>
      <c r="BJ47" s="438">
        <f t="shared" ca="1" si="240"/>
        <v>0</v>
      </c>
      <c r="BK47" s="438">
        <f t="shared" ca="1" si="240"/>
        <v>0</v>
      </c>
      <c r="BL47" s="438">
        <f t="shared" ca="1" si="240"/>
        <v>0</v>
      </c>
      <c r="BM47" s="438">
        <f t="shared" ca="1" si="240"/>
        <v>0</v>
      </c>
      <c r="BN47" s="438">
        <f t="shared" ca="1" si="240"/>
        <v>0</v>
      </c>
      <c r="BO47" s="438">
        <f t="shared" ca="1" si="240"/>
        <v>0</v>
      </c>
      <c r="BP47" s="438">
        <f t="shared" ca="1" si="240"/>
        <v>0</v>
      </c>
      <c r="BQ47" s="438">
        <f t="shared" ca="1" si="240"/>
        <v>0</v>
      </c>
      <c r="BR47" s="438">
        <f t="shared" ca="1" si="240"/>
        <v>0</v>
      </c>
      <c r="BS47" s="438">
        <f t="shared" ca="1" si="240"/>
        <v>0</v>
      </c>
      <c r="BT47" s="438">
        <f t="shared" ref="BT47:CZ47" ca="1" si="241">IF(BT$11&lt;$D$1+$A47,$C47/$D$1,IF(BT$11=$D$1+$A47,($C47/$D$1)/2,0))</f>
        <v>0</v>
      </c>
      <c r="BU47" s="438">
        <f t="shared" ca="1" si="241"/>
        <v>0</v>
      </c>
      <c r="BV47" s="438">
        <f t="shared" ca="1" si="241"/>
        <v>0</v>
      </c>
      <c r="BW47" s="438">
        <f t="shared" ca="1" si="241"/>
        <v>0</v>
      </c>
      <c r="BX47" s="438">
        <f t="shared" ca="1" si="241"/>
        <v>0</v>
      </c>
      <c r="BY47" s="438">
        <f t="shared" ca="1" si="241"/>
        <v>0</v>
      </c>
      <c r="BZ47" s="438">
        <f t="shared" ca="1" si="241"/>
        <v>0</v>
      </c>
      <c r="CA47" s="438">
        <f t="shared" ca="1" si="241"/>
        <v>0</v>
      </c>
      <c r="CB47" s="438">
        <f t="shared" ca="1" si="241"/>
        <v>0</v>
      </c>
      <c r="CC47" s="438">
        <f t="shared" ca="1" si="241"/>
        <v>0</v>
      </c>
      <c r="CD47" s="438">
        <f t="shared" ca="1" si="241"/>
        <v>0</v>
      </c>
      <c r="CE47" s="438">
        <f t="shared" ca="1" si="241"/>
        <v>0</v>
      </c>
      <c r="CF47" s="438">
        <f t="shared" ca="1" si="241"/>
        <v>0</v>
      </c>
      <c r="CG47" s="438">
        <f t="shared" ca="1" si="241"/>
        <v>0</v>
      </c>
      <c r="CH47" s="438">
        <f t="shared" ca="1" si="241"/>
        <v>0</v>
      </c>
      <c r="CI47" s="438">
        <f t="shared" ca="1" si="241"/>
        <v>0</v>
      </c>
      <c r="CJ47" s="438">
        <f t="shared" ca="1" si="241"/>
        <v>0</v>
      </c>
      <c r="CK47" s="438">
        <f t="shared" ca="1" si="241"/>
        <v>0</v>
      </c>
      <c r="CL47" s="438">
        <f t="shared" ca="1" si="241"/>
        <v>0</v>
      </c>
      <c r="CM47" s="438">
        <f t="shared" ca="1" si="241"/>
        <v>0</v>
      </c>
      <c r="CN47" s="438">
        <f t="shared" ca="1" si="241"/>
        <v>0</v>
      </c>
      <c r="CO47" s="438">
        <f t="shared" ca="1" si="241"/>
        <v>0</v>
      </c>
      <c r="CP47" s="438">
        <f t="shared" ca="1" si="241"/>
        <v>0</v>
      </c>
      <c r="CQ47" s="438">
        <f t="shared" ca="1" si="241"/>
        <v>0</v>
      </c>
      <c r="CR47" s="438">
        <f t="shared" ca="1" si="241"/>
        <v>0</v>
      </c>
      <c r="CS47" s="438">
        <f t="shared" ca="1" si="241"/>
        <v>0</v>
      </c>
      <c r="CT47" s="438">
        <f t="shared" ca="1" si="241"/>
        <v>0</v>
      </c>
      <c r="CU47" s="438">
        <f t="shared" ca="1" si="241"/>
        <v>0</v>
      </c>
      <c r="CV47" s="438">
        <f t="shared" ca="1" si="241"/>
        <v>0</v>
      </c>
      <c r="CW47" s="438">
        <f t="shared" ca="1" si="241"/>
        <v>0</v>
      </c>
      <c r="CX47" s="438">
        <f t="shared" ca="1" si="241"/>
        <v>0</v>
      </c>
      <c r="CY47" s="438">
        <f t="shared" ca="1" si="241"/>
        <v>0</v>
      </c>
      <c r="CZ47" s="438">
        <f t="shared" ca="1" si="241"/>
        <v>0</v>
      </c>
      <c r="DA47" s="438" t="s">
        <v>275</v>
      </c>
      <c r="DB47" s="437">
        <f t="shared" si="147"/>
        <v>2053</v>
      </c>
      <c r="DC47" s="438"/>
      <c r="DD47" s="438"/>
      <c r="DE47" s="438"/>
      <c r="DF47" s="438"/>
      <c r="DG47" s="438"/>
      <c r="DH47" s="438"/>
      <c r="DI47" s="438"/>
      <c r="DJ47" s="438"/>
      <c r="DK47" s="438"/>
      <c r="DL47" s="438"/>
      <c r="DM47" s="438"/>
      <c r="DN47" s="438"/>
      <c r="DO47" s="438"/>
      <c r="DP47" s="438"/>
    </row>
    <row r="48" spans="1:121" s="437" customFormat="1" x14ac:dyDescent="0.2">
      <c r="A48" s="191">
        <f t="shared" si="139"/>
        <v>37</v>
      </c>
      <c r="B48" s="191">
        <f t="shared" si="139"/>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242">IF(AO$11&lt;$D$1+$A48,$C48/$D$1,IF(AO$11=$D$1+$A48,($C48/$D$1)/2,0))</f>
        <v>0</v>
      </c>
      <c r="AP48" s="438">
        <f t="shared" ca="1" si="242"/>
        <v>0</v>
      </c>
      <c r="AQ48" s="438">
        <f t="shared" ca="1" si="242"/>
        <v>0</v>
      </c>
      <c r="AR48" s="438">
        <f t="shared" ca="1" si="242"/>
        <v>0</v>
      </c>
      <c r="AS48" s="438">
        <f t="shared" ca="1" si="242"/>
        <v>0</v>
      </c>
      <c r="AT48" s="438">
        <f t="shared" ca="1" si="242"/>
        <v>0</v>
      </c>
      <c r="AU48" s="438">
        <f t="shared" ca="1" si="242"/>
        <v>0</v>
      </c>
      <c r="AV48" s="438">
        <f t="shared" ca="1" si="242"/>
        <v>0</v>
      </c>
      <c r="AW48" s="438">
        <f t="shared" ca="1" si="242"/>
        <v>0</v>
      </c>
      <c r="AX48" s="438">
        <f t="shared" ca="1" si="242"/>
        <v>0</v>
      </c>
      <c r="AY48" s="438">
        <f t="shared" ca="1" si="242"/>
        <v>0</v>
      </c>
      <c r="AZ48" s="438">
        <f t="shared" ca="1" si="242"/>
        <v>0</v>
      </c>
      <c r="BA48" s="438">
        <f t="shared" ca="1" si="242"/>
        <v>0</v>
      </c>
      <c r="BB48" s="438">
        <f t="shared" ca="1" si="242"/>
        <v>0</v>
      </c>
      <c r="BC48" s="438">
        <f t="shared" ca="1" si="242"/>
        <v>0</v>
      </c>
      <c r="BD48" s="438">
        <f t="shared" ca="1" si="242"/>
        <v>0</v>
      </c>
      <c r="BE48" s="438">
        <f t="shared" ca="1" si="242"/>
        <v>0</v>
      </c>
      <c r="BF48" s="438">
        <f t="shared" ca="1" si="242"/>
        <v>0</v>
      </c>
      <c r="BG48" s="438">
        <f t="shared" ca="1" si="242"/>
        <v>0</v>
      </c>
      <c r="BH48" s="438">
        <f t="shared" ca="1" si="242"/>
        <v>0</v>
      </c>
      <c r="BI48" s="438">
        <f t="shared" ca="1" si="242"/>
        <v>0</v>
      </c>
      <c r="BJ48" s="438">
        <f t="shared" ca="1" si="242"/>
        <v>0</v>
      </c>
      <c r="BK48" s="438">
        <f t="shared" ca="1" si="242"/>
        <v>0</v>
      </c>
      <c r="BL48" s="438">
        <f t="shared" ca="1" si="242"/>
        <v>0</v>
      </c>
      <c r="BM48" s="438">
        <f t="shared" ca="1" si="242"/>
        <v>0</v>
      </c>
      <c r="BN48" s="438">
        <f t="shared" ca="1" si="242"/>
        <v>0</v>
      </c>
      <c r="BO48" s="438">
        <f t="shared" ca="1" si="242"/>
        <v>0</v>
      </c>
      <c r="BP48" s="438">
        <f t="shared" ca="1" si="242"/>
        <v>0</v>
      </c>
      <c r="BQ48" s="438">
        <f t="shared" ca="1" si="242"/>
        <v>0</v>
      </c>
      <c r="BR48" s="438">
        <f t="shared" ca="1" si="242"/>
        <v>0</v>
      </c>
      <c r="BS48" s="438">
        <f t="shared" ca="1" si="242"/>
        <v>0</v>
      </c>
      <c r="BT48" s="438">
        <f t="shared" ca="1" si="242"/>
        <v>0</v>
      </c>
      <c r="BU48" s="438">
        <f t="shared" ref="BU48:CZ48" ca="1" si="243">IF(BU$11&lt;$D$1+$A48,$C48/$D$1,IF(BU$11=$D$1+$A48,($C48/$D$1)/2,0))</f>
        <v>0</v>
      </c>
      <c r="BV48" s="438">
        <f t="shared" ca="1" si="243"/>
        <v>0</v>
      </c>
      <c r="BW48" s="438">
        <f t="shared" ca="1" si="243"/>
        <v>0</v>
      </c>
      <c r="BX48" s="438">
        <f t="shared" ca="1" si="243"/>
        <v>0</v>
      </c>
      <c r="BY48" s="438">
        <f t="shared" ca="1" si="243"/>
        <v>0</v>
      </c>
      <c r="BZ48" s="438">
        <f t="shared" ca="1" si="243"/>
        <v>0</v>
      </c>
      <c r="CA48" s="438">
        <f t="shared" ca="1" si="243"/>
        <v>0</v>
      </c>
      <c r="CB48" s="438">
        <f t="shared" ca="1" si="243"/>
        <v>0</v>
      </c>
      <c r="CC48" s="438">
        <f t="shared" ca="1" si="243"/>
        <v>0</v>
      </c>
      <c r="CD48" s="438">
        <f t="shared" ca="1" si="243"/>
        <v>0</v>
      </c>
      <c r="CE48" s="438">
        <f t="shared" ca="1" si="243"/>
        <v>0</v>
      </c>
      <c r="CF48" s="438">
        <f t="shared" ca="1" si="243"/>
        <v>0</v>
      </c>
      <c r="CG48" s="438">
        <f t="shared" ca="1" si="243"/>
        <v>0</v>
      </c>
      <c r="CH48" s="438">
        <f t="shared" ca="1" si="243"/>
        <v>0</v>
      </c>
      <c r="CI48" s="438">
        <f t="shared" ca="1" si="243"/>
        <v>0</v>
      </c>
      <c r="CJ48" s="438">
        <f t="shared" ca="1" si="243"/>
        <v>0</v>
      </c>
      <c r="CK48" s="438">
        <f t="shared" ca="1" si="243"/>
        <v>0</v>
      </c>
      <c r="CL48" s="438">
        <f t="shared" ca="1" si="243"/>
        <v>0</v>
      </c>
      <c r="CM48" s="438">
        <f t="shared" ca="1" si="243"/>
        <v>0</v>
      </c>
      <c r="CN48" s="438">
        <f t="shared" ca="1" si="243"/>
        <v>0</v>
      </c>
      <c r="CO48" s="438">
        <f t="shared" ca="1" si="243"/>
        <v>0</v>
      </c>
      <c r="CP48" s="438">
        <f t="shared" ca="1" si="243"/>
        <v>0</v>
      </c>
      <c r="CQ48" s="438">
        <f t="shared" ca="1" si="243"/>
        <v>0</v>
      </c>
      <c r="CR48" s="438">
        <f t="shared" ca="1" si="243"/>
        <v>0</v>
      </c>
      <c r="CS48" s="438">
        <f t="shared" ca="1" si="243"/>
        <v>0</v>
      </c>
      <c r="CT48" s="438">
        <f t="shared" ca="1" si="243"/>
        <v>0</v>
      </c>
      <c r="CU48" s="438">
        <f t="shared" ca="1" si="243"/>
        <v>0</v>
      </c>
      <c r="CV48" s="438">
        <f t="shared" ca="1" si="243"/>
        <v>0</v>
      </c>
      <c r="CW48" s="438">
        <f t="shared" ca="1" si="243"/>
        <v>0</v>
      </c>
      <c r="CX48" s="438">
        <f t="shared" ca="1" si="243"/>
        <v>0</v>
      </c>
      <c r="CY48" s="438">
        <f t="shared" ca="1" si="243"/>
        <v>0</v>
      </c>
      <c r="CZ48" s="438">
        <f t="shared" ca="1" si="243"/>
        <v>0</v>
      </c>
      <c r="DA48" s="438" t="s">
        <v>276</v>
      </c>
      <c r="DB48" s="437">
        <f t="shared" si="147"/>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39"/>
        <v>38</v>
      </c>
      <c r="B49" s="191">
        <f t="shared" si="139"/>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244">IF(AP$11&lt;$D$1+$A49,$C49/$D$1,IF(AP$11=$D$1+$A49,($C49/$D$1)/2,0))</f>
        <v>0</v>
      </c>
      <c r="AQ49" s="438">
        <f t="shared" ca="1" si="244"/>
        <v>0</v>
      </c>
      <c r="AR49" s="438">
        <f t="shared" ca="1" si="244"/>
        <v>0</v>
      </c>
      <c r="AS49" s="438">
        <f t="shared" ca="1" si="244"/>
        <v>0</v>
      </c>
      <c r="AT49" s="438">
        <f t="shared" ca="1" si="244"/>
        <v>0</v>
      </c>
      <c r="AU49" s="438">
        <f t="shared" ca="1" si="244"/>
        <v>0</v>
      </c>
      <c r="AV49" s="438">
        <f t="shared" ca="1" si="244"/>
        <v>0</v>
      </c>
      <c r="AW49" s="438">
        <f t="shared" ca="1" si="244"/>
        <v>0</v>
      </c>
      <c r="AX49" s="438">
        <f t="shared" ca="1" si="244"/>
        <v>0</v>
      </c>
      <c r="AY49" s="438">
        <f t="shared" ca="1" si="244"/>
        <v>0</v>
      </c>
      <c r="AZ49" s="438">
        <f t="shared" ca="1" si="244"/>
        <v>0</v>
      </c>
      <c r="BA49" s="438">
        <f t="shared" ca="1" si="244"/>
        <v>0</v>
      </c>
      <c r="BB49" s="438">
        <f t="shared" ca="1" si="244"/>
        <v>0</v>
      </c>
      <c r="BC49" s="438">
        <f t="shared" ca="1" si="244"/>
        <v>0</v>
      </c>
      <c r="BD49" s="438">
        <f t="shared" ca="1" si="244"/>
        <v>0</v>
      </c>
      <c r="BE49" s="438">
        <f t="shared" ca="1" si="244"/>
        <v>0</v>
      </c>
      <c r="BF49" s="438">
        <f t="shared" ca="1" si="244"/>
        <v>0</v>
      </c>
      <c r="BG49" s="438">
        <f t="shared" ca="1" si="244"/>
        <v>0</v>
      </c>
      <c r="BH49" s="438">
        <f t="shared" ca="1" si="244"/>
        <v>0</v>
      </c>
      <c r="BI49" s="438">
        <f t="shared" ca="1" si="244"/>
        <v>0</v>
      </c>
      <c r="BJ49" s="438">
        <f t="shared" ca="1" si="244"/>
        <v>0</v>
      </c>
      <c r="BK49" s="438">
        <f t="shared" ca="1" si="244"/>
        <v>0</v>
      </c>
      <c r="BL49" s="438">
        <f t="shared" ca="1" si="244"/>
        <v>0</v>
      </c>
      <c r="BM49" s="438">
        <f t="shared" ca="1" si="244"/>
        <v>0</v>
      </c>
      <c r="BN49" s="438">
        <f t="shared" ca="1" si="244"/>
        <v>0</v>
      </c>
      <c r="BO49" s="438">
        <f t="shared" ca="1" si="244"/>
        <v>0</v>
      </c>
      <c r="BP49" s="438">
        <f t="shared" ca="1" si="244"/>
        <v>0</v>
      </c>
      <c r="BQ49" s="438">
        <f t="shared" ca="1" si="244"/>
        <v>0</v>
      </c>
      <c r="BR49" s="438">
        <f t="shared" ca="1" si="244"/>
        <v>0</v>
      </c>
      <c r="BS49" s="438">
        <f t="shared" ca="1" si="244"/>
        <v>0</v>
      </c>
      <c r="BT49" s="438">
        <f t="shared" ca="1" si="244"/>
        <v>0</v>
      </c>
      <c r="BU49" s="438">
        <f t="shared" ca="1" si="244"/>
        <v>0</v>
      </c>
      <c r="BV49" s="438">
        <f t="shared" ref="BV49:CZ49" ca="1" si="245">IF(BV$11&lt;$D$1+$A49,$C49/$D$1,IF(BV$11=$D$1+$A49,($C49/$D$1)/2,0))</f>
        <v>0</v>
      </c>
      <c r="BW49" s="438">
        <f t="shared" ca="1" si="245"/>
        <v>0</v>
      </c>
      <c r="BX49" s="438">
        <f t="shared" ca="1" si="245"/>
        <v>0</v>
      </c>
      <c r="BY49" s="438">
        <f t="shared" ca="1" si="245"/>
        <v>0</v>
      </c>
      <c r="BZ49" s="438">
        <f t="shared" ca="1" si="245"/>
        <v>0</v>
      </c>
      <c r="CA49" s="438">
        <f t="shared" ca="1" si="245"/>
        <v>0</v>
      </c>
      <c r="CB49" s="438">
        <f t="shared" ca="1" si="245"/>
        <v>0</v>
      </c>
      <c r="CC49" s="438">
        <f t="shared" ca="1" si="245"/>
        <v>0</v>
      </c>
      <c r="CD49" s="438">
        <f t="shared" ca="1" si="245"/>
        <v>0</v>
      </c>
      <c r="CE49" s="438">
        <f t="shared" ca="1" si="245"/>
        <v>0</v>
      </c>
      <c r="CF49" s="438">
        <f t="shared" ca="1" si="245"/>
        <v>0</v>
      </c>
      <c r="CG49" s="438">
        <f t="shared" ca="1" si="245"/>
        <v>0</v>
      </c>
      <c r="CH49" s="438">
        <f t="shared" ca="1" si="245"/>
        <v>0</v>
      </c>
      <c r="CI49" s="438">
        <f t="shared" ca="1" si="245"/>
        <v>0</v>
      </c>
      <c r="CJ49" s="438">
        <f t="shared" ca="1" si="245"/>
        <v>0</v>
      </c>
      <c r="CK49" s="438">
        <f t="shared" ca="1" si="245"/>
        <v>0</v>
      </c>
      <c r="CL49" s="438">
        <f t="shared" ca="1" si="245"/>
        <v>0</v>
      </c>
      <c r="CM49" s="438">
        <f t="shared" ca="1" si="245"/>
        <v>0</v>
      </c>
      <c r="CN49" s="438">
        <f t="shared" ca="1" si="245"/>
        <v>0</v>
      </c>
      <c r="CO49" s="438">
        <f t="shared" ca="1" si="245"/>
        <v>0</v>
      </c>
      <c r="CP49" s="438">
        <f t="shared" ca="1" si="245"/>
        <v>0</v>
      </c>
      <c r="CQ49" s="438">
        <f t="shared" ca="1" si="245"/>
        <v>0</v>
      </c>
      <c r="CR49" s="438">
        <f t="shared" ca="1" si="245"/>
        <v>0</v>
      </c>
      <c r="CS49" s="438">
        <f t="shared" ca="1" si="245"/>
        <v>0</v>
      </c>
      <c r="CT49" s="438">
        <f t="shared" ca="1" si="245"/>
        <v>0</v>
      </c>
      <c r="CU49" s="438">
        <f t="shared" ca="1" si="245"/>
        <v>0</v>
      </c>
      <c r="CV49" s="438">
        <f t="shared" ca="1" si="245"/>
        <v>0</v>
      </c>
      <c r="CW49" s="438">
        <f t="shared" ca="1" si="245"/>
        <v>0</v>
      </c>
      <c r="CX49" s="438">
        <f t="shared" ca="1" si="245"/>
        <v>0</v>
      </c>
      <c r="CY49" s="438">
        <f t="shared" ca="1" si="245"/>
        <v>0</v>
      </c>
      <c r="CZ49" s="438">
        <f t="shared" ca="1" si="245"/>
        <v>0</v>
      </c>
      <c r="DA49" s="438" t="s">
        <v>281</v>
      </c>
      <c r="DB49" s="437">
        <f t="shared" si="147"/>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39"/>
        <v>39</v>
      </c>
      <c r="B50" s="191">
        <f t="shared" si="139"/>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246">IF(AQ$11&lt;$D$1+$A50,$C50/$D$1,IF(AQ$11=$D$1+$A50,($C50/$D$1)/2,0))</f>
        <v>0</v>
      </c>
      <c r="AR50" s="438">
        <f t="shared" ca="1" si="246"/>
        <v>0</v>
      </c>
      <c r="AS50" s="438">
        <f t="shared" ca="1" si="246"/>
        <v>0</v>
      </c>
      <c r="AT50" s="438">
        <f t="shared" ca="1" si="246"/>
        <v>0</v>
      </c>
      <c r="AU50" s="438">
        <f t="shared" ca="1" si="246"/>
        <v>0</v>
      </c>
      <c r="AV50" s="438">
        <f t="shared" ca="1" si="246"/>
        <v>0</v>
      </c>
      <c r="AW50" s="438">
        <f t="shared" ca="1" si="246"/>
        <v>0</v>
      </c>
      <c r="AX50" s="438">
        <f t="shared" ca="1" si="246"/>
        <v>0</v>
      </c>
      <c r="AY50" s="438">
        <f t="shared" ca="1" si="246"/>
        <v>0</v>
      </c>
      <c r="AZ50" s="438">
        <f t="shared" ca="1" si="246"/>
        <v>0</v>
      </c>
      <c r="BA50" s="438">
        <f t="shared" ca="1" si="246"/>
        <v>0</v>
      </c>
      <c r="BB50" s="438">
        <f t="shared" ca="1" si="246"/>
        <v>0</v>
      </c>
      <c r="BC50" s="438">
        <f t="shared" ca="1" si="246"/>
        <v>0</v>
      </c>
      <c r="BD50" s="438">
        <f t="shared" ca="1" si="246"/>
        <v>0</v>
      </c>
      <c r="BE50" s="438">
        <f t="shared" ca="1" si="246"/>
        <v>0</v>
      </c>
      <c r="BF50" s="438">
        <f t="shared" ca="1" si="246"/>
        <v>0</v>
      </c>
      <c r="BG50" s="438">
        <f t="shared" ca="1" si="246"/>
        <v>0</v>
      </c>
      <c r="BH50" s="438">
        <f t="shared" ca="1" si="246"/>
        <v>0</v>
      </c>
      <c r="BI50" s="438">
        <f t="shared" ca="1" si="246"/>
        <v>0</v>
      </c>
      <c r="BJ50" s="438">
        <f t="shared" ca="1" si="246"/>
        <v>0</v>
      </c>
      <c r="BK50" s="438">
        <f t="shared" ca="1" si="246"/>
        <v>0</v>
      </c>
      <c r="BL50" s="438">
        <f t="shared" ca="1" si="246"/>
        <v>0</v>
      </c>
      <c r="BM50" s="438">
        <f t="shared" ca="1" si="246"/>
        <v>0</v>
      </c>
      <c r="BN50" s="438">
        <f t="shared" ca="1" si="246"/>
        <v>0</v>
      </c>
      <c r="BO50" s="438">
        <f t="shared" ca="1" si="246"/>
        <v>0</v>
      </c>
      <c r="BP50" s="438">
        <f t="shared" ca="1" si="246"/>
        <v>0</v>
      </c>
      <c r="BQ50" s="438">
        <f t="shared" ca="1" si="246"/>
        <v>0</v>
      </c>
      <c r="BR50" s="438">
        <f t="shared" ca="1" si="246"/>
        <v>0</v>
      </c>
      <c r="BS50" s="438">
        <f t="shared" ca="1" si="246"/>
        <v>0</v>
      </c>
      <c r="BT50" s="438">
        <f t="shared" ca="1" si="246"/>
        <v>0</v>
      </c>
      <c r="BU50" s="438">
        <f t="shared" ca="1" si="246"/>
        <v>0</v>
      </c>
      <c r="BV50" s="438">
        <f t="shared" ca="1" si="246"/>
        <v>0</v>
      </c>
      <c r="BW50" s="438">
        <f t="shared" ref="BW50:CZ50" ca="1" si="247">IF(BW$11&lt;$D$1+$A50,$C50/$D$1,IF(BW$11=$D$1+$A50,($C50/$D$1)/2,0))</f>
        <v>0</v>
      </c>
      <c r="BX50" s="438">
        <f t="shared" ca="1" si="247"/>
        <v>0</v>
      </c>
      <c r="BY50" s="438">
        <f t="shared" ca="1" si="247"/>
        <v>0</v>
      </c>
      <c r="BZ50" s="438">
        <f t="shared" ca="1" si="247"/>
        <v>0</v>
      </c>
      <c r="CA50" s="438">
        <f t="shared" ca="1" si="247"/>
        <v>0</v>
      </c>
      <c r="CB50" s="438">
        <f t="shared" ca="1" si="247"/>
        <v>0</v>
      </c>
      <c r="CC50" s="438">
        <f t="shared" ca="1" si="247"/>
        <v>0</v>
      </c>
      <c r="CD50" s="438">
        <f t="shared" ca="1" si="247"/>
        <v>0</v>
      </c>
      <c r="CE50" s="438">
        <f t="shared" ca="1" si="247"/>
        <v>0</v>
      </c>
      <c r="CF50" s="438">
        <f t="shared" ca="1" si="247"/>
        <v>0</v>
      </c>
      <c r="CG50" s="438">
        <f t="shared" ca="1" si="247"/>
        <v>0</v>
      </c>
      <c r="CH50" s="438">
        <f t="shared" ca="1" si="247"/>
        <v>0</v>
      </c>
      <c r="CI50" s="438">
        <f t="shared" ca="1" si="247"/>
        <v>0</v>
      </c>
      <c r="CJ50" s="438">
        <f t="shared" ca="1" si="247"/>
        <v>0</v>
      </c>
      <c r="CK50" s="438">
        <f t="shared" ca="1" si="247"/>
        <v>0</v>
      </c>
      <c r="CL50" s="438">
        <f t="shared" ca="1" si="247"/>
        <v>0</v>
      </c>
      <c r="CM50" s="438">
        <f t="shared" ca="1" si="247"/>
        <v>0</v>
      </c>
      <c r="CN50" s="438">
        <f t="shared" ca="1" si="247"/>
        <v>0</v>
      </c>
      <c r="CO50" s="438">
        <f t="shared" ca="1" si="247"/>
        <v>0</v>
      </c>
      <c r="CP50" s="438">
        <f t="shared" ca="1" si="247"/>
        <v>0</v>
      </c>
      <c r="CQ50" s="438">
        <f t="shared" ca="1" si="247"/>
        <v>0</v>
      </c>
      <c r="CR50" s="438">
        <f t="shared" ca="1" si="247"/>
        <v>0</v>
      </c>
      <c r="CS50" s="438">
        <f t="shared" ca="1" si="247"/>
        <v>0</v>
      </c>
      <c r="CT50" s="438">
        <f t="shared" ca="1" si="247"/>
        <v>0</v>
      </c>
      <c r="CU50" s="438">
        <f t="shared" ca="1" si="247"/>
        <v>0</v>
      </c>
      <c r="CV50" s="438">
        <f t="shared" ca="1" si="247"/>
        <v>0</v>
      </c>
      <c r="CW50" s="438">
        <f t="shared" ca="1" si="247"/>
        <v>0</v>
      </c>
      <c r="CX50" s="438">
        <f t="shared" ca="1" si="247"/>
        <v>0</v>
      </c>
      <c r="CY50" s="438">
        <f t="shared" ca="1" si="247"/>
        <v>0</v>
      </c>
      <c r="CZ50" s="438">
        <f t="shared" ca="1" si="247"/>
        <v>0</v>
      </c>
      <c r="DA50" s="438" t="s">
        <v>282</v>
      </c>
      <c r="DB50" s="437">
        <f t="shared" si="147"/>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39"/>
        <v>40</v>
      </c>
      <c r="B51" s="191">
        <f t="shared" si="139"/>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248">IF(AR$11&lt;$D$1+$A51,$C51/$D$1,IF(AR$11=$D$1+$A51,($C51/$D$1)/2,0))</f>
        <v>0</v>
      </c>
      <c r="AS51" s="438">
        <f t="shared" ca="1" si="248"/>
        <v>0</v>
      </c>
      <c r="AT51" s="438">
        <f t="shared" ca="1" si="248"/>
        <v>0</v>
      </c>
      <c r="AU51" s="438">
        <f t="shared" ca="1" si="248"/>
        <v>0</v>
      </c>
      <c r="AV51" s="438">
        <f t="shared" ca="1" si="248"/>
        <v>0</v>
      </c>
      <c r="AW51" s="438">
        <f t="shared" ca="1" si="248"/>
        <v>0</v>
      </c>
      <c r="AX51" s="438">
        <f t="shared" ca="1" si="248"/>
        <v>0</v>
      </c>
      <c r="AY51" s="438">
        <f t="shared" ca="1" si="248"/>
        <v>0</v>
      </c>
      <c r="AZ51" s="438">
        <f t="shared" ca="1" si="248"/>
        <v>0</v>
      </c>
      <c r="BA51" s="438">
        <f t="shared" ca="1" si="248"/>
        <v>0</v>
      </c>
      <c r="BB51" s="438">
        <f t="shared" ca="1" si="248"/>
        <v>0</v>
      </c>
      <c r="BC51" s="438">
        <f t="shared" ca="1" si="248"/>
        <v>0</v>
      </c>
      <c r="BD51" s="438">
        <f t="shared" ca="1" si="248"/>
        <v>0</v>
      </c>
      <c r="BE51" s="438">
        <f t="shared" ca="1" si="248"/>
        <v>0</v>
      </c>
      <c r="BF51" s="438">
        <f t="shared" ca="1" si="248"/>
        <v>0</v>
      </c>
      <c r="BG51" s="438">
        <f t="shared" ca="1" si="248"/>
        <v>0</v>
      </c>
      <c r="BH51" s="438">
        <f t="shared" ca="1" si="248"/>
        <v>0</v>
      </c>
      <c r="BI51" s="438">
        <f t="shared" ca="1" si="248"/>
        <v>0</v>
      </c>
      <c r="BJ51" s="438">
        <f t="shared" ca="1" si="248"/>
        <v>0</v>
      </c>
      <c r="BK51" s="438">
        <f t="shared" ca="1" si="248"/>
        <v>0</v>
      </c>
      <c r="BL51" s="438">
        <f t="shared" ca="1" si="248"/>
        <v>0</v>
      </c>
      <c r="BM51" s="438">
        <f t="shared" ca="1" si="248"/>
        <v>0</v>
      </c>
      <c r="BN51" s="438">
        <f t="shared" ca="1" si="248"/>
        <v>0</v>
      </c>
      <c r="BO51" s="438">
        <f t="shared" ca="1" si="248"/>
        <v>0</v>
      </c>
      <c r="BP51" s="438">
        <f t="shared" ca="1" si="248"/>
        <v>0</v>
      </c>
      <c r="BQ51" s="438">
        <f t="shared" ca="1" si="248"/>
        <v>0</v>
      </c>
      <c r="BR51" s="438">
        <f t="shared" ca="1" si="248"/>
        <v>0</v>
      </c>
      <c r="BS51" s="438">
        <f t="shared" ca="1" si="248"/>
        <v>0</v>
      </c>
      <c r="BT51" s="438">
        <f t="shared" ca="1" si="248"/>
        <v>0</v>
      </c>
      <c r="BU51" s="438">
        <f t="shared" ca="1" si="248"/>
        <v>0</v>
      </c>
      <c r="BV51" s="438">
        <f t="shared" ca="1" si="248"/>
        <v>0</v>
      </c>
      <c r="BW51" s="438">
        <f t="shared" ca="1" si="248"/>
        <v>0</v>
      </c>
      <c r="BX51" s="438">
        <f t="shared" ref="BX51:CZ51" ca="1" si="249">IF(BX$11&lt;$D$1+$A51,$C51/$D$1,IF(BX$11=$D$1+$A51,($C51/$D$1)/2,0))</f>
        <v>0</v>
      </c>
      <c r="BY51" s="438">
        <f t="shared" ca="1" si="249"/>
        <v>0</v>
      </c>
      <c r="BZ51" s="438">
        <f t="shared" ca="1" si="249"/>
        <v>0</v>
      </c>
      <c r="CA51" s="438">
        <f t="shared" ca="1" si="249"/>
        <v>0</v>
      </c>
      <c r="CB51" s="438">
        <f t="shared" ca="1" si="249"/>
        <v>0</v>
      </c>
      <c r="CC51" s="438">
        <f t="shared" ca="1" si="249"/>
        <v>0</v>
      </c>
      <c r="CD51" s="438">
        <f t="shared" ca="1" si="249"/>
        <v>0</v>
      </c>
      <c r="CE51" s="438">
        <f t="shared" ca="1" si="249"/>
        <v>0</v>
      </c>
      <c r="CF51" s="438">
        <f t="shared" ca="1" si="249"/>
        <v>0</v>
      </c>
      <c r="CG51" s="438">
        <f t="shared" ca="1" si="249"/>
        <v>0</v>
      </c>
      <c r="CH51" s="438">
        <f t="shared" ca="1" si="249"/>
        <v>0</v>
      </c>
      <c r="CI51" s="438">
        <f t="shared" ca="1" si="249"/>
        <v>0</v>
      </c>
      <c r="CJ51" s="438">
        <f t="shared" ca="1" si="249"/>
        <v>0</v>
      </c>
      <c r="CK51" s="438">
        <f t="shared" ca="1" si="249"/>
        <v>0</v>
      </c>
      <c r="CL51" s="438">
        <f t="shared" ca="1" si="249"/>
        <v>0</v>
      </c>
      <c r="CM51" s="438">
        <f t="shared" ca="1" si="249"/>
        <v>0</v>
      </c>
      <c r="CN51" s="438">
        <f t="shared" ca="1" si="249"/>
        <v>0</v>
      </c>
      <c r="CO51" s="438">
        <f t="shared" ca="1" si="249"/>
        <v>0</v>
      </c>
      <c r="CP51" s="438">
        <f t="shared" ca="1" si="249"/>
        <v>0</v>
      </c>
      <c r="CQ51" s="438">
        <f t="shared" ca="1" si="249"/>
        <v>0</v>
      </c>
      <c r="CR51" s="438">
        <f t="shared" ca="1" si="249"/>
        <v>0</v>
      </c>
      <c r="CS51" s="438">
        <f t="shared" ca="1" si="249"/>
        <v>0</v>
      </c>
      <c r="CT51" s="438">
        <f t="shared" ca="1" si="249"/>
        <v>0</v>
      </c>
      <c r="CU51" s="438">
        <f t="shared" ca="1" si="249"/>
        <v>0</v>
      </c>
      <c r="CV51" s="438">
        <f t="shared" ca="1" si="249"/>
        <v>0</v>
      </c>
      <c r="CW51" s="438">
        <f t="shared" ca="1" si="249"/>
        <v>0</v>
      </c>
      <c r="CX51" s="438">
        <f t="shared" ca="1" si="249"/>
        <v>0</v>
      </c>
      <c r="CY51" s="438">
        <f t="shared" ca="1" si="249"/>
        <v>0</v>
      </c>
      <c r="CZ51" s="438">
        <f t="shared" ca="1" si="249"/>
        <v>0</v>
      </c>
      <c r="DA51" s="438" t="s">
        <v>283</v>
      </c>
      <c r="DB51" s="437">
        <f t="shared" si="147"/>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f t="shared" ref="D53:AI53" ca="1" si="250">SUM(D12:D52)</f>
        <v>0</v>
      </c>
      <c r="E53" s="196">
        <f t="shared" ca="1" si="250"/>
        <v>0</v>
      </c>
      <c r="F53" s="196">
        <f t="shared" ca="1" si="250"/>
        <v>0</v>
      </c>
      <c r="G53" s="196">
        <f t="shared" ca="1" si="250"/>
        <v>-11339.230279624575</v>
      </c>
      <c r="H53" s="196">
        <f t="shared" ca="1" si="250"/>
        <v>-22678.46055924915</v>
      </c>
      <c r="I53" s="196">
        <f t="shared" ca="1" si="250"/>
        <v>-22678.46055924915</v>
      </c>
      <c r="J53" s="196">
        <f t="shared" ca="1" si="250"/>
        <v>-22678.46055924915</v>
      </c>
      <c r="K53" s="196">
        <f t="shared" ca="1" si="250"/>
        <v>-22678.46055924915</v>
      </c>
      <c r="L53" s="196">
        <f t="shared" ca="1" si="250"/>
        <v>-11339.230279624575</v>
      </c>
      <c r="M53" s="196">
        <f t="shared" ca="1" si="250"/>
        <v>0</v>
      </c>
      <c r="N53" s="196">
        <f t="shared" ca="1" si="250"/>
        <v>0</v>
      </c>
      <c r="O53" s="196">
        <f t="shared" ca="1" si="250"/>
        <v>0</v>
      </c>
      <c r="P53" s="196">
        <f t="shared" ca="1" si="250"/>
        <v>0</v>
      </c>
      <c r="Q53" s="196">
        <f t="shared" ca="1" si="250"/>
        <v>0</v>
      </c>
      <c r="R53" s="196">
        <f t="shared" ca="1" si="250"/>
        <v>0</v>
      </c>
      <c r="S53" s="196">
        <f t="shared" ca="1" si="250"/>
        <v>0</v>
      </c>
      <c r="T53" s="196">
        <f t="shared" ca="1" si="250"/>
        <v>0</v>
      </c>
      <c r="U53" s="196">
        <f t="shared" ca="1" si="250"/>
        <v>0</v>
      </c>
      <c r="V53" s="196">
        <f t="shared" ca="1" si="250"/>
        <v>0</v>
      </c>
      <c r="W53" s="196">
        <f t="shared" ca="1" si="250"/>
        <v>0</v>
      </c>
      <c r="X53" s="196">
        <f t="shared" ca="1" si="250"/>
        <v>0</v>
      </c>
      <c r="Y53" s="196">
        <f t="shared" ca="1" si="250"/>
        <v>0</v>
      </c>
      <c r="Z53" s="196">
        <f t="shared" ca="1" si="250"/>
        <v>0</v>
      </c>
      <c r="AA53" s="196">
        <f t="shared" ca="1" si="250"/>
        <v>0</v>
      </c>
      <c r="AB53" s="196">
        <f t="shared" ca="1" si="250"/>
        <v>0</v>
      </c>
      <c r="AC53" s="196">
        <f t="shared" ca="1" si="250"/>
        <v>0</v>
      </c>
      <c r="AD53" s="196">
        <f t="shared" ca="1" si="250"/>
        <v>0</v>
      </c>
      <c r="AE53" s="196">
        <f t="shared" ca="1" si="250"/>
        <v>0</v>
      </c>
      <c r="AF53" s="196">
        <f t="shared" ca="1" si="250"/>
        <v>0</v>
      </c>
      <c r="AG53" s="196">
        <f t="shared" ca="1" si="250"/>
        <v>0</v>
      </c>
      <c r="AH53" s="196">
        <f t="shared" ca="1" si="250"/>
        <v>0</v>
      </c>
      <c r="AI53" s="196">
        <f t="shared" ca="1" si="250"/>
        <v>0</v>
      </c>
      <c r="AJ53" s="196">
        <f t="shared" ref="AJ53:BO53" ca="1" si="251">SUM(AJ12:AJ52)</f>
        <v>0</v>
      </c>
      <c r="AK53" s="196">
        <f t="shared" ca="1" si="251"/>
        <v>0</v>
      </c>
      <c r="AL53" s="196">
        <f t="shared" ca="1" si="251"/>
        <v>0</v>
      </c>
      <c r="AM53" s="196">
        <f t="shared" ca="1" si="251"/>
        <v>0</v>
      </c>
      <c r="AN53" s="196">
        <f t="shared" ca="1" si="251"/>
        <v>0</v>
      </c>
      <c r="AO53" s="196">
        <f t="shared" ca="1" si="251"/>
        <v>0</v>
      </c>
      <c r="AP53" s="196">
        <f t="shared" ca="1" si="251"/>
        <v>0</v>
      </c>
      <c r="AQ53" s="196">
        <f t="shared" ca="1" si="251"/>
        <v>0</v>
      </c>
      <c r="AR53" s="196">
        <f t="shared" ca="1" si="251"/>
        <v>0</v>
      </c>
      <c r="AS53" s="196">
        <f t="shared" ca="1" si="251"/>
        <v>0</v>
      </c>
      <c r="AT53" s="196">
        <f t="shared" ca="1" si="251"/>
        <v>0</v>
      </c>
      <c r="AU53" s="196">
        <f t="shared" ca="1" si="251"/>
        <v>0</v>
      </c>
      <c r="AV53" s="196">
        <f t="shared" ca="1" si="251"/>
        <v>0</v>
      </c>
      <c r="AW53" s="196">
        <f t="shared" ca="1" si="251"/>
        <v>0</v>
      </c>
      <c r="AX53" s="196">
        <f t="shared" ca="1" si="251"/>
        <v>0</v>
      </c>
      <c r="AY53" s="196">
        <f t="shared" ca="1" si="251"/>
        <v>0</v>
      </c>
      <c r="AZ53" s="196">
        <f t="shared" ca="1" si="251"/>
        <v>0</v>
      </c>
      <c r="BA53" s="196">
        <f t="shared" ca="1" si="251"/>
        <v>0</v>
      </c>
      <c r="BB53" s="196">
        <f t="shared" ca="1" si="251"/>
        <v>0</v>
      </c>
      <c r="BC53" s="196">
        <f t="shared" ca="1" si="251"/>
        <v>0</v>
      </c>
      <c r="BD53" s="196">
        <f t="shared" ca="1" si="251"/>
        <v>0</v>
      </c>
      <c r="BE53" s="196">
        <f t="shared" ca="1" si="251"/>
        <v>0</v>
      </c>
      <c r="BF53" s="196">
        <f t="shared" ca="1" si="251"/>
        <v>0</v>
      </c>
      <c r="BG53" s="196">
        <f t="shared" ca="1" si="251"/>
        <v>0</v>
      </c>
      <c r="BH53" s="196">
        <f t="shared" ca="1" si="251"/>
        <v>0</v>
      </c>
      <c r="BI53" s="196">
        <f t="shared" ca="1" si="251"/>
        <v>0</v>
      </c>
      <c r="BJ53" s="196">
        <f t="shared" ca="1" si="251"/>
        <v>0</v>
      </c>
      <c r="BK53" s="196">
        <f t="shared" ca="1" si="251"/>
        <v>0</v>
      </c>
      <c r="BL53" s="196">
        <f t="shared" ca="1" si="251"/>
        <v>0</v>
      </c>
      <c r="BM53" s="196">
        <f t="shared" ca="1" si="251"/>
        <v>0</v>
      </c>
      <c r="BN53" s="196">
        <f t="shared" ca="1" si="251"/>
        <v>0</v>
      </c>
      <c r="BO53" s="196">
        <f t="shared" ca="1" si="251"/>
        <v>0</v>
      </c>
      <c r="BP53" s="196">
        <f t="shared" ref="BP53:CU53" ca="1" si="252">SUM(BP12:BP52)</f>
        <v>0</v>
      </c>
      <c r="BQ53" s="196">
        <f t="shared" ca="1" si="252"/>
        <v>0</v>
      </c>
      <c r="BR53" s="196">
        <f t="shared" ca="1" si="252"/>
        <v>0</v>
      </c>
      <c r="BS53" s="196">
        <f t="shared" ca="1" si="252"/>
        <v>0</v>
      </c>
      <c r="BT53" s="196">
        <f t="shared" ca="1" si="252"/>
        <v>0</v>
      </c>
      <c r="BU53" s="196">
        <f t="shared" ca="1" si="252"/>
        <v>0</v>
      </c>
      <c r="BV53" s="196">
        <f t="shared" ca="1" si="252"/>
        <v>0</v>
      </c>
      <c r="BW53" s="196">
        <f t="shared" ca="1" si="252"/>
        <v>0</v>
      </c>
      <c r="BX53" s="196">
        <f t="shared" ca="1" si="252"/>
        <v>0</v>
      </c>
      <c r="BY53" s="196">
        <f t="shared" ca="1" si="252"/>
        <v>0</v>
      </c>
      <c r="BZ53" s="196">
        <f t="shared" ca="1" si="252"/>
        <v>0</v>
      </c>
      <c r="CA53" s="196">
        <f t="shared" ca="1" si="252"/>
        <v>0</v>
      </c>
      <c r="CB53" s="196">
        <f t="shared" ca="1" si="252"/>
        <v>0</v>
      </c>
      <c r="CC53" s="196">
        <f t="shared" ca="1" si="252"/>
        <v>0</v>
      </c>
      <c r="CD53" s="196">
        <f t="shared" ca="1" si="252"/>
        <v>0</v>
      </c>
      <c r="CE53" s="196">
        <f t="shared" ca="1" si="252"/>
        <v>0</v>
      </c>
      <c r="CF53" s="196">
        <f t="shared" ca="1" si="252"/>
        <v>0</v>
      </c>
      <c r="CG53" s="196">
        <f t="shared" ca="1" si="252"/>
        <v>0</v>
      </c>
      <c r="CH53" s="196">
        <f t="shared" ca="1" si="252"/>
        <v>0</v>
      </c>
      <c r="CI53" s="196">
        <f t="shared" ca="1" si="252"/>
        <v>0</v>
      </c>
      <c r="CJ53" s="196">
        <f t="shared" ca="1" si="252"/>
        <v>0</v>
      </c>
      <c r="CK53" s="196">
        <f t="shared" ca="1" si="252"/>
        <v>0</v>
      </c>
      <c r="CL53" s="196">
        <f t="shared" ca="1" si="252"/>
        <v>0</v>
      </c>
      <c r="CM53" s="196">
        <f t="shared" ca="1" si="252"/>
        <v>0</v>
      </c>
      <c r="CN53" s="196">
        <f t="shared" ca="1" si="252"/>
        <v>0</v>
      </c>
      <c r="CO53" s="196">
        <f t="shared" ca="1" si="252"/>
        <v>0</v>
      </c>
      <c r="CP53" s="196">
        <f t="shared" ca="1" si="252"/>
        <v>0</v>
      </c>
      <c r="CQ53" s="196">
        <f t="shared" ca="1" si="252"/>
        <v>0</v>
      </c>
      <c r="CR53" s="196">
        <f t="shared" ca="1" si="252"/>
        <v>0</v>
      </c>
      <c r="CS53" s="196">
        <f t="shared" ca="1" si="252"/>
        <v>0</v>
      </c>
      <c r="CT53" s="196">
        <f t="shared" ca="1" si="252"/>
        <v>0</v>
      </c>
      <c r="CU53" s="196">
        <f t="shared" ca="1" si="252"/>
        <v>0</v>
      </c>
      <c r="CV53" s="196">
        <f t="shared" ref="CV53:CZ53" ca="1" si="253">SUM(CV12:CV52)</f>
        <v>0</v>
      </c>
      <c r="CW53" s="196">
        <f t="shared" ca="1" si="253"/>
        <v>0</v>
      </c>
      <c r="CX53" s="196">
        <f t="shared" ca="1" si="253"/>
        <v>0</v>
      </c>
      <c r="CY53" s="196">
        <f t="shared" ca="1" si="253"/>
        <v>0</v>
      </c>
      <c r="CZ53" s="196">
        <f t="shared" ca="1" si="253"/>
        <v>-113392.30279624576</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X57" si="254">D57+1</f>
        <v>2</v>
      </c>
      <c r="F57" s="188">
        <f t="shared" si="254"/>
        <v>3</v>
      </c>
      <c r="G57" s="188">
        <f t="shared" si="254"/>
        <v>4</v>
      </c>
      <c r="H57" s="188">
        <f t="shared" si="254"/>
        <v>5</v>
      </c>
      <c r="I57" s="188">
        <f t="shared" si="254"/>
        <v>6</v>
      </c>
      <c r="J57" s="188">
        <f t="shared" si="254"/>
        <v>7</v>
      </c>
      <c r="K57" s="188">
        <f t="shared" si="254"/>
        <v>8</v>
      </c>
      <c r="L57" s="188">
        <f t="shared" si="254"/>
        <v>9</v>
      </c>
      <c r="M57" s="188">
        <f t="shared" si="254"/>
        <v>10</v>
      </c>
      <c r="N57" s="188">
        <f t="shared" si="254"/>
        <v>11</v>
      </c>
      <c r="O57" s="188">
        <f t="shared" si="254"/>
        <v>12</v>
      </c>
      <c r="P57" s="188">
        <f t="shared" si="254"/>
        <v>13</v>
      </c>
      <c r="Q57" s="188">
        <f t="shared" si="254"/>
        <v>14</v>
      </c>
      <c r="R57" s="188">
        <f t="shared" si="254"/>
        <v>15</v>
      </c>
      <c r="S57" s="188">
        <f t="shared" si="254"/>
        <v>16</v>
      </c>
      <c r="T57" s="188">
        <f t="shared" si="254"/>
        <v>17</v>
      </c>
      <c r="U57" s="188">
        <f t="shared" si="254"/>
        <v>18</v>
      </c>
      <c r="V57" s="188">
        <f t="shared" si="254"/>
        <v>19</v>
      </c>
      <c r="W57" s="188">
        <f t="shared" si="254"/>
        <v>20</v>
      </c>
      <c r="X57" s="188">
        <f t="shared" si="254"/>
        <v>21</v>
      </c>
      <c r="Y57" s="188">
        <f t="shared" ref="Y57" si="255">X57+1</f>
        <v>22</v>
      </c>
      <c r="Z57" s="188">
        <f t="shared" ref="Z57" si="256">Y57+1</f>
        <v>23</v>
      </c>
      <c r="AA57" s="188">
        <f t="shared" ref="AA57" si="257">Z57+1</f>
        <v>24</v>
      </c>
      <c r="AB57" s="188">
        <f t="shared" ref="AB57" si="258">AA57+1</f>
        <v>25</v>
      </c>
      <c r="AC57" s="188">
        <f t="shared" ref="AC57" si="259">AB57+1</f>
        <v>26</v>
      </c>
      <c r="AD57" s="188">
        <f t="shared" ref="AD57" si="260">AC57+1</f>
        <v>27</v>
      </c>
      <c r="AE57" s="188">
        <f t="shared" ref="AE57" si="261">AD57+1</f>
        <v>28</v>
      </c>
      <c r="AF57" s="188">
        <f t="shared" ref="AF57" si="262">AE57+1</f>
        <v>29</v>
      </c>
      <c r="AG57" s="188">
        <f t="shared" ref="AG57" si="263">AF57+1</f>
        <v>30</v>
      </c>
      <c r="AH57" s="188">
        <f t="shared" ref="AH57" si="264">AG57+1</f>
        <v>31</v>
      </c>
      <c r="AI57" s="188">
        <f t="shared" ref="AI57" si="265">AH57+1</f>
        <v>32</v>
      </c>
      <c r="AJ57" s="188">
        <f t="shared" ref="AJ57" si="266">AI57+1</f>
        <v>33</v>
      </c>
      <c r="AK57" s="188">
        <f t="shared" ref="AK57" si="267">AJ57+1</f>
        <v>34</v>
      </c>
      <c r="AL57" s="188">
        <f t="shared" ref="AL57" si="268">AK57+1</f>
        <v>35</v>
      </c>
      <c r="AM57" s="188">
        <f t="shared" ref="AM57" si="269">AL57+1</f>
        <v>36</v>
      </c>
      <c r="AN57" s="188">
        <f t="shared" ref="AN57" si="270">AM57+1</f>
        <v>37</v>
      </c>
      <c r="AO57" s="188">
        <f t="shared" ref="AO57" si="271">AN57+1</f>
        <v>38</v>
      </c>
      <c r="AP57" s="188">
        <f t="shared" ref="AP57" si="272">AO57+1</f>
        <v>39</v>
      </c>
      <c r="AQ57" s="188">
        <f t="shared" ref="AQ57" si="273">AP57+1</f>
        <v>40</v>
      </c>
      <c r="AR57" s="188">
        <f t="shared" ref="AR57" si="274">AQ57+1</f>
        <v>41</v>
      </c>
      <c r="AS57" s="188">
        <f t="shared" ref="AS57" si="275">AR57+1</f>
        <v>42</v>
      </c>
      <c r="AT57" s="188">
        <f t="shared" ref="AT57" si="276">AS57+1</f>
        <v>43</v>
      </c>
      <c r="AU57" s="188">
        <f t="shared" ref="AU57" si="277">AT57+1</f>
        <v>44</v>
      </c>
      <c r="AV57" s="188">
        <f t="shared" ref="AV57" si="278">AU57+1</f>
        <v>45</v>
      </c>
      <c r="AW57" s="188">
        <f t="shared" ref="AW57" si="279">AV57+1</f>
        <v>46</v>
      </c>
      <c r="AX57" s="188">
        <f t="shared" ref="AX57" si="280">AW57+1</f>
        <v>47</v>
      </c>
      <c r="AY57" s="188">
        <f t="shared" ref="AY57" si="281">AX57+1</f>
        <v>48</v>
      </c>
      <c r="AZ57" s="188">
        <f t="shared" ref="AZ57" si="282">AY57+1</f>
        <v>49</v>
      </c>
      <c r="BA57" s="188">
        <f t="shared" ref="BA57" si="283">AZ57+1</f>
        <v>50</v>
      </c>
      <c r="BB57" s="188">
        <f t="shared" ref="BB57" si="284">BA57+1</f>
        <v>51</v>
      </c>
      <c r="BC57" s="188">
        <f t="shared" ref="BC57" si="285">BB57+1</f>
        <v>52</v>
      </c>
      <c r="BD57" s="188">
        <f t="shared" ref="BD57" si="286">BC57+1</f>
        <v>53</v>
      </c>
      <c r="BE57" s="188">
        <f t="shared" ref="BE57" si="287">BD57+1</f>
        <v>54</v>
      </c>
      <c r="BF57" s="188">
        <f t="shared" ref="BF57" si="288">BE57+1</f>
        <v>55</v>
      </c>
      <c r="BG57" s="188">
        <f t="shared" ref="BG57" si="289">BF57+1</f>
        <v>56</v>
      </c>
      <c r="BH57" s="188">
        <f t="shared" ref="BH57" si="290">BG57+1</f>
        <v>57</v>
      </c>
      <c r="BI57" s="188">
        <f t="shared" ref="BI57" si="291">BH57+1</f>
        <v>58</v>
      </c>
      <c r="BJ57" s="188">
        <f t="shared" ref="BJ57" si="292">BI57+1</f>
        <v>59</v>
      </c>
      <c r="BK57" s="188">
        <f t="shared" ref="BK57" si="293">BJ57+1</f>
        <v>60</v>
      </c>
      <c r="BL57" s="188">
        <f t="shared" ref="BL57" si="294">BK57+1</f>
        <v>61</v>
      </c>
      <c r="BM57" s="188">
        <f t="shared" ref="BM57" si="295">BL57+1</f>
        <v>62</v>
      </c>
      <c r="BN57" s="188">
        <f t="shared" ref="BN57" si="296">BM57+1</f>
        <v>63</v>
      </c>
      <c r="BO57" s="188">
        <f t="shared" ref="BO57" si="297">BN57+1</f>
        <v>64</v>
      </c>
      <c r="BP57" s="188">
        <f t="shared" ref="BP57" si="298">BO57+1</f>
        <v>65</v>
      </c>
      <c r="BQ57" s="188">
        <f t="shared" ref="BQ57" si="299">BP57+1</f>
        <v>66</v>
      </c>
      <c r="BR57" s="188">
        <f t="shared" ref="BR57" si="300">BQ57+1</f>
        <v>67</v>
      </c>
      <c r="BS57" s="188">
        <f t="shared" ref="BS57" si="301">BR57+1</f>
        <v>68</v>
      </c>
      <c r="BT57" s="188">
        <f t="shared" ref="BT57" si="302">BS57+1</f>
        <v>69</v>
      </c>
      <c r="BU57" s="188">
        <f t="shared" ref="BU57" si="303">BT57+1</f>
        <v>70</v>
      </c>
      <c r="BV57" s="188">
        <f t="shared" ref="BV57" si="304">BU57+1</f>
        <v>71</v>
      </c>
      <c r="BW57" s="188">
        <f t="shared" ref="BW57" si="305">BV57+1</f>
        <v>72</v>
      </c>
      <c r="BX57" s="188">
        <f t="shared" ref="BX57" si="306">BW57+1</f>
        <v>73</v>
      </c>
      <c r="BY57" s="188">
        <f t="shared" ref="BY57" si="307">BX57+1</f>
        <v>74</v>
      </c>
      <c r="BZ57" s="188">
        <f t="shared" ref="BZ57" si="308">BY57+1</f>
        <v>75</v>
      </c>
      <c r="CA57" s="188">
        <f t="shared" ref="CA57" si="309">BZ57+1</f>
        <v>76</v>
      </c>
      <c r="CB57" s="188">
        <f t="shared" ref="CB57" si="310">CA57+1</f>
        <v>77</v>
      </c>
      <c r="CC57" s="188">
        <f t="shared" ref="CC57" si="311">CB57+1</f>
        <v>78</v>
      </c>
      <c r="CD57" s="188">
        <f t="shared" ref="CD57" si="312">CC57+1</f>
        <v>79</v>
      </c>
      <c r="CE57" s="188">
        <f t="shared" ref="CE57" si="313">CD57+1</f>
        <v>80</v>
      </c>
      <c r="CF57" s="188">
        <f t="shared" ref="CF57" si="314">CE57+1</f>
        <v>81</v>
      </c>
      <c r="CG57" s="188">
        <f t="shared" ref="CG57" si="315">CF57+1</f>
        <v>82</v>
      </c>
      <c r="CH57" s="188">
        <f t="shared" ref="CH57" si="316">CG57+1</f>
        <v>83</v>
      </c>
      <c r="CI57" s="188">
        <f t="shared" ref="CI57" si="317">CH57+1</f>
        <v>84</v>
      </c>
      <c r="CJ57" s="188">
        <f t="shared" ref="CJ57" si="318">CI57+1</f>
        <v>85</v>
      </c>
      <c r="CK57" s="188">
        <f t="shared" ref="CK57" si="319">CJ57+1</f>
        <v>86</v>
      </c>
      <c r="CL57" s="188">
        <f t="shared" ref="CL57" si="320">CK57+1</f>
        <v>87</v>
      </c>
      <c r="CM57" s="188">
        <f t="shared" ref="CM57" si="321">CL57+1</f>
        <v>88</v>
      </c>
      <c r="CN57" s="188">
        <f t="shared" ref="CN57" si="322">CM57+1</f>
        <v>89</v>
      </c>
      <c r="CO57" s="188">
        <f t="shared" ref="CO57" si="323">CN57+1</f>
        <v>90</v>
      </c>
      <c r="CP57" s="188">
        <f t="shared" ref="CP57" si="324">CO57+1</f>
        <v>91</v>
      </c>
      <c r="CQ57" s="188">
        <f t="shared" ref="CQ57" si="325">CP57+1</f>
        <v>92</v>
      </c>
      <c r="CR57" s="188">
        <f t="shared" ref="CR57" si="326">CQ57+1</f>
        <v>93</v>
      </c>
      <c r="CS57" s="188">
        <f t="shared" ref="CS57" si="327">CR57+1</f>
        <v>94</v>
      </c>
      <c r="CT57" s="188">
        <f t="shared" ref="CT57" si="328">CS57+1</f>
        <v>95</v>
      </c>
      <c r="CU57" s="188">
        <f t="shared" ref="CU57" si="329">CT57+1</f>
        <v>96</v>
      </c>
      <c r="CV57" s="188">
        <f t="shared" ref="CV57" si="330">CU57+1</f>
        <v>97</v>
      </c>
      <c r="CW57" s="188">
        <f t="shared" ref="CW57" si="331">CV57+1</f>
        <v>98</v>
      </c>
      <c r="CX57" s="188">
        <f t="shared" ref="CX57" si="332">CW57+1</f>
        <v>99</v>
      </c>
      <c r="CY57" s="188">
        <f t="shared" ref="CY57" si="333">CX57+1</f>
        <v>100</v>
      </c>
      <c r="CZ57" s="189">
        <v>101</v>
      </c>
    </row>
    <row r="58" spans="1:124" x14ac:dyDescent="0.2">
      <c r="A58" s="191">
        <v>1</v>
      </c>
      <c r="B58" s="191">
        <f>B12</f>
        <v>2018</v>
      </c>
      <c r="C58" s="183">
        <f t="shared" ref="C58:C77" si="334">C12</f>
        <v>0</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200"/>
      <c r="CH58" s="200"/>
      <c r="CI58" s="200"/>
      <c r="CJ58" s="200"/>
      <c r="CK58" s="200"/>
      <c r="CL58" s="200"/>
      <c r="CM58" s="200"/>
      <c r="CN58" s="200"/>
      <c r="CO58" s="200"/>
      <c r="CP58" s="200"/>
      <c r="CQ58" s="200"/>
      <c r="CR58" s="200"/>
      <c r="CS58" s="200"/>
      <c r="CT58" s="200"/>
      <c r="CU58" s="200"/>
      <c r="CV58" s="200"/>
      <c r="CW58" s="200"/>
      <c r="CX58" s="200"/>
      <c r="CY58" s="200"/>
      <c r="CZ58" s="192">
        <f t="shared" ref="CZ58:CZ77" ca="1" si="335">SUM(D58:CY58)</f>
        <v>0</v>
      </c>
    </row>
    <row r="59" spans="1:124" x14ac:dyDescent="0.2">
      <c r="A59" s="191">
        <f t="shared" ref="A59:A97" si="336">A58+1</f>
        <v>2</v>
      </c>
      <c r="B59" s="191">
        <f t="shared" ref="B59:B97" si="337">B13</f>
        <v>2019</v>
      </c>
      <c r="C59" s="183">
        <f t="shared" si="334"/>
        <v>0</v>
      </c>
      <c r="D59" s="439"/>
      <c r="E59" s="440">
        <f ca="1">IF($C$8="y",$C59*IF($DB13&gt;2019,VLOOKUP(2020,'Bonus Calc'!$A$18:$CZ$61,$D$104,0),VLOOKUP($DB13,'Bonus Calc'!$A$18:$CZ$61,$D$104,0)),+IF(OR($DB13&gt;2020,$C59=0),0,INDIRECT("'"&amp;$D$102&amp;"'!"&amp;$D$101&amp;$D$103))+IF($DB13&gt;2020,$C59*INDIRECT("'Bonus Calc'!"&amp;$D$101&amp;61)))</f>
        <v>0</v>
      </c>
      <c r="F59" s="440">
        <f ca="1">IF($C$8="y",$C59*IF($DB13&gt;2019,VLOOKUP(2020,'Bonus Calc'!$A$18:$CZ$61,$E$104,0),VLOOKUP($DB13,'Bonus Calc'!$A$18:$CZ$61,$E$104,0)),+IF(OR($DB13&gt;2020,$C59=0),0,INDIRECT("'"&amp;$D$102&amp;"'!"&amp;$E$101&amp;$D$103))+IF($DB13&gt;2020,$C59*INDIRECT("'Bonus Calc'!"&amp;$E$101&amp;61)))</f>
        <v>0</v>
      </c>
      <c r="G59" s="440">
        <f ca="1">IF($C$8="y",$C59*IF($DB13&gt;2019,VLOOKUP(2020,'Bonus Calc'!$A$18:$CZ$61,$F$104,0),VLOOKUP($DB13,'Bonus Calc'!$A$18:$CZ$61,$F$104,0)),+IF(OR($DB13&gt;2020,$C59=0),0,INDIRECT("'"&amp;$D$102&amp;"'!"&amp;$F$101&amp;$D$103))+IF($DB13&gt;2020,$C59*INDIRECT("'Bonus Calc'!"&amp;$F$101&amp;61)))</f>
        <v>0</v>
      </c>
      <c r="H59" s="440">
        <f ca="1">IF($C$8="y",$C59*IF($DB13&gt;2019,VLOOKUP(2020,'Bonus Calc'!$A$18:$CZ$61,$G$104,0),VLOOKUP($DB13,'Bonus Calc'!$A$18:$CZ$61,$G$104,0)),+IF(OR($DB13&gt;2020,$C59=0),0,INDIRECT("'"&amp;$D$102&amp;"'!"&amp;$G$101&amp;$D$103))+IF($DB13&gt;2020,$C59*INDIRECT("'Bonus Calc'!"&amp;$G$101&amp;61)))</f>
        <v>0</v>
      </c>
      <c r="I59" s="440">
        <f ca="1">IF($C$8="y",$C59*IF($DB13&gt;2019,VLOOKUP(2020,'Bonus Calc'!$A$18:$CZ$61,$H$104,0),VLOOKUP($DB13,'Bonus Calc'!$A$18:$CZ$61,$H$104,0)),+IF(OR($DB13&gt;2020,$C59=0),0,INDIRECT("'"&amp;$D$102&amp;"'!"&amp;$H$101&amp;$D$103))+IF($DB13&gt;2020,$C59*INDIRECT("'Bonus Calc'!"&amp;$H$101&amp;61)))</f>
        <v>0</v>
      </c>
      <c r="J59" s="440">
        <f ca="1">IF($C$8="y",$C59*IF($DB13&gt;2019,VLOOKUP(2020,'Bonus Calc'!$A$18:$CZ$61,$I$104,0),VLOOKUP($DB13,'Bonus Calc'!$A$18:$CZ$61,$I$104,0)),+IF(OR($DB13&gt;2020,$C59=0),0,INDIRECT("'"&amp;$D$102&amp;"'!"&amp;$I$101&amp;$D$103))+IF($DB13&gt;2020,$C59*INDIRECT("'Bonus Calc'!"&amp;$I$101&amp;61)))</f>
        <v>0</v>
      </c>
      <c r="K59" s="440">
        <f ca="1">IF($C$8="y",$C59*IF($DB13&gt;2019,VLOOKUP(2020,'Bonus Calc'!$A$18:$CZ$61,$J$104,0),VLOOKUP($DB13,'Bonus Calc'!$A$18:$CZ$61,$J$104,0)),+IF(OR($DB13&gt;2020,$C59=0),0,INDIRECT("'"&amp;$D$102&amp;"'!"&amp;$J$101&amp;$D$103))+IF($DB13&gt;2020,$C59*INDIRECT("'Bonus Calc'!"&amp;$J$101&amp;61)))</f>
        <v>0</v>
      </c>
      <c r="L59" s="440">
        <f ca="1">IF($C$8="y",$C59*IF($DB13&gt;2019,VLOOKUP(2020,'Bonus Calc'!$A$18:$CZ$61,$K$104,0),VLOOKUP($DB13,'Bonus Calc'!$A$18:$CZ$61,$K$104,0)),+IF(OR($DB13&gt;2020,$C59=0),0,INDIRECT("'"&amp;$D$102&amp;"'!"&amp;$K$101&amp;$D$103))+IF($DB13&gt;2020,$C59*INDIRECT("'Bonus Calc'!"&amp;$K$101&amp;61)))</f>
        <v>0</v>
      </c>
      <c r="M59" s="440">
        <f ca="1">IF($C$8="y",$C59*IF($DB13&gt;2019,VLOOKUP(2020,'Bonus Calc'!$A$18:$CZ$61,$L$104,0),VLOOKUP($DB13,'Bonus Calc'!$A$18:$CZ$61,$L$104,0)),+IF(OR($DB13&gt;2020,$C59=0),0,INDIRECT("'"&amp;$D$102&amp;"'!"&amp;$L$101&amp;$D$103))+IF($DB13&gt;2020,$C59*INDIRECT("'Bonus Calc'!"&amp;$L$101&amp;61)))</f>
        <v>0</v>
      </c>
      <c r="N59" s="440">
        <f ca="1">IF($C$8="y",$C59*IF($DB13&gt;2019,VLOOKUP(2020,'Bonus Calc'!$A$18:$CZ$61,$M$104,0),VLOOKUP($DB13,'Bonus Calc'!$A$18:$CZ$61,$M$104,0)),+IF(OR($DB13&gt;2020,$C59=0),0,INDIRECT("'"&amp;$D$102&amp;"'!"&amp;$M$101&amp;$D$103))+IF($DB13&gt;2020,$C59*INDIRECT("'Bonus Calc'!"&amp;$M$101&amp;61)))</f>
        <v>0</v>
      </c>
      <c r="O59" s="440">
        <f ca="1">IF($C$8="y",$C59*IF($DB13&gt;2019,VLOOKUP(2020,'Bonus Calc'!$A$18:$CZ$61,$N$104,0),VLOOKUP($DB13,'Bonus Calc'!$A$18:$CZ$61,$N$104,0)),+IF(OR($DB13&gt;2020,$C59=0),0,INDIRECT("'"&amp;$D$102&amp;"'!"&amp;$N$101&amp;$D$103))+IF($DB13&gt;2020,$C59*INDIRECT("'Bonus Calc'!"&amp;$N$101&amp;61)))</f>
        <v>0</v>
      </c>
      <c r="P59" s="440">
        <f ca="1">IF($C$8="y",$C59*IF($DB13&gt;2019,VLOOKUP(2020,'Bonus Calc'!$A$18:$CZ$61,$O$104,0),VLOOKUP($DB13,'Bonus Calc'!$A$18:$CZ$61,$O$104,0)),+IF(OR($DB13&gt;2020,$C59=0),0,INDIRECT("'"&amp;$D$102&amp;"'!"&amp;$O$101&amp;$D$103))+IF($DB13&gt;2020,$C59*INDIRECT("'Bonus Calc'!"&amp;$O$101&amp;61)))</f>
        <v>0</v>
      </c>
      <c r="Q59" s="440">
        <f ca="1">IF($C$8="y",$C59*IF($DB13&gt;2019,VLOOKUP(2020,'Bonus Calc'!$A$18:$CZ$61,$P$104,0),VLOOKUP($DB13,'Bonus Calc'!$A$18:$CZ$61,$P$104,0)),+IF(OR($DB13&gt;2020,$C59=0),0,INDIRECT("'"&amp;$D$102&amp;"'!"&amp;$P$101&amp;$D$103))+IF($DB13&gt;2020,$C59*INDIRECT("'Bonus Calc'!"&amp;$P$101&amp;61)))</f>
        <v>0</v>
      </c>
      <c r="R59" s="440">
        <f ca="1">IF($C$8="y",$C59*IF($DB13&gt;2019,VLOOKUP(2020,'Bonus Calc'!$A$18:$CZ$61,$Q$104,0),VLOOKUP($DB13,'Bonus Calc'!$A$18:$CZ$61,$Q$104,0)),+IF(OR($DB13&gt;2020,$C59=0),0,INDIRECT("'"&amp;$D$102&amp;"'!"&amp;$Q$101&amp;$D$103))+IF($DB13&gt;2020,$C59*INDIRECT("'Bonus Calc'!"&amp;$Q$101&amp;61)))</f>
        <v>0</v>
      </c>
      <c r="S59" s="440">
        <f ca="1">IF($C$8="y",$C59*IF($DB13&gt;2019,VLOOKUP(2020,'Bonus Calc'!$A$18:$CZ$61,$R$104,0),VLOOKUP($DB13,'Bonus Calc'!$A$18:$CZ$61,$R$104,0)),+IF(OR($DB13&gt;2020,$C59=0),0,INDIRECT("'"&amp;$D$102&amp;"'!"&amp;$R$101&amp;$D$103))+IF($DB13&gt;2020,$C59*INDIRECT("'Bonus Calc'!"&amp;$R$101&amp;61)))</f>
        <v>0</v>
      </c>
      <c r="T59" s="440">
        <f ca="1">IF($C$8="y",$C59*IF($DB13&gt;2019,VLOOKUP(2020,'Bonus Calc'!$A$18:$CZ$61,$S$104,0),VLOOKUP($DB13,'Bonus Calc'!$A$18:$CZ$61,$S$104,0)),+IF(OR($DB13&gt;2020,$C59=0),0,INDIRECT("'"&amp;$D$102&amp;"'!"&amp;$S$101&amp;$D$103))+IF($DB13&gt;2020,$C59*INDIRECT("'Bonus Calc'!"&amp;$S$101&amp;61)))</f>
        <v>0</v>
      </c>
      <c r="U59" s="440">
        <f ca="1">IF($C$8="y",$C59*IF($DB13&gt;2019,VLOOKUP(2020,'Bonus Calc'!$A$18:$CZ$61,$T$104,0),VLOOKUP($DB13,'Bonus Calc'!$A$18:$CZ$61,$T$104,0)),+IF(OR($DB13&gt;2020,$C59=0),0,INDIRECT("'"&amp;$D$102&amp;"'!"&amp;$T$101&amp;$D$103))+IF($DB13&gt;2020,$C59*INDIRECT("'Bonus Calc'!"&amp;$T$101&amp;61)))</f>
        <v>0</v>
      </c>
      <c r="V59" s="440">
        <f ca="1">IF($C$8="y",$C59*IF($DB13&gt;2019,VLOOKUP(2020,'Bonus Calc'!$A$18:$CZ$61,$U$104,0),VLOOKUP($DB13,'Bonus Calc'!$A$18:$CZ$61,$U$104,0)),+IF(OR($DB13&gt;2020,$C59=0),0,INDIRECT("'"&amp;$D$102&amp;"'!"&amp;$U$101&amp;$D$103))+IF($DB13&gt;2020,$C59*INDIRECT("'Bonus Calc'!"&amp;$U$101&amp;61)))</f>
        <v>0</v>
      </c>
      <c r="W59" s="440">
        <f ca="1">IF($C$8="y",$C59*IF($DB13&gt;2019,VLOOKUP(2020,'Bonus Calc'!$A$18:$CZ$61,$V$104,0),VLOOKUP($DB13,'Bonus Calc'!$A$18:$CZ$61,$V$104,0)),+IF(OR($DB13&gt;2020,$C59=0),0,INDIRECT("'"&amp;$D$102&amp;"'!"&amp;$V$101&amp;$D$103))+IF($DB13&gt;2020,$C59*INDIRECT("'Bonus Calc'!"&amp;$V$101&amp;61)))</f>
        <v>0</v>
      </c>
      <c r="X59" s="440">
        <f ca="1">IF($C$8="y",$C59*IF($DB13&gt;2019,VLOOKUP(2020,'Bonus Calc'!$A$18:$CZ$61,$W$104,0),VLOOKUP($DB13,'Bonus Calc'!$A$18:$CZ$61,$W$104,0)),+IF(OR($DB13&gt;2020,$C59=0),0,INDIRECT("'"&amp;$D$102&amp;"'!"&amp;$W$101&amp;$D$103))+IF($DB13&gt;2020,$C59*INDIRECT("'Bonus Calc'!"&amp;$W$101&amp;61)))</f>
        <v>0</v>
      </c>
      <c r="Y59" s="440">
        <f ca="1">IF($C$8="y",$C59*IF($DB13&gt;2019,VLOOKUP(2020,'Bonus Calc'!$A$18:$CZ$61,$X$104,0),VLOOKUP($DB13,'Bonus Calc'!$A$18:$CZ$61,$X$104,0)),+IF(OR($DB13&gt;2020,$C59=0),0,INDIRECT("'"&amp;$D$102&amp;"'!"&amp;$X$101&amp;$D$103))+IF($DB13&gt;2020,$C59*INDIRECT("'Bonus Calc'!"&amp;$X$101&amp;61)))</f>
        <v>0</v>
      </c>
      <c r="Z59" s="440">
        <f ca="1">IF($C$8="y",$C59*IF($DB13&gt;2019,VLOOKUP(2020,'Bonus Calc'!$A$18:$CZ$61,$Y$104,0),VLOOKUP($DB13,'Bonus Calc'!$A$18:$CZ$61,$Y$104,0)),+IF(OR($DB13&gt;2020,$C59=0),0,INDIRECT("'"&amp;$D$102&amp;"'!"&amp;$Y$101&amp;$D$103))+IF($DB13&gt;2020,$C59*INDIRECT("'Bonus Calc'!"&amp;$Y$101&amp;61)))</f>
        <v>0</v>
      </c>
      <c r="AA59" s="440">
        <f ca="1">IF($C$8="y",$C59*IF($DB13&gt;2019,VLOOKUP(2020,'Bonus Calc'!$A$18:$CZ$61,$Z$104,0),VLOOKUP($DB13,'Bonus Calc'!$A$18:$CZ$61,$Z$104,0)),+IF(OR($DB13&gt;2020,$C59=0),0,INDIRECT("'"&amp;$D$102&amp;"'!"&amp;$Z$101&amp;$D$103))+IF($DB13&gt;2020,$C59*INDIRECT("'Bonus Calc'!"&amp;$Z$101&amp;61)))</f>
        <v>0</v>
      </c>
      <c r="AB59" s="440">
        <f ca="1">IF($C$8="y",$C59*IF($DB13&gt;2019,VLOOKUP(2020,'Bonus Calc'!$A$18:$CZ$61,$AA$104,0),VLOOKUP($DB13,'Bonus Calc'!$A$18:$CZ$61,$AA$104,0)),+IF(OR($DB13&gt;2020,$C59=0),0,INDIRECT("'"&amp;$D$102&amp;"'!"&amp;$AA$101&amp;$D$103))+IF($DB13&gt;2020,$C59*INDIRECT("'Bonus Calc'!"&amp;$AA$101&amp;61)))</f>
        <v>0</v>
      </c>
      <c r="AC59" s="440">
        <f ca="1">IF($C$8="y",$C59*IF($DB13&gt;2019,VLOOKUP(2020,'Bonus Calc'!$A$18:$CZ$61,$AB$104,0),VLOOKUP($DB13,'Bonus Calc'!$A$18:$CZ$61,$AB$104,0)),+IF(OR($DB13&gt;2020,$C59=0),0,INDIRECT("'"&amp;$D$102&amp;"'!"&amp;$AB$101&amp;$D$103))+IF($DB13&gt;2020,$C59*INDIRECT("'Bonus Calc'!"&amp;$AB$101&amp;61)))</f>
        <v>0</v>
      </c>
      <c r="AD59" s="440">
        <f ca="1">IF($C$8="y",$C59*IF($DB13&gt;2019,VLOOKUP(2020,'Bonus Calc'!$A$18:$CZ$61,$AC$104,0),VLOOKUP($DB13,'Bonus Calc'!$A$18:$CZ$61,$AC$104,0)),+IF(OR($DB13&gt;2020,$C59=0),0,INDIRECT("'"&amp;$D$102&amp;"'!"&amp;$AC$101&amp;$D$103))+IF($DB13&gt;2020,$C59*INDIRECT("'Bonus Calc'!"&amp;$AC$101&amp;61)))</f>
        <v>0</v>
      </c>
      <c r="AE59" s="440">
        <f ca="1">IF($C$8="y",$C59*IF($DB13&gt;2019,VLOOKUP(2020,'Bonus Calc'!$A$18:$CZ$61,$AD$104,0),VLOOKUP($DB13,'Bonus Calc'!$A$18:$CZ$61,$AD$104,0)),+IF(OR($DB13&gt;2020,$C59=0),0,INDIRECT("'"&amp;$D$102&amp;"'!"&amp;$AD$101&amp;$D$103))+IF($DB13&gt;2020,$C59*INDIRECT("'Bonus Calc'!"&amp;$AD$101&amp;61)))</f>
        <v>0</v>
      </c>
      <c r="AF59" s="440">
        <f ca="1">IF($C$8="y",$C59*IF($DB13&gt;2019,VLOOKUP(2020,'Bonus Calc'!$A$18:$CZ$61,$AE$104,0),VLOOKUP($DB13,'Bonus Calc'!$A$18:$CZ$61,$AE$104,0)),+IF(OR($DB13&gt;2020,$C59=0),0,INDIRECT("'"&amp;$D$102&amp;"'!"&amp;$AE$101&amp;$D$103))+IF($DB13&gt;2020,$C59*INDIRECT("'Bonus Calc'!"&amp;$AE$101&amp;61)))</f>
        <v>0</v>
      </c>
      <c r="AG59" s="440">
        <f ca="1">IF($C$8="y",$C59*IF($DB13&gt;2019,VLOOKUP(2020,'Bonus Calc'!$A$18:$CZ$61,$AF$104,0),VLOOKUP($DB13,'Bonus Calc'!$A$18:$CZ$61,$AF$104,0)),+IF(OR($DB13&gt;2020,$C59=0),0,INDIRECT("'"&amp;$D$102&amp;"'!"&amp;$AF$101&amp;$D$103))+IF($DB13&gt;2020,$C59*INDIRECT("'Bonus Calc'!"&amp;$AF$101&amp;61)))</f>
        <v>0</v>
      </c>
      <c r="AH59" s="440">
        <f ca="1">IF($C$8="y",$C59*IF($DB13&gt;2019,VLOOKUP(2020,'Bonus Calc'!$A$18:$CZ$61,$AG$104,0),VLOOKUP($DB13,'Bonus Calc'!$A$18:$CZ$61,$AG$104,0)),+IF(OR($DB13&gt;2020,$C59=0),0,INDIRECT("'"&amp;$D$102&amp;"'!"&amp;$AG$101&amp;$D$103))+IF($DB13&gt;2020,$C59*INDIRECT("'Bonus Calc'!"&amp;$AG$101&amp;61)))</f>
        <v>0</v>
      </c>
      <c r="AI59" s="440">
        <f ca="1">IF($C$8="y",$C59*IF($DB13&gt;2019,VLOOKUP(2020,'Bonus Calc'!$A$18:$CZ$61,$AH$104,0),VLOOKUP($DB13,'Bonus Calc'!$A$18:$CZ$61,$AH$104,0)),+IF(OR($DB13&gt;2020,$C59=0),0,INDIRECT("'"&amp;$D$102&amp;"'!"&amp;$AH$101&amp;$D$103))+IF($DB13&gt;2020,$C59*INDIRECT("'Bonus Calc'!"&amp;$AH$101&amp;61)))</f>
        <v>0</v>
      </c>
      <c r="AJ59" s="440">
        <f ca="1">IF($C$8="y",$C59*IF($DB13&gt;2019,VLOOKUP(2020,'Bonus Calc'!$A$18:$CZ$61,$AI$104,0),VLOOKUP($DB13,'Bonus Calc'!$A$18:$CZ$61,$AI$104,0)),+IF(OR($DB13&gt;2020,$C59=0),0,INDIRECT("'"&amp;$D$102&amp;"'!"&amp;$AI$101&amp;$D$103))+IF($DB13&gt;2020,$C59*INDIRECT("'Bonus Calc'!"&amp;$AI$101&amp;61)))</f>
        <v>0</v>
      </c>
      <c r="AK59" s="440">
        <f ca="1">IF($C$8="y",$C59*IF($DB13&gt;2019,VLOOKUP(2020,'Bonus Calc'!$A$18:$CZ$61,$AJ$104,0),VLOOKUP($DB13,'Bonus Calc'!$A$18:$CZ$61,$AJ$104,0)),+IF(OR($DB13&gt;2020,$C59=0),0,INDIRECT("'"&amp;$D$102&amp;"'!"&amp;$AJ$101&amp;$D$103))+IF($DB13&gt;2020,$C59*INDIRECT("'Bonus Calc'!"&amp;$AJ$101&amp;61)))</f>
        <v>0</v>
      </c>
      <c r="AL59" s="440">
        <f ca="1">IF($C$8="y",$C59*IF($DB13&gt;2019,VLOOKUP(2020,'Bonus Calc'!$A$18:$CZ$61,$AK$104,0),VLOOKUP($DB13,'Bonus Calc'!$A$18:$CZ$61,$AK$104,0)),+IF(OR($DB13&gt;2020,$C59=0),0,INDIRECT("'"&amp;$D$102&amp;"'!"&amp;$AK$101&amp;$D$103))+IF($DB13&gt;2020,$C59*INDIRECT("'Bonus Calc'!"&amp;$AK$101&amp;61)))</f>
        <v>0</v>
      </c>
      <c r="AM59" s="440">
        <f ca="1">IF($C$8="y",$C59*IF($DB13&gt;2019,VLOOKUP(2020,'Bonus Calc'!$A$18:$CZ$61,$AL$104,0),VLOOKUP($DB13,'Bonus Calc'!$A$18:$CZ$61,$AL$104,0)),+IF(OR($DB13&gt;2020,$C59=0),0,INDIRECT("'"&amp;$D$102&amp;"'!"&amp;$AL$101&amp;$D$103))+IF($DB13&gt;2020,$C59*INDIRECT("'Bonus Calc'!"&amp;$AL$101&amp;61)))</f>
        <v>0</v>
      </c>
      <c r="AN59" s="440">
        <f ca="1">IF($C$8="y",$C59*IF($DB13&gt;2019,VLOOKUP(2020,'Bonus Calc'!$A$18:$CZ$61,$AM$104,0),VLOOKUP($DB13,'Bonus Calc'!$A$18:$CZ$61,$AM$104,0)),+IF(OR($DB13&gt;2020,$C59=0),0,INDIRECT("'"&amp;$D$102&amp;"'!"&amp;$AM$101&amp;$D$103))+IF($DB13&gt;2020,$C59*INDIRECT("'Bonus Calc'!"&amp;$AM$101&amp;61)))</f>
        <v>0</v>
      </c>
      <c r="AO59" s="440">
        <f ca="1">IF($C$8="y",$C59*IF($DB13&gt;2019,VLOOKUP(2020,'Bonus Calc'!$A$18:$CZ$61,$AN$104,0),VLOOKUP($DB13,'Bonus Calc'!$A$18:$CZ$61,$AN$104,0)),+IF(OR($DB13&gt;2020,$C59=0),0,INDIRECT("'"&amp;$D$102&amp;"'!"&amp;$AN$101&amp;$D$103))+IF($DB13&gt;2020,$C59*INDIRECT("'Bonus Calc'!"&amp;$AN$101&amp;61)))</f>
        <v>0</v>
      </c>
      <c r="AP59" s="440">
        <f ca="1">IF($C$8="y",$C59*IF($DB13&gt;2019,VLOOKUP(2020,'Bonus Calc'!$A$18:$CZ$61,$AO$104,0),VLOOKUP($DB13,'Bonus Calc'!$A$18:$CZ$61,$AO$104,0)),+IF(OR($DB13&gt;2020,$C59=0),0,INDIRECT("'"&amp;$D$102&amp;"'!"&amp;$AO$101&amp;$D$103))+IF($DB13&gt;2020,$C59*INDIRECT("'Bonus Calc'!"&amp;$AO$101&amp;61)))</f>
        <v>0</v>
      </c>
      <c r="AQ59" s="440">
        <f ca="1">IF($C$8="y",$C59*IF($DB13&gt;2019,VLOOKUP(2020,'Bonus Calc'!$A$18:$CZ$61,$AP$104,0),VLOOKUP($DB13,'Bonus Calc'!$A$18:$CZ$61,$AP$104,0)),+IF(OR($DB13&gt;2020,$C59=0),0,INDIRECT("'"&amp;$D$102&amp;"'!"&amp;$AP$101&amp;$D$103))+IF($DB13&gt;2020,$C59*INDIRECT("'Bonus Calc'!"&amp;$AP$101&amp;61)))</f>
        <v>0</v>
      </c>
      <c r="AR59" s="440">
        <f ca="1">IF($C$8="y",$C59*IF($DB13&gt;2019,VLOOKUP(2020,'Bonus Calc'!$A$18:$CZ$61,$AQ$104,0),VLOOKUP($DB13,'Bonus Calc'!$A$18:$CZ$61,$AQ$104,0)),+IF(OR($DB13&gt;2020,$C59=0),0,INDIRECT("'"&amp;$D$102&amp;"'!"&amp;$AQ$101&amp;$D$103))+IF($DB13&gt;2020,$C59*INDIRECT("'Bonus Calc'!"&amp;$AQ$101&amp;61)))</f>
        <v>0</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200"/>
      <c r="CH59" s="200"/>
      <c r="CI59" s="200"/>
      <c r="CJ59" s="200"/>
      <c r="CK59" s="200"/>
      <c r="CL59" s="200"/>
      <c r="CM59" s="200"/>
      <c r="CN59" s="200"/>
      <c r="CO59" s="200"/>
      <c r="CP59" s="200"/>
      <c r="CQ59" s="200"/>
      <c r="CR59" s="200"/>
      <c r="CS59" s="200"/>
      <c r="CT59" s="200"/>
      <c r="CU59" s="200"/>
      <c r="CV59" s="200"/>
      <c r="CW59" s="200"/>
      <c r="CX59" s="200"/>
      <c r="CY59" s="200"/>
      <c r="CZ59" s="192">
        <f t="shared" ca="1" si="335"/>
        <v>0</v>
      </c>
      <c r="DA59" s="192"/>
    </row>
    <row r="60" spans="1:124" x14ac:dyDescent="0.2">
      <c r="A60" s="191">
        <f t="shared" si="336"/>
        <v>3</v>
      </c>
      <c r="B60" s="191">
        <f t="shared" si="337"/>
        <v>2020</v>
      </c>
      <c r="C60" s="183">
        <f t="shared" si="334"/>
        <v>0</v>
      </c>
      <c r="D60" s="439"/>
      <c r="E60" s="439"/>
      <c r="F60" s="440">
        <f ca="1">IF($C$8="y",$C60*IF($DB14&gt;2019,VLOOKUP(2020,'Bonus Calc'!$A$18:$CZ$61,$D$104,0),VLOOKUP($DB14,'Bonus Calc'!$A$18:$CZ$61,$D$104,0)),+IF(OR($DB14&gt;2020,$C60=0),0,INDIRECT("'"&amp;$D$102&amp;"'!"&amp;$D$101&amp;$D$103))+IF($DB14&gt;2020,$C60*INDIRECT("'Bonus Calc'!"&amp;$D$101&amp;61)))</f>
        <v>0</v>
      </c>
      <c r="G60" s="440">
        <f ca="1">IF($C$8="y",$C60*IF($DB14&gt;2019,VLOOKUP(2020,'Bonus Calc'!$A$18:$CZ$61,$E$104,0),VLOOKUP($DB14,'Bonus Calc'!$A$18:$CZ$61,$E$104,0)),+IF(OR($DB14&gt;2020,$C60=0),0,INDIRECT("'"&amp;$D$102&amp;"'!"&amp;$E$101&amp;$D$103))+IF($DB14&gt;2020,$C60*INDIRECT("'Bonus Calc'!"&amp;$E$101&amp;61)))</f>
        <v>0</v>
      </c>
      <c r="H60" s="440">
        <f ca="1">IF($C$8="y",$C60*IF($DB14&gt;2019,VLOOKUP(2020,'Bonus Calc'!$A$18:$CZ$61,$F$104,0),VLOOKUP($DB14,'Bonus Calc'!$A$18:$CZ$61,$F$104,0)),+IF(OR($DB14&gt;2020,$C60=0),0,INDIRECT("'"&amp;$D$102&amp;"'!"&amp;$F$101&amp;$D$103))+IF($DB14&gt;2020,$C60*INDIRECT("'Bonus Calc'!"&amp;$F$101&amp;61)))</f>
        <v>0</v>
      </c>
      <c r="I60" s="440">
        <f ca="1">IF($C$8="y",$C60*IF($DB14&gt;2019,VLOOKUP(2020,'Bonus Calc'!$A$18:$CZ$61,$G$104,0),VLOOKUP($DB14,'Bonus Calc'!$A$18:$CZ$61,$G$104,0)),+IF(OR($DB14&gt;2020,$C60=0),0,INDIRECT("'"&amp;$D$102&amp;"'!"&amp;$G$101&amp;$D$103))+IF($DB14&gt;2020,$C60*INDIRECT("'Bonus Calc'!"&amp;$G$101&amp;61)))</f>
        <v>0</v>
      </c>
      <c r="J60" s="440">
        <f ca="1">IF($C$8="y",$C60*IF($DB14&gt;2019,VLOOKUP(2020,'Bonus Calc'!$A$18:$CZ$61,$H$104,0),VLOOKUP($DB14,'Bonus Calc'!$A$18:$CZ$61,$H$104,0)),+IF(OR($DB14&gt;2020,$C60=0),0,INDIRECT("'"&amp;$D$102&amp;"'!"&amp;$H$101&amp;$D$103))+IF($DB14&gt;2020,$C60*INDIRECT("'Bonus Calc'!"&amp;$H$101&amp;61)))</f>
        <v>0</v>
      </c>
      <c r="K60" s="440">
        <f ca="1">IF($C$8="y",$C60*IF($DB14&gt;2019,VLOOKUP(2020,'Bonus Calc'!$A$18:$CZ$61,$I$104,0),VLOOKUP($DB14,'Bonus Calc'!$A$18:$CZ$61,$I$104,0)),+IF(OR($DB14&gt;2020,$C60=0),0,INDIRECT("'"&amp;$D$102&amp;"'!"&amp;$I$101&amp;$D$103))+IF($DB14&gt;2020,$C60*INDIRECT("'Bonus Calc'!"&amp;$I$101&amp;61)))</f>
        <v>0</v>
      </c>
      <c r="L60" s="440">
        <f ca="1">IF($C$8="y",$C60*IF($DB14&gt;2019,VLOOKUP(2020,'Bonus Calc'!$A$18:$CZ$61,$J$104,0),VLOOKUP($DB14,'Bonus Calc'!$A$18:$CZ$61,$J$104,0)),+IF(OR($DB14&gt;2020,$C60=0),0,INDIRECT("'"&amp;$D$102&amp;"'!"&amp;$J$101&amp;$D$103))+IF($DB14&gt;2020,$C60*INDIRECT("'Bonus Calc'!"&amp;$J$101&amp;61)))</f>
        <v>0</v>
      </c>
      <c r="M60" s="440">
        <f ca="1">IF($C$8="y",$C60*IF($DB14&gt;2019,VLOOKUP(2020,'Bonus Calc'!$A$18:$CZ$61,$K$104,0),VLOOKUP($DB14,'Bonus Calc'!$A$18:$CZ$61,$K$104,0)),+IF(OR($DB14&gt;2020,$C60=0),0,INDIRECT("'"&amp;$D$102&amp;"'!"&amp;$K$101&amp;$D$103))+IF($DB14&gt;2020,$C60*INDIRECT("'Bonus Calc'!"&amp;$K$101&amp;61)))</f>
        <v>0</v>
      </c>
      <c r="N60" s="440">
        <f ca="1">IF($C$8="y",$C60*IF($DB14&gt;2019,VLOOKUP(2020,'Bonus Calc'!$A$18:$CZ$61,$L$104,0),VLOOKUP($DB14,'Bonus Calc'!$A$18:$CZ$61,$L$104,0)),+IF(OR($DB14&gt;2020,$C60=0),0,INDIRECT("'"&amp;$D$102&amp;"'!"&amp;$L$101&amp;$D$103))+IF($DB14&gt;2020,$C60*INDIRECT("'Bonus Calc'!"&amp;$L$101&amp;61)))</f>
        <v>0</v>
      </c>
      <c r="O60" s="440">
        <f ca="1">IF($C$8="y",$C60*IF($DB14&gt;2019,VLOOKUP(2020,'Bonus Calc'!$A$18:$CZ$61,$M$104,0),VLOOKUP($DB14,'Bonus Calc'!$A$18:$CZ$61,$M$104,0)),+IF(OR($DB14&gt;2020,$C60=0),0,INDIRECT("'"&amp;$D$102&amp;"'!"&amp;$M$101&amp;$D$103))+IF($DB14&gt;2020,$C60*INDIRECT("'Bonus Calc'!"&amp;$M$101&amp;61)))</f>
        <v>0</v>
      </c>
      <c r="P60" s="440">
        <f ca="1">IF($C$8="y",$C60*IF($DB14&gt;2019,VLOOKUP(2020,'Bonus Calc'!$A$18:$CZ$61,$N$104,0),VLOOKUP($DB14,'Bonus Calc'!$A$18:$CZ$61,$N$104,0)),+IF(OR($DB14&gt;2020,$C60=0),0,INDIRECT("'"&amp;$D$102&amp;"'!"&amp;$N$101&amp;$D$103))+IF($DB14&gt;2020,$C60*INDIRECT("'Bonus Calc'!"&amp;$N$101&amp;61)))</f>
        <v>0</v>
      </c>
      <c r="Q60" s="440">
        <f ca="1">IF($C$8="y",$C60*IF($DB14&gt;2019,VLOOKUP(2020,'Bonus Calc'!$A$18:$CZ$61,$O$104,0),VLOOKUP($DB14,'Bonus Calc'!$A$18:$CZ$61,$O$104,0)),+IF(OR($DB14&gt;2020,$C60=0),0,INDIRECT("'"&amp;$D$102&amp;"'!"&amp;$O$101&amp;$D$103))+IF($DB14&gt;2020,$C60*INDIRECT("'Bonus Calc'!"&amp;$O$101&amp;61)))</f>
        <v>0</v>
      </c>
      <c r="R60" s="440">
        <f ca="1">IF($C$8="y",$C60*IF($DB14&gt;2019,VLOOKUP(2020,'Bonus Calc'!$A$18:$CZ$61,$P$104,0),VLOOKUP($DB14,'Bonus Calc'!$A$18:$CZ$61,$P$104,0)),+IF(OR($DB14&gt;2020,$C60=0),0,INDIRECT("'"&amp;$D$102&amp;"'!"&amp;$P$101&amp;$D$103))+IF($DB14&gt;2020,$C60*INDIRECT("'Bonus Calc'!"&amp;$P$101&amp;61)))</f>
        <v>0</v>
      </c>
      <c r="S60" s="440">
        <f ca="1">IF($C$8="y",$C60*IF($DB14&gt;2019,VLOOKUP(2020,'Bonus Calc'!$A$18:$CZ$61,$Q$104,0),VLOOKUP($DB14,'Bonus Calc'!$A$18:$CZ$61,$Q$104,0)),+IF(OR($DB14&gt;2020,$C60=0),0,INDIRECT("'"&amp;$D$102&amp;"'!"&amp;$Q$101&amp;$D$103))+IF($DB14&gt;2020,$C60*INDIRECT("'Bonus Calc'!"&amp;$Q$101&amp;61)))</f>
        <v>0</v>
      </c>
      <c r="T60" s="440">
        <f ca="1">IF($C$8="y",$C60*IF($DB14&gt;2019,VLOOKUP(2020,'Bonus Calc'!$A$18:$CZ$61,$R$104,0),VLOOKUP($DB14,'Bonus Calc'!$A$18:$CZ$61,$R$104,0)),+IF(OR($DB14&gt;2020,$C60=0),0,INDIRECT("'"&amp;$D$102&amp;"'!"&amp;$R$101&amp;$D$103))+IF($DB14&gt;2020,$C60*INDIRECT("'Bonus Calc'!"&amp;$R$101&amp;61)))</f>
        <v>0</v>
      </c>
      <c r="U60" s="440">
        <f ca="1">IF($C$8="y",$C60*IF($DB14&gt;2019,VLOOKUP(2020,'Bonus Calc'!$A$18:$CZ$61,$S$104,0),VLOOKUP($DB14,'Bonus Calc'!$A$18:$CZ$61,$S$104,0)),+IF(OR($DB14&gt;2020,$C60=0),0,INDIRECT("'"&amp;$D$102&amp;"'!"&amp;$S$101&amp;$D$103))+IF($DB14&gt;2020,$C60*INDIRECT("'Bonus Calc'!"&amp;$S$101&amp;61)))</f>
        <v>0</v>
      </c>
      <c r="V60" s="440">
        <f ca="1">IF($C$8="y",$C60*IF($DB14&gt;2019,VLOOKUP(2020,'Bonus Calc'!$A$18:$CZ$61,$T$104,0),VLOOKUP($DB14,'Bonus Calc'!$A$18:$CZ$61,$T$104,0)),+IF(OR($DB14&gt;2020,$C60=0),0,INDIRECT("'"&amp;$D$102&amp;"'!"&amp;$T$101&amp;$D$103))+IF($DB14&gt;2020,$C60*INDIRECT("'Bonus Calc'!"&amp;$T$101&amp;61)))</f>
        <v>0</v>
      </c>
      <c r="W60" s="440">
        <f ca="1">IF($C$8="y",$C60*IF($DB14&gt;2019,VLOOKUP(2020,'Bonus Calc'!$A$18:$CZ$61,$U$104,0),VLOOKUP($DB14,'Bonus Calc'!$A$18:$CZ$61,$U$104,0)),+IF(OR($DB14&gt;2020,$C60=0),0,INDIRECT("'"&amp;$D$102&amp;"'!"&amp;$U$101&amp;$D$103))+IF($DB14&gt;2020,$C60*INDIRECT("'Bonus Calc'!"&amp;$U$101&amp;61)))</f>
        <v>0</v>
      </c>
      <c r="X60" s="440">
        <f ca="1">IF($C$8="y",$C60*IF($DB14&gt;2019,VLOOKUP(2020,'Bonus Calc'!$A$18:$CZ$61,$V$104,0),VLOOKUP($DB14,'Bonus Calc'!$A$18:$CZ$61,$V$104,0)),+IF(OR($DB14&gt;2020,$C60=0),0,INDIRECT("'"&amp;$D$102&amp;"'!"&amp;$V$101&amp;$D$103))+IF($DB14&gt;2020,$C60*INDIRECT("'Bonus Calc'!"&amp;$V$101&amp;61)))</f>
        <v>0</v>
      </c>
      <c r="Y60" s="440">
        <f ca="1">IF($C$8="y",$C60*IF($DB14&gt;2019,VLOOKUP(2020,'Bonus Calc'!$A$18:$CZ$61,$W$104,0),VLOOKUP($DB14,'Bonus Calc'!$A$18:$CZ$61,$W$104,0)),+IF(OR($DB14&gt;2020,$C60=0),0,INDIRECT("'"&amp;$D$102&amp;"'!"&amp;$W$101&amp;$D$103))+IF($DB14&gt;2020,$C60*INDIRECT("'Bonus Calc'!"&amp;$W$101&amp;61)))</f>
        <v>0</v>
      </c>
      <c r="Z60" s="440">
        <f ca="1">IF($C$8="y",$C60*IF($DB14&gt;2019,VLOOKUP(2020,'Bonus Calc'!$A$18:$CZ$61,$X$104,0),VLOOKUP($DB14,'Bonus Calc'!$A$18:$CZ$61,$X$104,0)),+IF(OR($DB14&gt;2020,$C60=0),0,INDIRECT("'"&amp;$D$102&amp;"'!"&amp;$X$101&amp;$D$103))+IF($DB14&gt;2020,$C60*INDIRECT("'Bonus Calc'!"&amp;$X$101&amp;61)))</f>
        <v>0</v>
      </c>
      <c r="AA60" s="440">
        <f ca="1">IF($C$8="y",$C60*IF($DB14&gt;2019,VLOOKUP(2020,'Bonus Calc'!$A$18:$CZ$61,$Y$104,0),VLOOKUP($DB14,'Bonus Calc'!$A$18:$CZ$61,$Y$104,0)),+IF(OR($DB14&gt;2020,$C60=0),0,INDIRECT("'"&amp;$D$102&amp;"'!"&amp;$Y$101&amp;$D$103))+IF($DB14&gt;2020,$C60*INDIRECT("'Bonus Calc'!"&amp;$Y$101&amp;61)))</f>
        <v>0</v>
      </c>
      <c r="AB60" s="440">
        <f ca="1">IF($C$8="y",$C60*IF($DB14&gt;2019,VLOOKUP(2020,'Bonus Calc'!$A$18:$CZ$61,$Z$104,0),VLOOKUP($DB14,'Bonus Calc'!$A$18:$CZ$61,$Z$104,0)),+IF(OR($DB14&gt;2020,$C60=0),0,INDIRECT("'"&amp;$D$102&amp;"'!"&amp;$Z$101&amp;$D$103))+IF($DB14&gt;2020,$C60*INDIRECT("'Bonus Calc'!"&amp;$Z$101&amp;61)))</f>
        <v>0</v>
      </c>
      <c r="AC60" s="440">
        <f ca="1">IF($C$8="y",$C60*IF($DB14&gt;2019,VLOOKUP(2020,'Bonus Calc'!$A$18:$CZ$61,$AA$104,0),VLOOKUP($DB14,'Bonus Calc'!$A$18:$CZ$61,$AA$104,0)),+IF(OR($DB14&gt;2020,$C60=0),0,INDIRECT("'"&amp;$D$102&amp;"'!"&amp;$AA$101&amp;$D$103))+IF($DB14&gt;2020,$C60*INDIRECT("'Bonus Calc'!"&amp;$AA$101&amp;61)))</f>
        <v>0</v>
      </c>
      <c r="AD60" s="440">
        <f ca="1">IF($C$8="y",$C60*IF($DB14&gt;2019,VLOOKUP(2020,'Bonus Calc'!$A$18:$CZ$61,$AB$104,0),VLOOKUP($DB14,'Bonus Calc'!$A$18:$CZ$61,$AB$104,0)),+IF(OR($DB14&gt;2020,$C60=0),0,INDIRECT("'"&amp;$D$102&amp;"'!"&amp;$AB$101&amp;$D$103))+IF($DB14&gt;2020,$C60*INDIRECT("'Bonus Calc'!"&amp;$AB$101&amp;61)))</f>
        <v>0</v>
      </c>
      <c r="AE60" s="440">
        <f ca="1">IF($C$8="y",$C60*IF($DB14&gt;2019,VLOOKUP(2020,'Bonus Calc'!$A$18:$CZ$61,$AC$104,0),VLOOKUP($DB14,'Bonus Calc'!$A$18:$CZ$61,$AC$104,0)),+IF(OR($DB14&gt;2020,$C60=0),0,INDIRECT("'"&amp;$D$102&amp;"'!"&amp;$AC$101&amp;$D$103))+IF($DB14&gt;2020,$C60*INDIRECT("'Bonus Calc'!"&amp;$AC$101&amp;61)))</f>
        <v>0</v>
      </c>
      <c r="AF60" s="440">
        <f ca="1">IF($C$8="y",$C60*IF($DB14&gt;2019,VLOOKUP(2020,'Bonus Calc'!$A$18:$CZ$61,$AD$104,0),VLOOKUP($DB14,'Bonus Calc'!$A$18:$CZ$61,$AD$104,0)),+IF(OR($DB14&gt;2020,$C60=0),0,INDIRECT("'"&amp;$D$102&amp;"'!"&amp;$AD$101&amp;$D$103))+IF($DB14&gt;2020,$C60*INDIRECT("'Bonus Calc'!"&amp;$AD$101&amp;61)))</f>
        <v>0</v>
      </c>
      <c r="AG60" s="440">
        <f ca="1">IF($C$8="y",$C60*IF($DB14&gt;2019,VLOOKUP(2020,'Bonus Calc'!$A$18:$CZ$61,$AE$104,0),VLOOKUP($DB14,'Bonus Calc'!$A$18:$CZ$61,$AE$104,0)),+IF(OR($DB14&gt;2020,$C60=0),0,INDIRECT("'"&amp;$D$102&amp;"'!"&amp;$AE$101&amp;$D$103))+IF($DB14&gt;2020,$C60*INDIRECT("'Bonus Calc'!"&amp;$AE$101&amp;61)))</f>
        <v>0</v>
      </c>
      <c r="AH60" s="440">
        <f ca="1">IF($C$8="y",$C60*IF($DB14&gt;2019,VLOOKUP(2020,'Bonus Calc'!$A$18:$CZ$61,$AF$104,0),VLOOKUP($DB14,'Bonus Calc'!$A$18:$CZ$61,$AF$104,0)),+IF(OR($DB14&gt;2020,$C60=0),0,INDIRECT("'"&amp;$D$102&amp;"'!"&amp;$AF$101&amp;$D$103))+IF($DB14&gt;2020,$C60*INDIRECT("'Bonus Calc'!"&amp;$AF$101&amp;61)))</f>
        <v>0</v>
      </c>
      <c r="AI60" s="440">
        <f ca="1">IF($C$8="y",$C60*IF($DB14&gt;2019,VLOOKUP(2020,'Bonus Calc'!$A$18:$CZ$61,$AG$104,0),VLOOKUP($DB14,'Bonus Calc'!$A$18:$CZ$61,$AG$104,0)),+IF(OR($DB14&gt;2020,$C60=0),0,INDIRECT("'"&amp;$D$102&amp;"'!"&amp;$AG$101&amp;$D$103))+IF($DB14&gt;2020,$C60*INDIRECT("'Bonus Calc'!"&amp;$AG$101&amp;61)))</f>
        <v>0</v>
      </c>
      <c r="AJ60" s="440">
        <f ca="1">IF($C$8="y",$C60*IF($DB14&gt;2019,VLOOKUP(2020,'Bonus Calc'!$A$18:$CZ$61,$AH$104,0),VLOOKUP($DB14,'Bonus Calc'!$A$18:$CZ$61,$AH$104,0)),+IF(OR($DB14&gt;2020,$C60=0),0,INDIRECT("'"&amp;$D$102&amp;"'!"&amp;$AH$101&amp;$D$103))+IF($DB14&gt;2020,$C60*INDIRECT("'Bonus Calc'!"&amp;$AH$101&amp;61)))</f>
        <v>0</v>
      </c>
      <c r="AK60" s="440">
        <f ca="1">IF($C$8="y",$C60*IF($DB14&gt;2019,VLOOKUP(2020,'Bonus Calc'!$A$18:$CZ$61,$AI$104,0),VLOOKUP($DB14,'Bonus Calc'!$A$18:$CZ$61,$AI$104,0)),+IF(OR($DB14&gt;2020,$C60=0),0,INDIRECT("'"&amp;$D$102&amp;"'!"&amp;$AI$101&amp;$D$103))+IF($DB14&gt;2020,$C60*INDIRECT("'Bonus Calc'!"&amp;$AI$101&amp;61)))</f>
        <v>0</v>
      </c>
      <c r="AL60" s="440">
        <f ca="1">IF($C$8="y",$C60*IF($DB14&gt;2019,VLOOKUP(2020,'Bonus Calc'!$A$18:$CZ$61,$AJ$104,0),VLOOKUP($DB14,'Bonus Calc'!$A$18:$CZ$61,$AJ$104,0)),+IF(OR($DB14&gt;2020,$C60=0),0,INDIRECT("'"&amp;$D$102&amp;"'!"&amp;$AJ$101&amp;$D$103))+IF($DB14&gt;2020,$C60*INDIRECT("'Bonus Calc'!"&amp;$AJ$101&amp;61)))</f>
        <v>0</v>
      </c>
      <c r="AM60" s="440">
        <f ca="1">IF($C$8="y",$C60*IF($DB14&gt;2019,VLOOKUP(2020,'Bonus Calc'!$A$18:$CZ$61,$AK$104,0),VLOOKUP($DB14,'Bonus Calc'!$A$18:$CZ$61,$AK$104,0)),+IF(OR($DB14&gt;2020,$C60=0),0,INDIRECT("'"&amp;$D$102&amp;"'!"&amp;$AK$101&amp;$D$103))+IF($DB14&gt;2020,$C60*INDIRECT("'Bonus Calc'!"&amp;$AK$101&amp;61)))</f>
        <v>0</v>
      </c>
      <c r="AN60" s="440">
        <f ca="1">IF($C$8="y",$C60*IF($DB14&gt;2019,VLOOKUP(2020,'Bonus Calc'!$A$18:$CZ$61,$AL$104,0),VLOOKUP($DB14,'Bonus Calc'!$A$18:$CZ$61,$AL$104,0)),+IF(OR($DB14&gt;2020,$C60=0),0,INDIRECT("'"&amp;$D$102&amp;"'!"&amp;$AL$101&amp;$D$103))+IF($DB14&gt;2020,$C60*INDIRECT("'Bonus Calc'!"&amp;$AL$101&amp;61)))</f>
        <v>0</v>
      </c>
      <c r="AO60" s="440">
        <f ca="1">IF($C$8="y",$C60*IF($DB14&gt;2019,VLOOKUP(2020,'Bonus Calc'!$A$18:$CZ$61,$AM$104,0),VLOOKUP($DB14,'Bonus Calc'!$A$18:$CZ$61,$AM$104,0)),+IF(OR($DB14&gt;2020,$C60=0),0,INDIRECT("'"&amp;$D$102&amp;"'!"&amp;$AM$101&amp;$D$103))+IF($DB14&gt;2020,$C60*INDIRECT("'Bonus Calc'!"&amp;$AM$101&amp;61)))</f>
        <v>0</v>
      </c>
      <c r="AP60" s="440">
        <f ca="1">IF($C$8="y",$C60*IF($DB14&gt;2019,VLOOKUP(2020,'Bonus Calc'!$A$18:$CZ$61,$AN$104,0),VLOOKUP($DB14,'Bonus Calc'!$A$18:$CZ$61,$AN$104,0)),+IF(OR($DB14&gt;2020,$C60=0),0,INDIRECT("'"&amp;$D$102&amp;"'!"&amp;$AN$101&amp;$D$103))+IF($DB14&gt;2020,$C60*INDIRECT("'Bonus Calc'!"&amp;$AN$101&amp;61)))</f>
        <v>0</v>
      </c>
      <c r="AQ60" s="440">
        <f ca="1">IF($C$8="y",$C60*IF($DB14&gt;2019,VLOOKUP(2020,'Bonus Calc'!$A$18:$CZ$61,$AO$104,0),VLOOKUP($DB14,'Bonus Calc'!$A$18:$CZ$61,$AO$104,0)),+IF(OR($DB14&gt;2020,$C60=0),0,INDIRECT("'"&amp;$D$102&amp;"'!"&amp;$AO$101&amp;$D$103))+IF($DB14&gt;2020,$C60*INDIRECT("'Bonus Calc'!"&amp;$AO$101&amp;61)))</f>
        <v>0</v>
      </c>
      <c r="AR60" s="440">
        <f ca="1">IF($C$8="y",$C60*IF($DB14&gt;2019,VLOOKUP(2020,'Bonus Calc'!$A$18:$CZ$61,$AP$104,0),VLOOKUP($DB14,'Bonus Calc'!$A$18:$CZ$61,$AP$104,0)),+IF(OR($DB14&gt;2020,$C60=0),0,INDIRECT("'"&amp;$D$102&amp;"'!"&amp;$AP$101&amp;$D$103))+IF($DB14&gt;2020,$C60*INDIRECT("'Bonus Calc'!"&amp;$AP$101&amp;61)))</f>
        <v>0</v>
      </c>
      <c r="AS60" s="440">
        <f ca="1">IF($C$8="y",$C60*IF($DB14&gt;2019,VLOOKUP(2020,'Bonus Calc'!$A$18:$CZ$61,$AQ$104,0),VLOOKUP($DB14,'Bonus Calc'!$A$18:$CZ$61,$AQ$104,0)),+IF(OR($DB14&gt;2020,$C60=0),0,INDIRECT("'"&amp;$D$102&amp;"'!"&amp;$AQ$101&amp;$D$103))+IF($DB14&gt;2020,$C60*INDIRECT("'Bonus Calc'!"&amp;$AQ$101&amp;61)))</f>
        <v>0</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200"/>
      <c r="CH60" s="200"/>
      <c r="CI60" s="200"/>
      <c r="CJ60" s="200"/>
      <c r="CK60" s="200"/>
      <c r="CL60" s="200"/>
      <c r="CM60" s="200"/>
      <c r="CN60" s="200"/>
      <c r="CO60" s="200"/>
      <c r="CP60" s="200"/>
      <c r="CQ60" s="200"/>
      <c r="CR60" s="200"/>
      <c r="CS60" s="200"/>
      <c r="CT60" s="200"/>
      <c r="CU60" s="200"/>
      <c r="CV60" s="200"/>
      <c r="CW60" s="200"/>
      <c r="CX60" s="200"/>
      <c r="CY60" s="200"/>
      <c r="CZ60" s="192">
        <f t="shared" ca="1" si="335"/>
        <v>0</v>
      </c>
      <c r="DA60" s="200"/>
      <c r="DB60" s="192"/>
    </row>
    <row r="61" spans="1:124" x14ac:dyDescent="0.2">
      <c r="A61" s="191">
        <f t="shared" si="336"/>
        <v>4</v>
      </c>
      <c r="B61" s="191">
        <f t="shared" si="337"/>
        <v>2021</v>
      </c>
      <c r="C61" s="183">
        <f t="shared" si="334"/>
        <v>-113392.30279624576</v>
      </c>
      <c r="D61" s="439"/>
      <c r="E61" s="439"/>
      <c r="F61" s="439"/>
      <c r="G61" s="440">
        <f ca="1">IF($C$8="y",$C61*IF($DB15&gt;2019,VLOOKUP(2020,'Bonus Calc'!$A$18:$CZ$61,$D$104,0),VLOOKUP($DB15,'Bonus Calc'!$A$18:$CZ$61,$D$104,0)),+IF(OR($DB15&gt;2020,$C61=0),0,INDIRECT("'"&amp;$D$102&amp;"'!"&amp;$D$101&amp;$D$103))+IF($DB15&gt;2020,$C61*INDIRECT("'Bonus Calc'!"&amp;$D$101&amp;61)))</f>
        <v>-22678.460559249153</v>
      </c>
      <c r="H61" s="440">
        <f ca="1">IF($C$8="y",$C61*IF($DB15&gt;2019,VLOOKUP(2020,'Bonus Calc'!$A$18:$CZ$61,$E$104,0),VLOOKUP($DB15,'Bonus Calc'!$A$18:$CZ$61,$E$104,0)),+IF(OR($DB15&gt;2020,$C61=0),0,INDIRECT("'"&amp;$D$102&amp;"'!"&amp;$E$101&amp;$D$103))+IF($DB15&gt;2020,$C61*INDIRECT("'Bonus Calc'!"&amp;$E$101&amp;61)))</f>
        <v>-36285.536894798643</v>
      </c>
      <c r="I61" s="440">
        <f ca="1">IF($C$8="y",$C61*IF($DB15&gt;2019,VLOOKUP(2020,'Bonus Calc'!$A$18:$CZ$61,$F$104,0),VLOOKUP($DB15,'Bonus Calc'!$A$18:$CZ$61,$F$104,0)),+IF(OR($DB15&gt;2020,$C61=0),0,INDIRECT("'"&amp;$D$102&amp;"'!"&amp;$F$101&amp;$D$103))+IF($DB15&gt;2020,$C61*INDIRECT("'Bonus Calc'!"&amp;$F$101&amp;61)))</f>
        <v>-21771.322136879186</v>
      </c>
      <c r="J61" s="440">
        <f ca="1">IF($C$8="y",$C61*IF($DB15&gt;2019,VLOOKUP(2020,'Bonus Calc'!$A$18:$CZ$61,$G$104,0),VLOOKUP($DB15,'Bonus Calc'!$A$18:$CZ$61,$G$104,0)),+IF(OR($DB15&gt;2020,$C61=0),0,INDIRECT("'"&amp;$D$102&amp;"'!"&amp;$G$101&amp;$D$103))+IF($DB15&gt;2020,$C61*INDIRECT("'Bonus Calc'!"&amp;$G$101&amp;61)))</f>
        <v>-13062.79328212751</v>
      </c>
      <c r="K61" s="440">
        <f ca="1">IF($C$8="y",$C61*IF($DB15&gt;2019,VLOOKUP(2020,'Bonus Calc'!$A$18:$CZ$61,$H$104,0),VLOOKUP($DB15,'Bonus Calc'!$A$18:$CZ$61,$H$104,0)),+IF(OR($DB15&gt;2020,$C61=0),0,INDIRECT("'"&amp;$D$102&amp;"'!"&amp;$H$101&amp;$D$103))+IF($DB15&gt;2020,$C61*INDIRECT("'Bonus Calc'!"&amp;$H$101&amp;61)))</f>
        <v>-13062.79328212751</v>
      </c>
      <c r="L61" s="440">
        <f ca="1">IF($C$8="y",$C61*IF($DB15&gt;2019,VLOOKUP(2020,'Bonus Calc'!$A$18:$CZ$61,$I$104,0),VLOOKUP($DB15,'Bonus Calc'!$A$18:$CZ$61,$I$104,0)),+IF(OR($DB15&gt;2020,$C61=0),0,INDIRECT("'"&amp;$D$102&amp;"'!"&amp;$I$101&amp;$D$103))+IF($DB15&gt;2020,$C61*INDIRECT("'Bonus Calc'!"&amp;$I$101&amp;61)))</f>
        <v>-6531.3966410637549</v>
      </c>
      <c r="M61" s="440">
        <f ca="1">IF($C$8="y",$C61*IF($DB15&gt;2019,VLOOKUP(2020,'Bonus Calc'!$A$18:$CZ$61,$J$104,0),VLOOKUP($DB15,'Bonus Calc'!$A$18:$CZ$61,$J$104,0)),+IF(OR($DB15&gt;2020,$C61=0),0,INDIRECT("'"&amp;$D$102&amp;"'!"&amp;$J$101&amp;$D$103))+IF($DB15&gt;2020,$C61*INDIRECT("'Bonus Calc'!"&amp;$J$101&amp;61)))</f>
        <v>0</v>
      </c>
      <c r="N61" s="440">
        <f ca="1">IF($C$8="y",$C61*IF($DB15&gt;2019,VLOOKUP(2020,'Bonus Calc'!$A$18:$CZ$61,$K$104,0),VLOOKUP($DB15,'Bonus Calc'!$A$18:$CZ$61,$K$104,0)),+IF(OR($DB15&gt;2020,$C61=0),0,INDIRECT("'"&amp;$D$102&amp;"'!"&amp;$K$101&amp;$D$103))+IF($DB15&gt;2020,$C61*INDIRECT("'Bonus Calc'!"&amp;$K$101&amp;61)))</f>
        <v>0</v>
      </c>
      <c r="O61" s="440">
        <f ca="1">IF($C$8="y",$C61*IF($DB15&gt;2019,VLOOKUP(2020,'Bonus Calc'!$A$18:$CZ$61,$L$104,0),VLOOKUP($DB15,'Bonus Calc'!$A$18:$CZ$61,$L$104,0)),+IF(OR($DB15&gt;2020,$C61=0),0,INDIRECT("'"&amp;$D$102&amp;"'!"&amp;$L$101&amp;$D$103))+IF($DB15&gt;2020,$C61*INDIRECT("'Bonus Calc'!"&amp;$L$101&amp;61)))</f>
        <v>0</v>
      </c>
      <c r="P61" s="440">
        <f ca="1">IF($C$8="y",$C61*IF($DB15&gt;2019,VLOOKUP(2020,'Bonus Calc'!$A$18:$CZ$61,$M$104,0),VLOOKUP($DB15,'Bonus Calc'!$A$18:$CZ$61,$M$104,0)),+IF(OR($DB15&gt;2020,$C61=0),0,INDIRECT("'"&amp;$D$102&amp;"'!"&amp;$M$101&amp;$D$103))+IF($DB15&gt;2020,$C61*INDIRECT("'Bonus Calc'!"&amp;$M$101&amp;61)))</f>
        <v>0</v>
      </c>
      <c r="Q61" s="440">
        <f ca="1">IF($C$8="y",$C61*IF($DB15&gt;2019,VLOOKUP(2020,'Bonus Calc'!$A$18:$CZ$61,$N$104,0),VLOOKUP($DB15,'Bonus Calc'!$A$18:$CZ$61,$N$104,0)),+IF(OR($DB15&gt;2020,$C61=0),0,INDIRECT("'"&amp;$D$102&amp;"'!"&amp;$N$101&amp;$D$103))+IF($DB15&gt;2020,$C61*INDIRECT("'Bonus Calc'!"&amp;$N$101&amp;61)))</f>
        <v>0</v>
      </c>
      <c r="R61" s="440">
        <f ca="1">IF($C$8="y",$C61*IF($DB15&gt;2019,VLOOKUP(2020,'Bonus Calc'!$A$18:$CZ$61,$O$104,0),VLOOKUP($DB15,'Bonus Calc'!$A$18:$CZ$61,$O$104,0)),+IF(OR($DB15&gt;2020,$C61=0),0,INDIRECT("'"&amp;$D$102&amp;"'!"&amp;$O$101&amp;$D$103))+IF($DB15&gt;2020,$C61*INDIRECT("'Bonus Calc'!"&amp;$O$101&amp;61)))</f>
        <v>0</v>
      </c>
      <c r="S61" s="440">
        <f ca="1">IF($C$8="y",$C61*IF($DB15&gt;2019,VLOOKUP(2020,'Bonus Calc'!$A$18:$CZ$61,$P$104,0),VLOOKUP($DB15,'Bonus Calc'!$A$18:$CZ$61,$P$104,0)),+IF(OR($DB15&gt;2020,$C61=0),0,INDIRECT("'"&amp;$D$102&amp;"'!"&amp;$P$101&amp;$D$103))+IF($DB15&gt;2020,$C61*INDIRECT("'Bonus Calc'!"&amp;$P$101&amp;61)))</f>
        <v>0</v>
      </c>
      <c r="T61" s="440">
        <f ca="1">IF($C$8="y",$C61*IF($DB15&gt;2019,VLOOKUP(2020,'Bonus Calc'!$A$18:$CZ$61,$Q$104,0),VLOOKUP($DB15,'Bonus Calc'!$A$18:$CZ$61,$Q$104,0)),+IF(OR($DB15&gt;2020,$C61=0),0,INDIRECT("'"&amp;$D$102&amp;"'!"&amp;$Q$101&amp;$D$103))+IF($DB15&gt;2020,$C61*INDIRECT("'Bonus Calc'!"&amp;$Q$101&amp;61)))</f>
        <v>0</v>
      </c>
      <c r="U61" s="440">
        <f ca="1">IF($C$8="y",$C61*IF($DB15&gt;2019,VLOOKUP(2020,'Bonus Calc'!$A$18:$CZ$61,$R$104,0),VLOOKUP($DB15,'Bonus Calc'!$A$18:$CZ$61,$R$104,0)),+IF(OR($DB15&gt;2020,$C61=0),0,INDIRECT("'"&amp;$D$102&amp;"'!"&amp;$R$101&amp;$D$103))+IF($DB15&gt;2020,$C61*INDIRECT("'Bonus Calc'!"&amp;$R$101&amp;61)))</f>
        <v>0</v>
      </c>
      <c r="V61" s="440">
        <f ca="1">IF($C$8="y",$C61*IF($DB15&gt;2019,VLOOKUP(2020,'Bonus Calc'!$A$18:$CZ$61,$S$104,0),VLOOKUP($DB15,'Bonus Calc'!$A$18:$CZ$61,$S$104,0)),+IF(OR($DB15&gt;2020,$C61=0),0,INDIRECT("'"&amp;$D$102&amp;"'!"&amp;$S$101&amp;$D$103))+IF($DB15&gt;2020,$C61*INDIRECT("'Bonus Calc'!"&amp;$S$101&amp;61)))</f>
        <v>0</v>
      </c>
      <c r="W61" s="440">
        <f ca="1">IF($C$8="y",$C61*IF($DB15&gt;2019,VLOOKUP(2020,'Bonus Calc'!$A$18:$CZ$61,$T$104,0),VLOOKUP($DB15,'Bonus Calc'!$A$18:$CZ$61,$T$104,0)),+IF(OR($DB15&gt;2020,$C61=0),0,INDIRECT("'"&amp;$D$102&amp;"'!"&amp;$T$101&amp;$D$103))+IF($DB15&gt;2020,$C61*INDIRECT("'Bonus Calc'!"&amp;$T$101&amp;61)))</f>
        <v>0</v>
      </c>
      <c r="X61" s="440">
        <f ca="1">IF($C$8="y",$C61*IF($DB15&gt;2019,VLOOKUP(2020,'Bonus Calc'!$A$18:$CZ$61,$U$104,0),VLOOKUP($DB15,'Bonus Calc'!$A$18:$CZ$61,$U$104,0)),+IF(OR($DB15&gt;2020,$C61=0),0,INDIRECT("'"&amp;$D$102&amp;"'!"&amp;$U$101&amp;$D$103))+IF($DB15&gt;2020,$C61*INDIRECT("'Bonus Calc'!"&amp;$U$101&amp;61)))</f>
        <v>0</v>
      </c>
      <c r="Y61" s="440">
        <f ca="1">IF($C$8="y",$C61*IF($DB15&gt;2019,VLOOKUP(2020,'Bonus Calc'!$A$18:$CZ$61,$V$104,0),VLOOKUP($DB15,'Bonus Calc'!$A$18:$CZ$61,$V$104,0)),+IF(OR($DB15&gt;2020,$C61=0),0,INDIRECT("'"&amp;$D$102&amp;"'!"&amp;$V$101&amp;$D$103))+IF($DB15&gt;2020,$C61*INDIRECT("'Bonus Calc'!"&amp;$V$101&amp;61)))</f>
        <v>0</v>
      </c>
      <c r="Z61" s="440">
        <f ca="1">IF($C$8="y",$C61*IF($DB15&gt;2019,VLOOKUP(2020,'Bonus Calc'!$A$18:$CZ$61,$W$104,0),VLOOKUP($DB15,'Bonus Calc'!$A$18:$CZ$61,$W$104,0)),+IF(OR($DB15&gt;2020,$C61=0),0,INDIRECT("'"&amp;$D$102&amp;"'!"&amp;$W$101&amp;$D$103))+IF($DB15&gt;2020,$C61*INDIRECT("'Bonus Calc'!"&amp;$W$101&amp;61)))</f>
        <v>0</v>
      </c>
      <c r="AA61" s="440">
        <f ca="1">IF($C$8="y",$C61*IF($DB15&gt;2019,VLOOKUP(2020,'Bonus Calc'!$A$18:$CZ$61,$X$104,0),VLOOKUP($DB15,'Bonus Calc'!$A$18:$CZ$61,$X$104,0)),+IF(OR($DB15&gt;2020,$C61=0),0,INDIRECT("'"&amp;$D$102&amp;"'!"&amp;$X$101&amp;$D$103))+IF($DB15&gt;2020,$C61*INDIRECT("'Bonus Calc'!"&amp;$X$101&amp;61)))</f>
        <v>0</v>
      </c>
      <c r="AB61" s="440">
        <f ca="1">IF($C$8="y",$C61*IF($DB15&gt;2019,VLOOKUP(2020,'Bonus Calc'!$A$18:$CZ$61,$Y$104,0),VLOOKUP($DB15,'Bonus Calc'!$A$18:$CZ$61,$Y$104,0)),+IF(OR($DB15&gt;2020,$C61=0),0,INDIRECT("'"&amp;$D$102&amp;"'!"&amp;$Y$101&amp;$D$103))+IF($DB15&gt;2020,$C61*INDIRECT("'Bonus Calc'!"&amp;$Y$101&amp;61)))</f>
        <v>0</v>
      </c>
      <c r="AC61" s="440">
        <f ca="1">IF($C$8="y",$C61*IF($DB15&gt;2019,VLOOKUP(2020,'Bonus Calc'!$A$18:$CZ$61,$Z$104,0),VLOOKUP($DB15,'Bonus Calc'!$A$18:$CZ$61,$Z$104,0)),+IF(OR($DB15&gt;2020,$C61=0),0,INDIRECT("'"&amp;$D$102&amp;"'!"&amp;$Z$101&amp;$D$103))+IF($DB15&gt;2020,$C61*INDIRECT("'Bonus Calc'!"&amp;$Z$101&amp;61)))</f>
        <v>0</v>
      </c>
      <c r="AD61" s="440">
        <f ca="1">IF($C$8="y",$C61*IF($DB15&gt;2019,VLOOKUP(2020,'Bonus Calc'!$A$18:$CZ$61,$AA$104,0),VLOOKUP($DB15,'Bonus Calc'!$A$18:$CZ$61,$AA$104,0)),+IF(OR($DB15&gt;2020,$C61=0),0,INDIRECT("'"&amp;$D$102&amp;"'!"&amp;$AA$101&amp;$D$103))+IF($DB15&gt;2020,$C61*INDIRECT("'Bonus Calc'!"&amp;$AA$101&amp;61)))</f>
        <v>0</v>
      </c>
      <c r="AE61" s="440">
        <f ca="1">IF($C$8="y",$C61*IF($DB15&gt;2019,VLOOKUP(2020,'Bonus Calc'!$A$18:$CZ$61,$AB$104,0),VLOOKUP($DB15,'Bonus Calc'!$A$18:$CZ$61,$AB$104,0)),+IF(OR($DB15&gt;2020,$C61=0),0,INDIRECT("'"&amp;$D$102&amp;"'!"&amp;$AB$101&amp;$D$103))+IF($DB15&gt;2020,$C61*INDIRECT("'Bonus Calc'!"&amp;$AB$101&amp;61)))</f>
        <v>0</v>
      </c>
      <c r="AF61" s="440">
        <f ca="1">IF($C$8="y",$C61*IF($DB15&gt;2019,VLOOKUP(2020,'Bonus Calc'!$A$18:$CZ$61,$AC$104,0),VLOOKUP($DB15,'Bonus Calc'!$A$18:$CZ$61,$AC$104,0)),+IF(OR($DB15&gt;2020,$C61=0),0,INDIRECT("'"&amp;$D$102&amp;"'!"&amp;$AC$101&amp;$D$103))+IF($DB15&gt;2020,$C61*INDIRECT("'Bonus Calc'!"&amp;$AC$101&amp;61)))</f>
        <v>0</v>
      </c>
      <c r="AG61" s="440">
        <f ca="1">IF($C$8="y",$C61*IF($DB15&gt;2019,VLOOKUP(2020,'Bonus Calc'!$A$18:$CZ$61,$AD$104,0),VLOOKUP($DB15,'Bonus Calc'!$A$18:$CZ$61,$AD$104,0)),+IF(OR($DB15&gt;2020,$C61=0),0,INDIRECT("'"&amp;$D$102&amp;"'!"&amp;$AD$101&amp;$D$103))+IF($DB15&gt;2020,$C61*INDIRECT("'Bonus Calc'!"&amp;$AD$101&amp;61)))</f>
        <v>0</v>
      </c>
      <c r="AH61" s="440">
        <f ca="1">IF($C$8="y",$C61*IF($DB15&gt;2019,VLOOKUP(2020,'Bonus Calc'!$A$18:$CZ$61,$AE$104,0),VLOOKUP($DB15,'Bonus Calc'!$A$18:$CZ$61,$AE$104,0)),+IF(OR($DB15&gt;2020,$C61=0),0,INDIRECT("'"&amp;$D$102&amp;"'!"&amp;$AE$101&amp;$D$103))+IF($DB15&gt;2020,$C61*INDIRECT("'Bonus Calc'!"&amp;$AE$101&amp;61)))</f>
        <v>0</v>
      </c>
      <c r="AI61" s="440">
        <f ca="1">IF($C$8="y",$C61*IF($DB15&gt;2019,VLOOKUP(2020,'Bonus Calc'!$A$18:$CZ$61,$AF$104,0),VLOOKUP($DB15,'Bonus Calc'!$A$18:$CZ$61,$AF$104,0)),+IF(OR($DB15&gt;2020,$C61=0),0,INDIRECT("'"&amp;$D$102&amp;"'!"&amp;$AF$101&amp;$D$103))+IF($DB15&gt;2020,$C61*INDIRECT("'Bonus Calc'!"&amp;$AF$101&amp;61)))</f>
        <v>0</v>
      </c>
      <c r="AJ61" s="440">
        <f ca="1">IF($C$8="y",$C61*IF($DB15&gt;2019,VLOOKUP(2020,'Bonus Calc'!$A$18:$CZ$61,$AG$104,0),VLOOKUP($DB15,'Bonus Calc'!$A$18:$CZ$61,$AG$104,0)),+IF(OR($DB15&gt;2020,$C61=0),0,INDIRECT("'"&amp;$D$102&amp;"'!"&amp;$AG$101&amp;$D$103))+IF($DB15&gt;2020,$C61*INDIRECT("'Bonus Calc'!"&amp;$AG$101&amp;61)))</f>
        <v>0</v>
      </c>
      <c r="AK61" s="440">
        <f ca="1">IF($C$8="y",$C61*IF($DB15&gt;2019,VLOOKUP(2020,'Bonus Calc'!$A$18:$CZ$61,$AH$104,0),VLOOKUP($DB15,'Bonus Calc'!$A$18:$CZ$61,$AH$104,0)),+IF(OR($DB15&gt;2020,$C61=0),0,INDIRECT("'"&amp;$D$102&amp;"'!"&amp;$AH$101&amp;$D$103))+IF($DB15&gt;2020,$C61*INDIRECT("'Bonus Calc'!"&amp;$AH$101&amp;61)))</f>
        <v>0</v>
      </c>
      <c r="AL61" s="440">
        <f ca="1">IF($C$8="y",$C61*IF($DB15&gt;2019,VLOOKUP(2020,'Bonus Calc'!$A$18:$CZ$61,$AI$104,0),VLOOKUP($DB15,'Bonus Calc'!$A$18:$CZ$61,$AI$104,0)),+IF(OR($DB15&gt;2020,$C61=0),0,INDIRECT("'"&amp;$D$102&amp;"'!"&amp;$AI$101&amp;$D$103))+IF($DB15&gt;2020,$C61*INDIRECT("'Bonus Calc'!"&amp;$AI$101&amp;61)))</f>
        <v>0</v>
      </c>
      <c r="AM61" s="440">
        <f ca="1">IF($C$8="y",$C61*IF($DB15&gt;2019,VLOOKUP(2020,'Bonus Calc'!$A$18:$CZ$61,$AJ$104,0),VLOOKUP($DB15,'Bonus Calc'!$A$18:$CZ$61,$AJ$104,0)),+IF(OR($DB15&gt;2020,$C61=0),0,INDIRECT("'"&amp;$D$102&amp;"'!"&amp;$AJ$101&amp;$D$103))+IF($DB15&gt;2020,$C61*INDIRECT("'Bonus Calc'!"&amp;$AJ$101&amp;61)))</f>
        <v>0</v>
      </c>
      <c r="AN61" s="440">
        <f ca="1">IF($C$8="y",$C61*IF($DB15&gt;2019,VLOOKUP(2020,'Bonus Calc'!$A$18:$CZ$61,$AK$104,0),VLOOKUP($DB15,'Bonus Calc'!$A$18:$CZ$61,$AK$104,0)),+IF(OR($DB15&gt;2020,$C61=0),0,INDIRECT("'"&amp;$D$102&amp;"'!"&amp;$AK$101&amp;$D$103))+IF($DB15&gt;2020,$C61*INDIRECT("'Bonus Calc'!"&amp;$AK$101&amp;61)))</f>
        <v>0</v>
      </c>
      <c r="AO61" s="440">
        <f ca="1">IF($C$8="y",$C61*IF($DB15&gt;2019,VLOOKUP(2020,'Bonus Calc'!$A$18:$CZ$61,$AL$104,0),VLOOKUP($DB15,'Bonus Calc'!$A$18:$CZ$61,$AL$104,0)),+IF(OR($DB15&gt;2020,$C61=0),0,INDIRECT("'"&amp;$D$102&amp;"'!"&amp;$AL$101&amp;$D$103))+IF($DB15&gt;2020,$C61*INDIRECT("'Bonus Calc'!"&amp;$AL$101&amp;61)))</f>
        <v>0</v>
      </c>
      <c r="AP61" s="440">
        <f ca="1">IF($C$8="y",$C61*IF($DB15&gt;2019,VLOOKUP(2020,'Bonus Calc'!$A$18:$CZ$61,$AM$104,0),VLOOKUP($DB15,'Bonus Calc'!$A$18:$CZ$61,$AM$104,0)),+IF(OR($DB15&gt;2020,$C61=0),0,INDIRECT("'"&amp;$D$102&amp;"'!"&amp;$AM$101&amp;$D$103))+IF($DB15&gt;2020,$C61*INDIRECT("'Bonus Calc'!"&amp;$AM$101&amp;61)))</f>
        <v>0</v>
      </c>
      <c r="AQ61" s="440">
        <f ca="1">IF($C$8="y",$C61*IF($DB15&gt;2019,VLOOKUP(2020,'Bonus Calc'!$A$18:$CZ$61,$AN$104,0),VLOOKUP($DB15,'Bonus Calc'!$A$18:$CZ$61,$AN$104,0)),+IF(OR($DB15&gt;2020,$C61=0),0,INDIRECT("'"&amp;$D$102&amp;"'!"&amp;$AN$101&amp;$D$103))+IF($DB15&gt;2020,$C61*INDIRECT("'Bonus Calc'!"&amp;$AN$101&amp;61)))</f>
        <v>0</v>
      </c>
      <c r="AR61" s="440">
        <f ca="1">IF($C$8="y",$C61*IF($DB15&gt;2019,VLOOKUP(2020,'Bonus Calc'!$A$18:$CZ$61,$AO$104,0),VLOOKUP($DB15,'Bonus Calc'!$A$18:$CZ$61,$AO$104,0)),+IF(OR($DB15&gt;2020,$C61=0),0,INDIRECT("'"&amp;$D$102&amp;"'!"&amp;$AO$101&amp;$D$103))+IF($DB15&gt;2020,$C61*INDIRECT("'Bonus Calc'!"&amp;$AO$101&amp;61)))</f>
        <v>0</v>
      </c>
      <c r="AS61" s="440">
        <f ca="1">IF($C$8="y",$C61*IF($DB15&gt;2019,VLOOKUP(2020,'Bonus Calc'!$A$18:$CZ$61,$AP$104,0),VLOOKUP($DB15,'Bonus Calc'!$A$18:$CZ$61,$AP$104,0)),+IF(OR($DB15&gt;2020,$C61=0),0,INDIRECT("'"&amp;$D$102&amp;"'!"&amp;$AP$101&amp;$D$103))+IF($DB15&gt;2020,$C61*INDIRECT("'Bonus Calc'!"&amp;$AP$101&amp;61)))</f>
        <v>0</v>
      </c>
      <c r="AT61" s="440">
        <f ca="1">IF($C$8="y",$C61*IF($DB15&gt;2019,VLOOKUP(2020,'Bonus Calc'!$A$18:$CZ$61,$AQ$104,0),VLOOKUP($DB15,'Bonus Calc'!$A$18:$CZ$61,$AQ$104,0)),+IF(OR($DB15&gt;2020,$C61=0),0,INDIRECT("'"&amp;$D$102&amp;"'!"&amp;$AQ$101&amp;$D$103))+IF($DB15&gt;2020,$C61*INDIRECT("'Bonus Calc'!"&amp;$AQ$101&amp;61)))</f>
        <v>0</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200"/>
      <c r="CH61" s="200"/>
      <c r="CI61" s="200"/>
      <c r="CJ61" s="200"/>
      <c r="CK61" s="200"/>
      <c r="CL61" s="200"/>
      <c r="CM61" s="200"/>
      <c r="CN61" s="200"/>
      <c r="CO61" s="200"/>
      <c r="CP61" s="200"/>
      <c r="CQ61" s="200"/>
      <c r="CR61" s="200"/>
      <c r="CS61" s="200"/>
      <c r="CT61" s="200"/>
      <c r="CU61" s="200"/>
      <c r="CV61" s="200"/>
      <c r="CW61" s="200"/>
      <c r="CX61" s="200"/>
      <c r="CY61" s="200"/>
      <c r="CZ61" s="192">
        <f t="shared" ca="1" si="335"/>
        <v>-113392.30279624574</v>
      </c>
      <c r="DA61" s="200"/>
      <c r="DB61" s="200"/>
      <c r="DC61" s="192"/>
    </row>
    <row r="62" spans="1:124" x14ac:dyDescent="0.2">
      <c r="A62" s="191">
        <f t="shared" si="336"/>
        <v>5</v>
      </c>
      <c r="B62" s="191">
        <f t="shared" si="337"/>
        <v>2022</v>
      </c>
      <c r="C62" s="183">
        <f t="shared" si="334"/>
        <v>0</v>
      </c>
      <c r="D62" s="439"/>
      <c r="E62" s="439"/>
      <c r="F62" s="439"/>
      <c r="G62" s="439"/>
      <c r="H62" s="440">
        <f ca="1">IF($C$8="y",$C62*IF($DB16&gt;2019,VLOOKUP(2020,'Bonus Calc'!$A$18:$CZ$61,$D$104,0),VLOOKUP($DB16,'Bonus Calc'!$A$18:$CZ$61,$D$104,0)),+IF(OR($DB16&gt;2020,$C62=0),0,INDIRECT("'"&amp;$D$102&amp;"'!"&amp;$D$101&amp;$D$103))+IF($DB16&gt;2020,$C62*INDIRECT("'Bonus Calc'!"&amp;$D$101&amp;61)))</f>
        <v>0</v>
      </c>
      <c r="I62" s="440">
        <f ca="1">IF($C$8="y",$C62*IF($DB16&gt;2019,VLOOKUP(2020,'Bonus Calc'!$A$18:$CZ$61,$E$104,0),VLOOKUP($DB16,'Bonus Calc'!$A$18:$CZ$61,$E$104,0)),+IF(OR($DB16&gt;2020,$C62=0),0,INDIRECT("'"&amp;$D$102&amp;"'!"&amp;$E$101&amp;$D$103))+IF($DB16&gt;2020,$C62*INDIRECT("'Bonus Calc'!"&amp;$E$101&amp;61)))</f>
        <v>0</v>
      </c>
      <c r="J62" s="440">
        <f ca="1">IF($C$8="y",$C62*IF($DB16&gt;2019,VLOOKUP(2020,'Bonus Calc'!$A$18:$CZ$61,$F$104,0),VLOOKUP($DB16,'Bonus Calc'!$A$18:$CZ$61,$F$104,0)),+IF(OR($DB16&gt;2020,$C62=0),0,INDIRECT("'"&amp;$D$102&amp;"'!"&amp;$F$101&amp;$D$103))+IF($DB16&gt;2020,$C62*INDIRECT("'Bonus Calc'!"&amp;$F$101&amp;61)))</f>
        <v>0</v>
      </c>
      <c r="K62" s="440">
        <f ca="1">IF($C$8="y",$C62*IF($DB16&gt;2019,VLOOKUP(2020,'Bonus Calc'!$A$18:$CZ$61,$G$104,0),VLOOKUP($DB16,'Bonus Calc'!$A$18:$CZ$61,$G$104,0)),+IF(OR($DB16&gt;2020,$C62=0),0,INDIRECT("'"&amp;$D$102&amp;"'!"&amp;$G$101&amp;$D$103))+IF($DB16&gt;2020,$C62*INDIRECT("'Bonus Calc'!"&amp;$G$101&amp;61)))</f>
        <v>0</v>
      </c>
      <c r="L62" s="440">
        <f ca="1">IF($C$8="y",$C62*IF($DB16&gt;2019,VLOOKUP(2020,'Bonus Calc'!$A$18:$CZ$61,$H$104,0),VLOOKUP($DB16,'Bonus Calc'!$A$18:$CZ$61,$H$104,0)),+IF(OR($DB16&gt;2020,$C62=0),0,INDIRECT("'"&amp;$D$102&amp;"'!"&amp;$H$101&amp;$D$103))+IF($DB16&gt;2020,$C62*INDIRECT("'Bonus Calc'!"&amp;$H$101&amp;61)))</f>
        <v>0</v>
      </c>
      <c r="M62" s="440">
        <f ca="1">IF($C$8="y",$C62*IF($DB16&gt;2019,VLOOKUP(2020,'Bonus Calc'!$A$18:$CZ$61,$I$104,0),VLOOKUP($DB16,'Bonus Calc'!$A$18:$CZ$61,$I$104,0)),+IF(OR($DB16&gt;2020,$C62=0),0,INDIRECT("'"&amp;$D$102&amp;"'!"&amp;$I$101&amp;$D$103))+IF($DB16&gt;2020,$C62*INDIRECT("'Bonus Calc'!"&amp;$I$101&amp;61)))</f>
        <v>0</v>
      </c>
      <c r="N62" s="440">
        <f ca="1">IF($C$8="y",$C62*IF($DB16&gt;2019,VLOOKUP(2020,'Bonus Calc'!$A$18:$CZ$61,$J$104,0),VLOOKUP($DB16,'Bonus Calc'!$A$18:$CZ$61,$J$104,0)),+IF(OR($DB16&gt;2020,$C62=0),0,INDIRECT("'"&amp;$D$102&amp;"'!"&amp;$J$101&amp;$D$103))+IF($DB16&gt;2020,$C62*INDIRECT("'Bonus Calc'!"&amp;$J$101&amp;61)))</f>
        <v>0</v>
      </c>
      <c r="O62" s="440">
        <f ca="1">IF($C$8="y",$C62*IF($DB16&gt;2019,VLOOKUP(2020,'Bonus Calc'!$A$18:$CZ$61,$K$104,0),VLOOKUP($DB16,'Bonus Calc'!$A$18:$CZ$61,$K$104,0)),+IF(OR($DB16&gt;2020,$C62=0),0,INDIRECT("'"&amp;$D$102&amp;"'!"&amp;$K$101&amp;$D$103))+IF($DB16&gt;2020,$C62*INDIRECT("'Bonus Calc'!"&amp;$K$101&amp;61)))</f>
        <v>0</v>
      </c>
      <c r="P62" s="440">
        <f ca="1">IF($C$8="y",$C62*IF($DB16&gt;2019,VLOOKUP(2020,'Bonus Calc'!$A$18:$CZ$61,$L$104,0),VLOOKUP($DB16,'Bonus Calc'!$A$18:$CZ$61,$L$104,0)),+IF(OR($DB16&gt;2020,$C62=0),0,INDIRECT("'"&amp;$D$102&amp;"'!"&amp;$L$101&amp;$D$103))+IF($DB16&gt;2020,$C62*INDIRECT("'Bonus Calc'!"&amp;$L$101&amp;61)))</f>
        <v>0</v>
      </c>
      <c r="Q62" s="440">
        <f ca="1">IF($C$8="y",$C62*IF($DB16&gt;2019,VLOOKUP(2020,'Bonus Calc'!$A$18:$CZ$61,$M$104,0),VLOOKUP($DB16,'Bonus Calc'!$A$18:$CZ$61,$M$104,0)),+IF(OR($DB16&gt;2020,$C62=0),0,INDIRECT("'"&amp;$D$102&amp;"'!"&amp;$M$101&amp;$D$103))+IF($DB16&gt;2020,$C62*INDIRECT("'Bonus Calc'!"&amp;$M$101&amp;61)))</f>
        <v>0</v>
      </c>
      <c r="R62" s="440">
        <f ca="1">IF($C$8="y",$C62*IF($DB16&gt;2019,VLOOKUP(2020,'Bonus Calc'!$A$18:$CZ$61,$N$104,0),VLOOKUP($DB16,'Bonus Calc'!$A$18:$CZ$61,$N$104,0)),+IF(OR($DB16&gt;2020,$C62=0),0,INDIRECT("'"&amp;$D$102&amp;"'!"&amp;$N$101&amp;$D$103))+IF($DB16&gt;2020,$C62*INDIRECT("'Bonus Calc'!"&amp;$N$101&amp;61)))</f>
        <v>0</v>
      </c>
      <c r="S62" s="440">
        <f ca="1">IF($C$8="y",$C62*IF($DB16&gt;2019,VLOOKUP(2020,'Bonus Calc'!$A$18:$CZ$61,$O$104,0),VLOOKUP($DB16,'Bonus Calc'!$A$18:$CZ$61,$O$104,0)),+IF(OR($DB16&gt;2020,$C62=0),0,INDIRECT("'"&amp;$D$102&amp;"'!"&amp;$O$101&amp;$D$103))+IF($DB16&gt;2020,$C62*INDIRECT("'Bonus Calc'!"&amp;$O$101&amp;61)))</f>
        <v>0</v>
      </c>
      <c r="T62" s="440">
        <f ca="1">IF($C$8="y",$C62*IF($DB16&gt;2019,VLOOKUP(2020,'Bonus Calc'!$A$18:$CZ$61,$P$104,0),VLOOKUP($DB16,'Bonus Calc'!$A$18:$CZ$61,$P$104,0)),+IF(OR($DB16&gt;2020,$C62=0),0,INDIRECT("'"&amp;$D$102&amp;"'!"&amp;$P$101&amp;$D$103))+IF($DB16&gt;2020,$C62*INDIRECT("'Bonus Calc'!"&amp;$P$101&amp;61)))</f>
        <v>0</v>
      </c>
      <c r="U62" s="440">
        <f ca="1">IF($C$8="y",$C62*IF($DB16&gt;2019,VLOOKUP(2020,'Bonus Calc'!$A$18:$CZ$61,$Q$104,0),VLOOKUP($DB16,'Bonus Calc'!$A$18:$CZ$61,$Q$104,0)),+IF(OR($DB16&gt;2020,$C62=0),0,INDIRECT("'"&amp;$D$102&amp;"'!"&amp;$Q$101&amp;$D$103))+IF($DB16&gt;2020,$C62*INDIRECT("'Bonus Calc'!"&amp;$Q$101&amp;61)))</f>
        <v>0</v>
      </c>
      <c r="V62" s="440">
        <f ca="1">IF($C$8="y",$C62*IF($DB16&gt;2019,VLOOKUP(2020,'Bonus Calc'!$A$18:$CZ$61,$R$104,0),VLOOKUP($DB16,'Bonus Calc'!$A$18:$CZ$61,$R$104,0)),+IF(OR($DB16&gt;2020,$C62=0),0,INDIRECT("'"&amp;$D$102&amp;"'!"&amp;$R$101&amp;$D$103))+IF($DB16&gt;2020,$C62*INDIRECT("'Bonus Calc'!"&amp;$R$101&amp;61)))</f>
        <v>0</v>
      </c>
      <c r="W62" s="440">
        <f ca="1">IF($C$8="y",$C62*IF($DB16&gt;2019,VLOOKUP(2020,'Bonus Calc'!$A$18:$CZ$61,$S$104,0),VLOOKUP($DB16,'Bonus Calc'!$A$18:$CZ$61,$S$104,0)),+IF(OR($DB16&gt;2020,$C62=0),0,INDIRECT("'"&amp;$D$102&amp;"'!"&amp;$S$101&amp;$D$103))+IF($DB16&gt;2020,$C62*INDIRECT("'Bonus Calc'!"&amp;$S$101&amp;61)))</f>
        <v>0</v>
      </c>
      <c r="X62" s="440">
        <f ca="1">IF($C$8="y",$C62*IF($DB16&gt;2019,VLOOKUP(2020,'Bonus Calc'!$A$18:$CZ$61,$T$104,0),VLOOKUP($DB16,'Bonus Calc'!$A$18:$CZ$61,$T$104,0)),+IF(OR($DB16&gt;2020,$C62=0),0,INDIRECT("'"&amp;$D$102&amp;"'!"&amp;$T$101&amp;$D$103))+IF($DB16&gt;2020,$C62*INDIRECT("'Bonus Calc'!"&amp;$T$101&amp;61)))</f>
        <v>0</v>
      </c>
      <c r="Y62" s="440">
        <f ca="1">IF($C$8="y",$C62*IF($DB16&gt;2019,VLOOKUP(2020,'Bonus Calc'!$A$18:$CZ$61,$U$104,0),VLOOKUP($DB16,'Bonus Calc'!$A$18:$CZ$61,$U$104,0)),+IF(OR($DB16&gt;2020,$C62=0),0,INDIRECT("'"&amp;$D$102&amp;"'!"&amp;$U$101&amp;$D$103))+IF($DB16&gt;2020,$C62*INDIRECT("'Bonus Calc'!"&amp;$U$101&amp;61)))</f>
        <v>0</v>
      </c>
      <c r="Z62" s="440">
        <f ca="1">IF($C$8="y",$C62*IF($DB16&gt;2019,VLOOKUP(2020,'Bonus Calc'!$A$18:$CZ$61,$V$104,0),VLOOKUP($DB16,'Bonus Calc'!$A$18:$CZ$61,$V$104,0)),+IF(OR($DB16&gt;2020,$C62=0),0,INDIRECT("'"&amp;$D$102&amp;"'!"&amp;$V$101&amp;$D$103))+IF($DB16&gt;2020,$C62*INDIRECT("'Bonus Calc'!"&amp;$V$101&amp;61)))</f>
        <v>0</v>
      </c>
      <c r="AA62" s="440">
        <f ca="1">IF($C$8="y",$C62*IF($DB16&gt;2019,VLOOKUP(2020,'Bonus Calc'!$A$18:$CZ$61,$W$104,0),VLOOKUP($DB16,'Bonus Calc'!$A$18:$CZ$61,$W$104,0)),+IF(OR($DB16&gt;2020,$C62=0),0,INDIRECT("'"&amp;$D$102&amp;"'!"&amp;$W$101&amp;$D$103))+IF($DB16&gt;2020,$C62*INDIRECT("'Bonus Calc'!"&amp;$W$101&amp;61)))</f>
        <v>0</v>
      </c>
      <c r="AB62" s="440">
        <f ca="1">IF($C$8="y",$C62*IF($DB16&gt;2019,VLOOKUP(2020,'Bonus Calc'!$A$18:$CZ$61,$X$104,0),VLOOKUP($DB16,'Bonus Calc'!$A$18:$CZ$61,$X$104,0)),+IF(OR($DB16&gt;2020,$C62=0),0,INDIRECT("'"&amp;$D$102&amp;"'!"&amp;$X$101&amp;$D$103))+IF($DB16&gt;2020,$C62*INDIRECT("'Bonus Calc'!"&amp;$X$101&amp;61)))</f>
        <v>0</v>
      </c>
      <c r="AC62" s="440">
        <f ca="1">IF($C$8="y",$C62*IF($DB16&gt;2019,VLOOKUP(2020,'Bonus Calc'!$A$18:$CZ$61,$Y$104,0),VLOOKUP($DB16,'Bonus Calc'!$A$18:$CZ$61,$Y$104,0)),+IF(OR($DB16&gt;2020,$C62=0),0,INDIRECT("'"&amp;$D$102&amp;"'!"&amp;$Y$101&amp;$D$103))+IF($DB16&gt;2020,$C62*INDIRECT("'Bonus Calc'!"&amp;$Y$101&amp;61)))</f>
        <v>0</v>
      </c>
      <c r="AD62" s="440">
        <f ca="1">IF($C$8="y",$C62*IF($DB16&gt;2019,VLOOKUP(2020,'Bonus Calc'!$A$18:$CZ$61,$Z$104,0),VLOOKUP($DB16,'Bonus Calc'!$A$18:$CZ$61,$Z$104,0)),+IF(OR($DB16&gt;2020,$C62=0),0,INDIRECT("'"&amp;$D$102&amp;"'!"&amp;$Z$101&amp;$D$103))+IF($DB16&gt;2020,$C62*INDIRECT("'Bonus Calc'!"&amp;$Z$101&amp;61)))</f>
        <v>0</v>
      </c>
      <c r="AE62" s="440">
        <f ca="1">IF($C$8="y",$C62*IF($DB16&gt;2019,VLOOKUP(2020,'Bonus Calc'!$A$18:$CZ$61,$AA$104,0),VLOOKUP($DB16,'Bonus Calc'!$A$18:$CZ$61,$AA$104,0)),+IF(OR($DB16&gt;2020,$C62=0),0,INDIRECT("'"&amp;$D$102&amp;"'!"&amp;$AA$101&amp;$D$103))+IF($DB16&gt;2020,$C62*INDIRECT("'Bonus Calc'!"&amp;$AA$101&amp;61)))</f>
        <v>0</v>
      </c>
      <c r="AF62" s="440">
        <f ca="1">IF($C$8="y",$C62*IF($DB16&gt;2019,VLOOKUP(2020,'Bonus Calc'!$A$18:$CZ$61,$AB$104,0),VLOOKUP($DB16,'Bonus Calc'!$A$18:$CZ$61,$AB$104,0)),+IF(OR($DB16&gt;2020,$C62=0),0,INDIRECT("'"&amp;$D$102&amp;"'!"&amp;$AB$101&amp;$D$103))+IF($DB16&gt;2020,$C62*INDIRECT("'Bonus Calc'!"&amp;$AB$101&amp;61)))</f>
        <v>0</v>
      </c>
      <c r="AG62" s="440">
        <f ca="1">IF($C$8="y",$C62*IF($DB16&gt;2019,VLOOKUP(2020,'Bonus Calc'!$A$18:$CZ$61,$AC$104,0),VLOOKUP($DB16,'Bonus Calc'!$A$18:$CZ$61,$AC$104,0)),+IF(OR($DB16&gt;2020,$C62=0),0,INDIRECT("'"&amp;$D$102&amp;"'!"&amp;$AC$101&amp;$D$103))+IF($DB16&gt;2020,$C62*INDIRECT("'Bonus Calc'!"&amp;$AC$101&amp;61)))</f>
        <v>0</v>
      </c>
      <c r="AH62" s="440">
        <f ca="1">IF($C$8="y",$C62*IF($DB16&gt;2019,VLOOKUP(2020,'Bonus Calc'!$A$18:$CZ$61,$AD$104,0),VLOOKUP($DB16,'Bonus Calc'!$A$18:$CZ$61,$AD$104,0)),+IF(OR($DB16&gt;2020,$C62=0),0,INDIRECT("'"&amp;$D$102&amp;"'!"&amp;$AD$101&amp;$D$103))+IF($DB16&gt;2020,$C62*INDIRECT("'Bonus Calc'!"&amp;$AD$101&amp;61)))</f>
        <v>0</v>
      </c>
      <c r="AI62" s="440">
        <f ca="1">IF($C$8="y",$C62*IF($DB16&gt;2019,VLOOKUP(2020,'Bonus Calc'!$A$18:$CZ$61,$AE$104,0),VLOOKUP($DB16,'Bonus Calc'!$A$18:$CZ$61,$AE$104,0)),+IF(OR($DB16&gt;2020,$C62=0),0,INDIRECT("'"&amp;$D$102&amp;"'!"&amp;$AE$101&amp;$D$103))+IF($DB16&gt;2020,$C62*INDIRECT("'Bonus Calc'!"&amp;$AE$101&amp;61)))</f>
        <v>0</v>
      </c>
      <c r="AJ62" s="440">
        <f ca="1">IF($C$8="y",$C62*IF($DB16&gt;2019,VLOOKUP(2020,'Bonus Calc'!$A$18:$CZ$61,$AF$104,0),VLOOKUP($DB16,'Bonus Calc'!$A$18:$CZ$61,$AF$104,0)),+IF(OR($DB16&gt;2020,$C62=0),0,INDIRECT("'"&amp;$D$102&amp;"'!"&amp;$AF$101&amp;$D$103))+IF($DB16&gt;2020,$C62*INDIRECT("'Bonus Calc'!"&amp;$AF$101&amp;61)))</f>
        <v>0</v>
      </c>
      <c r="AK62" s="440">
        <f ca="1">IF($C$8="y",$C62*IF($DB16&gt;2019,VLOOKUP(2020,'Bonus Calc'!$A$18:$CZ$61,$AG$104,0),VLOOKUP($DB16,'Bonus Calc'!$A$18:$CZ$61,$AG$104,0)),+IF(OR($DB16&gt;2020,$C62=0),0,INDIRECT("'"&amp;$D$102&amp;"'!"&amp;$AG$101&amp;$D$103))+IF($DB16&gt;2020,$C62*INDIRECT("'Bonus Calc'!"&amp;$AG$101&amp;61)))</f>
        <v>0</v>
      </c>
      <c r="AL62" s="440">
        <f ca="1">IF($C$8="y",$C62*IF($DB16&gt;2019,VLOOKUP(2020,'Bonus Calc'!$A$18:$CZ$61,$AH$104,0),VLOOKUP($DB16,'Bonus Calc'!$A$18:$CZ$61,$AH$104,0)),+IF(OR($DB16&gt;2020,$C62=0),0,INDIRECT("'"&amp;$D$102&amp;"'!"&amp;$AH$101&amp;$D$103))+IF($DB16&gt;2020,$C62*INDIRECT("'Bonus Calc'!"&amp;$AH$101&amp;61)))</f>
        <v>0</v>
      </c>
      <c r="AM62" s="440">
        <f ca="1">IF($C$8="y",$C62*IF($DB16&gt;2019,VLOOKUP(2020,'Bonus Calc'!$A$18:$CZ$61,$AI$104,0),VLOOKUP($DB16,'Bonus Calc'!$A$18:$CZ$61,$AI$104,0)),+IF(OR($DB16&gt;2020,$C62=0),0,INDIRECT("'"&amp;$D$102&amp;"'!"&amp;$AI$101&amp;$D$103))+IF($DB16&gt;2020,$C62*INDIRECT("'Bonus Calc'!"&amp;$AI$101&amp;61)))</f>
        <v>0</v>
      </c>
      <c r="AN62" s="440">
        <f ca="1">IF($C$8="y",$C62*IF($DB16&gt;2019,VLOOKUP(2020,'Bonus Calc'!$A$18:$CZ$61,$AJ$104,0),VLOOKUP($DB16,'Bonus Calc'!$A$18:$CZ$61,$AJ$104,0)),+IF(OR($DB16&gt;2020,$C62=0),0,INDIRECT("'"&amp;$D$102&amp;"'!"&amp;$AJ$101&amp;$D$103))+IF($DB16&gt;2020,$C62*INDIRECT("'Bonus Calc'!"&amp;$AJ$101&amp;61)))</f>
        <v>0</v>
      </c>
      <c r="AO62" s="440">
        <f ca="1">IF($C$8="y",$C62*IF($DB16&gt;2019,VLOOKUP(2020,'Bonus Calc'!$A$18:$CZ$61,$AK$104,0),VLOOKUP($DB16,'Bonus Calc'!$A$18:$CZ$61,$AK$104,0)),+IF(OR($DB16&gt;2020,$C62=0),0,INDIRECT("'"&amp;$D$102&amp;"'!"&amp;$AK$101&amp;$D$103))+IF($DB16&gt;2020,$C62*INDIRECT("'Bonus Calc'!"&amp;$AK$101&amp;61)))</f>
        <v>0</v>
      </c>
      <c r="AP62" s="440">
        <f ca="1">IF($C$8="y",$C62*IF($DB16&gt;2019,VLOOKUP(2020,'Bonus Calc'!$A$18:$CZ$61,$AL$104,0),VLOOKUP($DB16,'Bonus Calc'!$A$18:$CZ$61,$AL$104,0)),+IF(OR($DB16&gt;2020,$C62=0),0,INDIRECT("'"&amp;$D$102&amp;"'!"&amp;$AL$101&amp;$D$103))+IF($DB16&gt;2020,$C62*INDIRECT("'Bonus Calc'!"&amp;$AL$101&amp;61)))</f>
        <v>0</v>
      </c>
      <c r="AQ62" s="440">
        <f ca="1">IF($C$8="y",$C62*IF($DB16&gt;2019,VLOOKUP(2020,'Bonus Calc'!$A$18:$CZ$61,$AM$104,0),VLOOKUP($DB16,'Bonus Calc'!$A$18:$CZ$61,$AM$104,0)),+IF(OR($DB16&gt;2020,$C62=0),0,INDIRECT("'"&amp;$D$102&amp;"'!"&amp;$AM$101&amp;$D$103))+IF($DB16&gt;2020,$C62*INDIRECT("'Bonus Calc'!"&amp;$AM$101&amp;61)))</f>
        <v>0</v>
      </c>
      <c r="AR62" s="440">
        <f ca="1">IF($C$8="y",$C62*IF($DB16&gt;2019,VLOOKUP(2020,'Bonus Calc'!$A$18:$CZ$61,$AN$104,0),VLOOKUP($DB16,'Bonus Calc'!$A$18:$CZ$61,$AN$104,0)),+IF(OR($DB16&gt;2020,$C62=0),0,INDIRECT("'"&amp;$D$102&amp;"'!"&amp;$AN$101&amp;$D$103))+IF($DB16&gt;2020,$C62*INDIRECT("'Bonus Calc'!"&amp;$AN$101&amp;61)))</f>
        <v>0</v>
      </c>
      <c r="AS62" s="440">
        <f ca="1">IF($C$8="y",$C62*IF($DB16&gt;2019,VLOOKUP(2020,'Bonus Calc'!$A$18:$CZ$61,$AO$104,0),VLOOKUP($DB16,'Bonus Calc'!$A$18:$CZ$61,$AO$104,0)),+IF(OR($DB16&gt;2020,$C62=0),0,INDIRECT("'"&amp;$D$102&amp;"'!"&amp;$AO$101&amp;$D$103))+IF($DB16&gt;2020,$C62*INDIRECT("'Bonus Calc'!"&amp;$AO$101&amp;61)))</f>
        <v>0</v>
      </c>
      <c r="AT62" s="440">
        <f ca="1">IF($C$8="y",$C62*IF($DB16&gt;2019,VLOOKUP(2020,'Bonus Calc'!$A$18:$CZ$61,$AP$104,0),VLOOKUP($DB16,'Bonus Calc'!$A$18:$CZ$61,$AP$104,0)),+IF(OR($DB16&gt;2020,$C62=0),0,INDIRECT("'"&amp;$D$102&amp;"'!"&amp;$AP$101&amp;$D$103))+IF($DB16&gt;2020,$C62*INDIRECT("'Bonus Calc'!"&amp;$AP$101&amp;61)))</f>
        <v>0</v>
      </c>
      <c r="AU62" s="440">
        <f ca="1">IF($C$8="y",$C62*IF($DB16&gt;2019,VLOOKUP(2020,'Bonus Calc'!$A$18:$CZ$61,$AQ$104,0),VLOOKUP($DB16,'Bonus Calc'!$A$18:$CZ$61,$AQ$104,0)),+IF(OR($DB16&gt;2020,$C62=0),0,INDIRECT("'"&amp;$D$102&amp;"'!"&amp;$AQ$101&amp;$D$103))+IF($DB16&gt;2020,$C62*INDIRECT("'Bonus Calc'!"&amp;$AQ$101&amp;61)))</f>
        <v>0</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200"/>
      <c r="CH62" s="200"/>
      <c r="CI62" s="200"/>
      <c r="CJ62" s="200"/>
      <c r="CK62" s="200"/>
      <c r="CL62" s="200"/>
      <c r="CM62" s="200"/>
      <c r="CN62" s="200"/>
      <c r="CO62" s="200"/>
      <c r="CP62" s="200"/>
      <c r="CQ62" s="200"/>
      <c r="CR62" s="200"/>
      <c r="CS62" s="200"/>
      <c r="CT62" s="200"/>
      <c r="CU62" s="200"/>
      <c r="CV62" s="200"/>
      <c r="CW62" s="200"/>
      <c r="CX62" s="200"/>
      <c r="CY62" s="200"/>
      <c r="CZ62" s="192">
        <f t="shared" ca="1" si="335"/>
        <v>0</v>
      </c>
      <c r="DA62" s="200"/>
      <c r="DB62" s="200"/>
      <c r="DC62" s="200"/>
      <c r="DD62" s="192"/>
    </row>
    <row r="63" spans="1:124" x14ac:dyDescent="0.2">
      <c r="A63" s="191">
        <f t="shared" si="336"/>
        <v>6</v>
      </c>
      <c r="B63" s="191">
        <f t="shared" si="337"/>
        <v>2023</v>
      </c>
      <c r="C63" s="183">
        <f t="shared" ca="1" si="334"/>
        <v>0</v>
      </c>
      <c r="D63" s="439"/>
      <c r="E63" s="439"/>
      <c r="F63" s="439"/>
      <c r="G63" s="439"/>
      <c r="H63" s="439"/>
      <c r="I63" s="440">
        <f ca="1">IF($C$8="y",$C63*IF($DB17&gt;2019,VLOOKUP(2020,'Bonus Calc'!$A$18:$CZ$61,$D$104,0),VLOOKUP($DB17,'Bonus Calc'!$A$18:$CZ$61,$D$104,0)),+IF(OR($DB17&gt;2020,$C63=0),0,INDIRECT("'"&amp;$D$102&amp;"'!"&amp;$D$101&amp;$D$103))+IF($DB17&gt;2020,$C63*INDIRECT("'Bonus Calc'!"&amp;$D$101&amp;61)))</f>
        <v>0</v>
      </c>
      <c r="J63" s="440">
        <f ca="1">IF($C$8="y",$C63*IF($DB17&gt;2019,VLOOKUP(2020,'Bonus Calc'!$A$18:$CZ$61,$E$104,0),VLOOKUP($DB17,'Bonus Calc'!$A$18:$CZ$61,$E$104,0)),+IF(OR($DB17&gt;2020,$C63=0),0,INDIRECT("'"&amp;$D$102&amp;"'!"&amp;$E$101&amp;$D$103))+IF($DB17&gt;2020,$C63*INDIRECT("'Bonus Calc'!"&amp;$E$101&amp;61)))</f>
        <v>0</v>
      </c>
      <c r="K63" s="440">
        <f ca="1">IF($C$8="y",$C63*IF($DB17&gt;2019,VLOOKUP(2020,'Bonus Calc'!$A$18:$CZ$61,$F$104,0),VLOOKUP($DB17,'Bonus Calc'!$A$18:$CZ$61,$F$104,0)),+IF(OR($DB17&gt;2020,$C63=0),0,INDIRECT("'"&amp;$D$102&amp;"'!"&amp;$F$101&amp;$D$103))+IF($DB17&gt;2020,$C63*INDIRECT("'Bonus Calc'!"&amp;$F$101&amp;61)))</f>
        <v>0</v>
      </c>
      <c r="L63" s="440">
        <f ca="1">IF($C$8="y",$C63*IF($DB17&gt;2019,VLOOKUP(2020,'Bonus Calc'!$A$18:$CZ$61,$G$104,0),VLOOKUP($DB17,'Bonus Calc'!$A$18:$CZ$61,$G$104,0)),+IF(OR($DB17&gt;2020,$C63=0),0,INDIRECT("'"&amp;$D$102&amp;"'!"&amp;$G$101&amp;$D$103))+IF($DB17&gt;2020,$C63*INDIRECT("'Bonus Calc'!"&amp;$G$101&amp;61)))</f>
        <v>0</v>
      </c>
      <c r="M63" s="440">
        <f ca="1">IF($C$8="y",$C63*IF($DB17&gt;2019,VLOOKUP(2020,'Bonus Calc'!$A$18:$CZ$61,$H$104,0),VLOOKUP($DB17,'Bonus Calc'!$A$18:$CZ$61,$H$104,0)),+IF(OR($DB17&gt;2020,$C63=0),0,INDIRECT("'"&amp;$D$102&amp;"'!"&amp;$H$101&amp;$D$103))+IF($DB17&gt;2020,$C63*INDIRECT("'Bonus Calc'!"&amp;$H$101&amp;61)))</f>
        <v>0</v>
      </c>
      <c r="N63" s="440">
        <f ca="1">IF($C$8="y",$C63*IF($DB17&gt;2019,VLOOKUP(2020,'Bonus Calc'!$A$18:$CZ$61,$I$104,0),VLOOKUP($DB17,'Bonus Calc'!$A$18:$CZ$61,$I$104,0)),+IF(OR($DB17&gt;2020,$C63=0),0,INDIRECT("'"&amp;$D$102&amp;"'!"&amp;$I$101&amp;$D$103))+IF($DB17&gt;2020,$C63*INDIRECT("'Bonus Calc'!"&amp;$I$101&amp;61)))</f>
        <v>0</v>
      </c>
      <c r="O63" s="440">
        <f ca="1">IF($C$8="y",$C63*IF($DB17&gt;2019,VLOOKUP(2020,'Bonus Calc'!$A$18:$CZ$61,$J$104,0),VLOOKUP($DB17,'Bonus Calc'!$A$18:$CZ$61,$J$104,0)),+IF(OR($DB17&gt;2020,$C63=0),0,INDIRECT("'"&amp;$D$102&amp;"'!"&amp;$J$101&amp;$D$103))+IF($DB17&gt;2020,$C63*INDIRECT("'Bonus Calc'!"&amp;$J$101&amp;61)))</f>
        <v>0</v>
      </c>
      <c r="P63" s="440">
        <f ca="1">IF($C$8="y",$C63*IF($DB17&gt;2019,VLOOKUP(2020,'Bonus Calc'!$A$18:$CZ$61,$K$104,0),VLOOKUP($DB17,'Bonus Calc'!$A$18:$CZ$61,$K$104,0)),+IF(OR($DB17&gt;2020,$C63=0),0,INDIRECT("'"&amp;$D$102&amp;"'!"&amp;$K$101&amp;$D$103))+IF($DB17&gt;2020,$C63*INDIRECT("'Bonus Calc'!"&amp;$K$101&amp;61)))</f>
        <v>0</v>
      </c>
      <c r="Q63" s="440">
        <f ca="1">IF($C$8="y",$C63*IF($DB17&gt;2019,VLOOKUP(2020,'Bonus Calc'!$A$18:$CZ$61,$L$104,0),VLOOKUP($DB17,'Bonus Calc'!$A$18:$CZ$61,$L$104,0)),+IF(OR($DB17&gt;2020,$C63=0),0,INDIRECT("'"&amp;$D$102&amp;"'!"&amp;$L$101&amp;$D$103))+IF($DB17&gt;2020,$C63*INDIRECT("'Bonus Calc'!"&amp;$L$101&amp;61)))</f>
        <v>0</v>
      </c>
      <c r="R63" s="440">
        <f ca="1">IF($C$8="y",$C63*IF($DB17&gt;2019,VLOOKUP(2020,'Bonus Calc'!$A$18:$CZ$61,$M$104,0),VLOOKUP($DB17,'Bonus Calc'!$A$18:$CZ$61,$M$104,0)),+IF(OR($DB17&gt;2020,$C63=0),0,INDIRECT("'"&amp;$D$102&amp;"'!"&amp;$M$101&amp;$D$103))+IF($DB17&gt;2020,$C63*INDIRECT("'Bonus Calc'!"&amp;$M$101&amp;61)))</f>
        <v>0</v>
      </c>
      <c r="S63" s="440">
        <f ca="1">IF($C$8="y",$C63*IF($DB17&gt;2019,VLOOKUP(2020,'Bonus Calc'!$A$18:$CZ$61,$N$104,0),VLOOKUP($DB17,'Bonus Calc'!$A$18:$CZ$61,$N$104,0)),+IF(OR($DB17&gt;2020,$C63=0),0,INDIRECT("'"&amp;$D$102&amp;"'!"&amp;$N$101&amp;$D$103))+IF($DB17&gt;2020,$C63*INDIRECT("'Bonus Calc'!"&amp;$N$101&amp;61)))</f>
        <v>0</v>
      </c>
      <c r="T63" s="440">
        <f ca="1">IF($C$8="y",$C63*IF($DB17&gt;2019,VLOOKUP(2020,'Bonus Calc'!$A$18:$CZ$61,$O$104,0),VLOOKUP($DB17,'Bonus Calc'!$A$18:$CZ$61,$O$104,0)),+IF(OR($DB17&gt;2020,$C63=0),0,INDIRECT("'"&amp;$D$102&amp;"'!"&amp;$O$101&amp;$D$103))+IF($DB17&gt;2020,$C63*INDIRECT("'Bonus Calc'!"&amp;$O$101&amp;61)))</f>
        <v>0</v>
      </c>
      <c r="U63" s="440">
        <f ca="1">IF($C$8="y",$C63*IF($DB17&gt;2019,VLOOKUP(2020,'Bonus Calc'!$A$18:$CZ$61,$P$104,0),VLOOKUP($DB17,'Bonus Calc'!$A$18:$CZ$61,$P$104,0)),+IF(OR($DB17&gt;2020,$C63=0),0,INDIRECT("'"&amp;$D$102&amp;"'!"&amp;$P$101&amp;$D$103))+IF($DB17&gt;2020,$C63*INDIRECT("'Bonus Calc'!"&amp;$P$101&amp;61)))</f>
        <v>0</v>
      </c>
      <c r="V63" s="440">
        <f ca="1">IF($C$8="y",$C63*IF($DB17&gt;2019,VLOOKUP(2020,'Bonus Calc'!$A$18:$CZ$61,$Q$104,0),VLOOKUP($DB17,'Bonus Calc'!$A$18:$CZ$61,$Q$104,0)),+IF(OR($DB17&gt;2020,$C63=0),0,INDIRECT("'"&amp;$D$102&amp;"'!"&amp;$Q$101&amp;$D$103))+IF($DB17&gt;2020,$C63*INDIRECT("'Bonus Calc'!"&amp;$Q$101&amp;61)))</f>
        <v>0</v>
      </c>
      <c r="W63" s="440">
        <f ca="1">IF($C$8="y",$C63*IF($DB17&gt;2019,VLOOKUP(2020,'Bonus Calc'!$A$18:$CZ$61,$R$104,0),VLOOKUP($DB17,'Bonus Calc'!$A$18:$CZ$61,$R$104,0)),+IF(OR($DB17&gt;2020,$C63=0),0,INDIRECT("'"&amp;$D$102&amp;"'!"&amp;$R$101&amp;$D$103))+IF($DB17&gt;2020,$C63*INDIRECT("'Bonus Calc'!"&amp;$R$101&amp;61)))</f>
        <v>0</v>
      </c>
      <c r="X63" s="440">
        <f ca="1">IF($C$8="y",$C63*IF($DB17&gt;2019,VLOOKUP(2020,'Bonus Calc'!$A$18:$CZ$61,$S$104,0),VLOOKUP($DB17,'Bonus Calc'!$A$18:$CZ$61,$S$104,0)),+IF(OR($DB17&gt;2020,$C63=0),0,INDIRECT("'"&amp;$D$102&amp;"'!"&amp;$S$101&amp;$D$103))+IF($DB17&gt;2020,$C63*INDIRECT("'Bonus Calc'!"&amp;$S$101&amp;61)))</f>
        <v>0</v>
      </c>
      <c r="Y63" s="440">
        <f ca="1">IF($C$8="y",$C63*IF($DB17&gt;2019,VLOOKUP(2020,'Bonus Calc'!$A$18:$CZ$61,$T$104,0),VLOOKUP($DB17,'Bonus Calc'!$A$18:$CZ$61,$T$104,0)),+IF(OR($DB17&gt;2020,$C63=0),0,INDIRECT("'"&amp;$D$102&amp;"'!"&amp;$T$101&amp;$D$103))+IF($DB17&gt;2020,$C63*INDIRECT("'Bonus Calc'!"&amp;$T$101&amp;61)))</f>
        <v>0</v>
      </c>
      <c r="Z63" s="440">
        <f ca="1">IF($C$8="y",$C63*IF($DB17&gt;2019,VLOOKUP(2020,'Bonus Calc'!$A$18:$CZ$61,$U$104,0),VLOOKUP($DB17,'Bonus Calc'!$A$18:$CZ$61,$U$104,0)),+IF(OR($DB17&gt;2020,$C63=0),0,INDIRECT("'"&amp;$D$102&amp;"'!"&amp;$U$101&amp;$D$103))+IF($DB17&gt;2020,$C63*INDIRECT("'Bonus Calc'!"&amp;$U$101&amp;61)))</f>
        <v>0</v>
      </c>
      <c r="AA63" s="440">
        <f ca="1">IF($C$8="y",$C63*IF($DB17&gt;2019,VLOOKUP(2020,'Bonus Calc'!$A$18:$CZ$61,$V$104,0),VLOOKUP($DB17,'Bonus Calc'!$A$18:$CZ$61,$V$104,0)),+IF(OR($DB17&gt;2020,$C63=0),0,INDIRECT("'"&amp;$D$102&amp;"'!"&amp;$V$101&amp;$D$103))+IF($DB17&gt;2020,$C63*INDIRECT("'Bonus Calc'!"&amp;$V$101&amp;61)))</f>
        <v>0</v>
      </c>
      <c r="AB63" s="440">
        <f ca="1">IF($C$8="y",$C63*IF($DB17&gt;2019,VLOOKUP(2020,'Bonus Calc'!$A$18:$CZ$61,$W$104,0),VLOOKUP($DB17,'Bonus Calc'!$A$18:$CZ$61,$W$104,0)),+IF(OR($DB17&gt;2020,$C63=0),0,INDIRECT("'"&amp;$D$102&amp;"'!"&amp;$W$101&amp;$D$103))+IF($DB17&gt;2020,$C63*INDIRECT("'Bonus Calc'!"&amp;$W$101&amp;61)))</f>
        <v>0</v>
      </c>
      <c r="AC63" s="440">
        <f ca="1">IF($C$8="y",$C63*IF($DB17&gt;2019,VLOOKUP(2020,'Bonus Calc'!$A$18:$CZ$61,$X$104,0),VLOOKUP($DB17,'Bonus Calc'!$A$18:$CZ$61,$X$104,0)),+IF(OR($DB17&gt;2020,$C63=0),0,INDIRECT("'"&amp;$D$102&amp;"'!"&amp;$X$101&amp;$D$103))+IF($DB17&gt;2020,$C63*INDIRECT("'Bonus Calc'!"&amp;$X$101&amp;61)))</f>
        <v>0</v>
      </c>
      <c r="AD63" s="440">
        <f ca="1">IF($C$8="y",$C63*IF($DB17&gt;2019,VLOOKUP(2020,'Bonus Calc'!$A$18:$CZ$61,$Y$104,0),VLOOKUP($DB17,'Bonus Calc'!$A$18:$CZ$61,$Y$104,0)),+IF(OR($DB17&gt;2020,$C63=0),0,INDIRECT("'"&amp;$D$102&amp;"'!"&amp;$Y$101&amp;$D$103))+IF($DB17&gt;2020,$C63*INDIRECT("'Bonus Calc'!"&amp;$Y$101&amp;61)))</f>
        <v>0</v>
      </c>
      <c r="AE63" s="440">
        <f ca="1">IF($C$8="y",$C63*IF($DB17&gt;2019,VLOOKUP(2020,'Bonus Calc'!$A$18:$CZ$61,$Z$104,0),VLOOKUP($DB17,'Bonus Calc'!$A$18:$CZ$61,$Z$104,0)),+IF(OR($DB17&gt;2020,$C63=0),0,INDIRECT("'"&amp;$D$102&amp;"'!"&amp;$Z$101&amp;$D$103))+IF($DB17&gt;2020,$C63*INDIRECT("'Bonus Calc'!"&amp;$Z$101&amp;61)))</f>
        <v>0</v>
      </c>
      <c r="AF63" s="440">
        <f ca="1">IF($C$8="y",$C63*IF($DB17&gt;2019,VLOOKUP(2020,'Bonus Calc'!$A$18:$CZ$61,$AA$104,0),VLOOKUP($DB17,'Bonus Calc'!$A$18:$CZ$61,$AA$104,0)),+IF(OR($DB17&gt;2020,$C63=0),0,INDIRECT("'"&amp;$D$102&amp;"'!"&amp;$AA$101&amp;$D$103))+IF($DB17&gt;2020,$C63*INDIRECT("'Bonus Calc'!"&amp;$AA$101&amp;61)))</f>
        <v>0</v>
      </c>
      <c r="AG63" s="440">
        <f ca="1">IF($C$8="y",$C63*IF($DB17&gt;2019,VLOOKUP(2020,'Bonus Calc'!$A$18:$CZ$61,$AB$104,0),VLOOKUP($DB17,'Bonus Calc'!$A$18:$CZ$61,$AB$104,0)),+IF(OR($DB17&gt;2020,$C63=0),0,INDIRECT("'"&amp;$D$102&amp;"'!"&amp;$AB$101&amp;$D$103))+IF($DB17&gt;2020,$C63*INDIRECT("'Bonus Calc'!"&amp;$AB$101&amp;61)))</f>
        <v>0</v>
      </c>
      <c r="AH63" s="440">
        <f ca="1">IF($C$8="y",$C63*IF($DB17&gt;2019,VLOOKUP(2020,'Bonus Calc'!$A$18:$CZ$61,$AC$104,0),VLOOKUP($DB17,'Bonus Calc'!$A$18:$CZ$61,$AC$104,0)),+IF(OR($DB17&gt;2020,$C63=0),0,INDIRECT("'"&amp;$D$102&amp;"'!"&amp;$AC$101&amp;$D$103))+IF($DB17&gt;2020,$C63*INDIRECT("'Bonus Calc'!"&amp;$AC$101&amp;61)))</f>
        <v>0</v>
      </c>
      <c r="AI63" s="440">
        <f ca="1">IF($C$8="y",$C63*IF($DB17&gt;2019,VLOOKUP(2020,'Bonus Calc'!$A$18:$CZ$61,$AD$104,0),VLOOKUP($DB17,'Bonus Calc'!$A$18:$CZ$61,$AD$104,0)),+IF(OR($DB17&gt;2020,$C63=0),0,INDIRECT("'"&amp;$D$102&amp;"'!"&amp;$AD$101&amp;$D$103))+IF($DB17&gt;2020,$C63*INDIRECT("'Bonus Calc'!"&amp;$AD$101&amp;61)))</f>
        <v>0</v>
      </c>
      <c r="AJ63" s="440">
        <f ca="1">IF($C$8="y",$C63*IF($DB17&gt;2019,VLOOKUP(2020,'Bonus Calc'!$A$18:$CZ$61,$AE$104,0),VLOOKUP($DB17,'Bonus Calc'!$A$18:$CZ$61,$AE$104,0)),+IF(OR($DB17&gt;2020,$C63=0),0,INDIRECT("'"&amp;$D$102&amp;"'!"&amp;$AE$101&amp;$D$103))+IF($DB17&gt;2020,$C63*INDIRECT("'Bonus Calc'!"&amp;$AE$101&amp;61)))</f>
        <v>0</v>
      </c>
      <c r="AK63" s="440">
        <f ca="1">IF($C$8="y",$C63*IF($DB17&gt;2019,VLOOKUP(2020,'Bonus Calc'!$A$18:$CZ$61,$AF$104,0),VLOOKUP($DB17,'Bonus Calc'!$A$18:$CZ$61,$AF$104,0)),+IF(OR($DB17&gt;2020,$C63=0),0,INDIRECT("'"&amp;$D$102&amp;"'!"&amp;$AF$101&amp;$D$103))+IF($DB17&gt;2020,$C63*INDIRECT("'Bonus Calc'!"&amp;$AF$101&amp;61)))</f>
        <v>0</v>
      </c>
      <c r="AL63" s="440">
        <f ca="1">IF($C$8="y",$C63*IF($DB17&gt;2019,VLOOKUP(2020,'Bonus Calc'!$A$18:$CZ$61,$AG$104,0),VLOOKUP($DB17,'Bonus Calc'!$A$18:$CZ$61,$AG$104,0)),+IF(OR($DB17&gt;2020,$C63=0),0,INDIRECT("'"&amp;$D$102&amp;"'!"&amp;$AG$101&amp;$D$103))+IF($DB17&gt;2020,$C63*INDIRECT("'Bonus Calc'!"&amp;$AG$101&amp;61)))</f>
        <v>0</v>
      </c>
      <c r="AM63" s="440">
        <f ca="1">IF($C$8="y",$C63*IF($DB17&gt;2019,VLOOKUP(2020,'Bonus Calc'!$A$18:$CZ$61,$AH$104,0),VLOOKUP($DB17,'Bonus Calc'!$A$18:$CZ$61,$AH$104,0)),+IF(OR($DB17&gt;2020,$C63=0),0,INDIRECT("'"&amp;$D$102&amp;"'!"&amp;$AH$101&amp;$D$103))+IF($DB17&gt;2020,$C63*INDIRECT("'Bonus Calc'!"&amp;$AH$101&amp;61)))</f>
        <v>0</v>
      </c>
      <c r="AN63" s="440">
        <f ca="1">IF($C$8="y",$C63*IF($DB17&gt;2019,VLOOKUP(2020,'Bonus Calc'!$A$18:$CZ$61,$AI$104,0),VLOOKUP($DB17,'Bonus Calc'!$A$18:$CZ$61,$AI$104,0)),+IF(OR($DB17&gt;2020,$C63=0),0,INDIRECT("'"&amp;$D$102&amp;"'!"&amp;$AI$101&amp;$D$103))+IF($DB17&gt;2020,$C63*INDIRECT("'Bonus Calc'!"&amp;$AI$101&amp;61)))</f>
        <v>0</v>
      </c>
      <c r="AO63" s="440">
        <f ca="1">IF($C$8="y",$C63*IF($DB17&gt;2019,VLOOKUP(2020,'Bonus Calc'!$A$18:$CZ$61,$AJ$104,0),VLOOKUP($DB17,'Bonus Calc'!$A$18:$CZ$61,$AJ$104,0)),+IF(OR($DB17&gt;2020,$C63=0),0,INDIRECT("'"&amp;$D$102&amp;"'!"&amp;$AJ$101&amp;$D$103))+IF($DB17&gt;2020,$C63*INDIRECT("'Bonus Calc'!"&amp;$AJ$101&amp;61)))</f>
        <v>0</v>
      </c>
      <c r="AP63" s="440">
        <f ca="1">IF($C$8="y",$C63*IF($DB17&gt;2019,VLOOKUP(2020,'Bonus Calc'!$A$18:$CZ$61,$AK$104,0),VLOOKUP($DB17,'Bonus Calc'!$A$18:$CZ$61,$AK$104,0)),+IF(OR($DB17&gt;2020,$C63=0),0,INDIRECT("'"&amp;$D$102&amp;"'!"&amp;$AK$101&amp;$D$103))+IF($DB17&gt;2020,$C63*INDIRECT("'Bonus Calc'!"&amp;$AK$101&amp;61)))</f>
        <v>0</v>
      </c>
      <c r="AQ63" s="440">
        <f ca="1">IF($C$8="y",$C63*IF($DB17&gt;2019,VLOOKUP(2020,'Bonus Calc'!$A$18:$CZ$61,$AL$104,0),VLOOKUP($DB17,'Bonus Calc'!$A$18:$CZ$61,$AL$104,0)),+IF(OR($DB17&gt;2020,$C63=0),0,INDIRECT("'"&amp;$D$102&amp;"'!"&amp;$AL$101&amp;$D$103))+IF($DB17&gt;2020,$C63*INDIRECT("'Bonus Calc'!"&amp;$AL$101&amp;61)))</f>
        <v>0</v>
      </c>
      <c r="AR63" s="440">
        <f ca="1">IF($C$8="y",$C63*IF($DB17&gt;2019,VLOOKUP(2020,'Bonus Calc'!$A$18:$CZ$61,$AM$104,0),VLOOKUP($DB17,'Bonus Calc'!$A$18:$CZ$61,$AM$104,0)),+IF(OR($DB17&gt;2020,$C63=0),0,INDIRECT("'"&amp;$D$102&amp;"'!"&amp;$AM$101&amp;$D$103))+IF($DB17&gt;2020,$C63*INDIRECT("'Bonus Calc'!"&amp;$AM$101&amp;61)))</f>
        <v>0</v>
      </c>
      <c r="AS63" s="440">
        <f ca="1">IF($C$8="y",$C63*IF($DB17&gt;2019,VLOOKUP(2020,'Bonus Calc'!$A$18:$CZ$61,$AN$104,0),VLOOKUP($DB17,'Bonus Calc'!$A$18:$CZ$61,$AN$104,0)),+IF(OR($DB17&gt;2020,$C63=0),0,INDIRECT("'"&amp;$D$102&amp;"'!"&amp;$AN$101&amp;$D$103))+IF($DB17&gt;2020,$C63*INDIRECT("'Bonus Calc'!"&amp;$AN$101&amp;61)))</f>
        <v>0</v>
      </c>
      <c r="AT63" s="440">
        <f ca="1">IF($C$8="y",$C63*IF($DB17&gt;2019,VLOOKUP(2020,'Bonus Calc'!$A$18:$CZ$61,$AO$104,0),VLOOKUP($DB17,'Bonus Calc'!$A$18:$CZ$61,$AO$104,0)),+IF(OR($DB17&gt;2020,$C63=0),0,INDIRECT("'"&amp;$D$102&amp;"'!"&amp;$AO$101&amp;$D$103))+IF($DB17&gt;2020,$C63*INDIRECT("'Bonus Calc'!"&amp;$AO$101&amp;61)))</f>
        <v>0</v>
      </c>
      <c r="AU63" s="440">
        <f ca="1">IF($C$8="y",$C63*IF($DB17&gt;2019,VLOOKUP(2020,'Bonus Calc'!$A$18:$CZ$61,$AP$104,0),VLOOKUP($DB17,'Bonus Calc'!$A$18:$CZ$61,$AP$104,0)),+IF(OR($DB17&gt;2020,$C63=0),0,INDIRECT("'"&amp;$D$102&amp;"'!"&amp;$AP$101&amp;$D$103))+IF($DB17&gt;2020,$C63*INDIRECT("'Bonus Calc'!"&amp;$AP$101&amp;61)))</f>
        <v>0</v>
      </c>
      <c r="AV63" s="440">
        <f ca="1">IF($C$8="y",$C63*IF($DB17&gt;2019,VLOOKUP(2020,'Bonus Calc'!$A$18:$CZ$61,$AQ$104,0),VLOOKUP($DB17,'Bonus Calc'!$A$18:$CZ$61,$AQ$104,0)),+IF(OR($DB17&gt;2020,$C63=0),0,INDIRECT("'"&amp;$D$102&amp;"'!"&amp;$AQ$101&amp;$D$103))+IF($DB17&gt;2020,$C63*INDIRECT("'Bonus Calc'!"&amp;$AQ$101&amp;61)))</f>
        <v>0</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200"/>
      <c r="CH63" s="200"/>
      <c r="CI63" s="200"/>
      <c r="CJ63" s="200"/>
      <c r="CK63" s="200"/>
      <c r="CL63" s="200"/>
      <c r="CM63" s="200"/>
      <c r="CN63" s="200"/>
      <c r="CO63" s="200"/>
      <c r="CP63" s="200"/>
      <c r="CQ63" s="200"/>
      <c r="CR63" s="200"/>
      <c r="CS63" s="200"/>
      <c r="CT63" s="200"/>
      <c r="CU63" s="200"/>
      <c r="CV63" s="200"/>
      <c r="CW63" s="200"/>
      <c r="CX63" s="200"/>
      <c r="CY63" s="200"/>
      <c r="CZ63" s="192">
        <f t="shared" ca="1" si="335"/>
        <v>0</v>
      </c>
      <c r="DA63" s="200"/>
      <c r="DB63" s="200"/>
      <c r="DC63" s="200"/>
      <c r="DD63" s="200"/>
      <c r="DE63" s="192"/>
    </row>
    <row r="64" spans="1:124" x14ac:dyDescent="0.2">
      <c r="A64" s="191">
        <f t="shared" si="336"/>
        <v>7</v>
      </c>
      <c r="B64" s="191">
        <f t="shared" si="337"/>
        <v>2024</v>
      </c>
      <c r="C64" s="183">
        <f t="shared" ca="1" si="334"/>
        <v>0</v>
      </c>
      <c r="D64" s="439"/>
      <c r="E64" s="439"/>
      <c r="F64" s="439"/>
      <c r="G64" s="439"/>
      <c r="H64" s="439"/>
      <c r="I64" s="439"/>
      <c r="J64" s="440">
        <f ca="1">IF($C$8="y",$C64*IF($DB18&gt;2019,VLOOKUP(2020,'Bonus Calc'!$A$18:$CZ$61,$D$104,0),VLOOKUP($DB18,'Bonus Calc'!$A$18:$CZ$61,$D$104,0)),+IF(OR($DB18&gt;2020,$C64=0),0,INDIRECT("'"&amp;$D$102&amp;"'!"&amp;$D$101&amp;$D$103))+IF($DB18&gt;2020,$C64*INDIRECT("'Bonus Calc'!"&amp;$D$101&amp;61)))</f>
        <v>0</v>
      </c>
      <c r="K64" s="440">
        <f ca="1">IF($C$8="y",$C64*IF($DB18&gt;2019,VLOOKUP(2020,'Bonus Calc'!$A$18:$CZ$61,$E$104,0),VLOOKUP($DB18,'Bonus Calc'!$A$18:$CZ$61,$E$104,0)),+IF(OR($DB18&gt;2020,$C64=0),0,INDIRECT("'"&amp;$D$102&amp;"'!"&amp;$E$101&amp;$D$103))+IF($DB18&gt;2020,$C64*INDIRECT("'Bonus Calc'!"&amp;$E$101&amp;61)))</f>
        <v>0</v>
      </c>
      <c r="L64" s="440">
        <f ca="1">IF($C$8="y",$C64*IF($DB18&gt;2019,VLOOKUP(2020,'Bonus Calc'!$A$18:$CZ$61,$F$104,0),VLOOKUP($DB18,'Bonus Calc'!$A$18:$CZ$61,$F$104,0)),+IF(OR($DB18&gt;2020,$C64=0),0,INDIRECT("'"&amp;$D$102&amp;"'!"&amp;$F$101&amp;$D$103))+IF($DB18&gt;2020,$C64*INDIRECT("'Bonus Calc'!"&amp;$F$101&amp;61)))</f>
        <v>0</v>
      </c>
      <c r="M64" s="440">
        <f ca="1">IF($C$8="y",$C64*IF($DB18&gt;2019,VLOOKUP(2020,'Bonus Calc'!$A$18:$CZ$61,$G$104,0),VLOOKUP($DB18,'Bonus Calc'!$A$18:$CZ$61,$G$104,0)),+IF(OR($DB18&gt;2020,$C64=0),0,INDIRECT("'"&amp;$D$102&amp;"'!"&amp;$G$101&amp;$D$103))+IF($DB18&gt;2020,$C64*INDIRECT("'Bonus Calc'!"&amp;$G$101&amp;61)))</f>
        <v>0</v>
      </c>
      <c r="N64" s="440">
        <f ca="1">IF($C$8="y",$C64*IF($DB18&gt;2019,VLOOKUP(2020,'Bonus Calc'!$A$18:$CZ$61,$H$104,0),VLOOKUP($DB18,'Bonus Calc'!$A$18:$CZ$61,$H$104,0)),+IF(OR($DB18&gt;2020,$C64=0),0,INDIRECT("'"&amp;$D$102&amp;"'!"&amp;$H$101&amp;$D$103))+IF($DB18&gt;2020,$C64*INDIRECT("'Bonus Calc'!"&amp;$H$101&amp;61)))</f>
        <v>0</v>
      </c>
      <c r="O64" s="440">
        <f ca="1">IF($C$8="y",$C64*IF($DB18&gt;2019,VLOOKUP(2020,'Bonus Calc'!$A$18:$CZ$61,$I$104,0),VLOOKUP($DB18,'Bonus Calc'!$A$18:$CZ$61,$I$104,0)),+IF(OR($DB18&gt;2020,$C64=0),0,INDIRECT("'"&amp;$D$102&amp;"'!"&amp;$I$101&amp;$D$103))+IF($DB18&gt;2020,$C64*INDIRECT("'Bonus Calc'!"&amp;$I$101&amp;61)))</f>
        <v>0</v>
      </c>
      <c r="P64" s="440">
        <f ca="1">IF($C$8="y",$C64*IF($DB18&gt;2019,VLOOKUP(2020,'Bonus Calc'!$A$18:$CZ$61,$J$104,0),VLOOKUP($DB18,'Bonus Calc'!$A$18:$CZ$61,$J$104,0)),+IF(OR($DB18&gt;2020,$C64=0),0,INDIRECT("'"&amp;$D$102&amp;"'!"&amp;$J$101&amp;$D$103))+IF($DB18&gt;2020,$C64*INDIRECT("'Bonus Calc'!"&amp;$J$101&amp;61)))</f>
        <v>0</v>
      </c>
      <c r="Q64" s="440">
        <f ca="1">IF($C$8="y",$C64*IF($DB18&gt;2019,VLOOKUP(2020,'Bonus Calc'!$A$18:$CZ$61,$K$104,0),VLOOKUP($DB18,'Bonus Calc'!$A$18:$CZ$61,$K$104,0)),+IF(OR($DB18&gt;2020,$C64=0),0,INDIRECT("'"&amp;$D$102&amp;"'!"&amp;$K$101&amp;$D$103))+IF($DB18&gt;2020,$C64*INDIRECT("'Bonus Calc'!"&amp;$K$101&amp;61)))</f>
        <v>0</v>
      </c>
      <c r="R64" s="440">
        <f ca="1">IF($C$8="y",$C64*IF($DB18&gt;2019,VLOOKUP(2020,'Bonus Calc'!$A$18:$CZ$61,$L$104,0),VLOOKUP($DB18,'Bonus Calc'!$A$18:$CZ$61,$L$104,0)),+IF(OR($DB18&gt;2020,$C64=0),0,INDIRECT("'"&amp;$D$102&amp;"'!"&amp;$L$101&amp;$D$103))+IF($DB18&gt;2020,$C64*INDIRECT("'Bonus Calc'!"&amp;$L$101&amp;61)))</f>
        <v>0</v>
      </c>
      <c r="S64" s="440">
        <f ca="1">IF($C$8="y",$C64*IF($DB18&gt;2019,VLOOKUP(2020,'Bonus Calc'!$A$18:$CZ$61,$M$104,0),VLOOKUP($DB18,'Bonus Calc'!$A$18:$CZ$61,$M$104,0)),+IF(OR($DB18&gt;2020,$C64=0),0,INDIRECT("'"&amp;$D$102&amp;"'!"&amp;$M$101&amp;$D$103))+IF($DB18&gt;2020,$C64*INDIRECT("'Bonus Calc'!"&amp;$M$101&amp;61)))</f>
        <v>0</v>
      </c>
      <c r="T64" s="440">
        <f ca="1">IF($C$8="y",$C64*IF($DB18&gt;2019,VLOOKUP(2020,'Bonus Calc'!$A$18:$CZ$61,$N$104,0),VLOOKUP($DB18,'Bonus Calc'!$A$18:$CZ$61,$N$104,0)),+IF(OR($DB18&gt;2020,$C64=0),0,INDIRECT("'"&amp;$D$102&amp;"'!"&amp;$N$101&amp;$D$103))+IF($DB18&gt;2020,$C64*INDIRECT("'Bonus Calc'!"&amp;$N$101&amp;61)))</f>
        <v>0</v>
      </c>
      <c r="U64" s="440">
        <f ca="1">IF($C$8="y",$C64*IF($DB18&gt;2019,VLOOKUP(2020,'Bonus Calc'!$A$18:$CZ$61,$O$104,0),VLOOKUP($DB18,'Bonus Calc'!$A$18:$CZ$61,$O$104,0)),+IF(OR($DB18&gt;2020,$C64=0),0,INDIRECT("'"&amp;$D$102&amp;"'!"&amp;$O$101&amp;$D$103))+IF($DB18&gt;2020,$C64*INDIRECT("'Bonus Calc'!"&amp;$O$101&amp;61)))</f>
        <v>0</v>
      </c>
      <c r="V64" s="440">
        <f ca="1">IF($C$8="y",$C64*IF($DB18&gt;2019,VLOOKUP(2020,'Bonus Calc'!$A$18:$CZ$61,$P$104,0),VLOOKUP($DB18,'Bonus Calc'!$A$18:$CZ$61,$P$104,0)),+IF(OR($DB18&gt;2020,$C64=0),0,INDIRECT("'"&amp;$D$102&amp;"'!"&amp;$P$101&amp;$D$103))+IF($DB18&gt;2020,$C64*INDIRECT("'Bonus Calc'!"&amp;$P$101&amp;61)))</f>
        <v>0</v>
      </c>
      <c r="W64" s="440">
        <f ca="1">IF($C$8="y",$C64*IF($DB18&gt;2019,VLOOKUP(2020,'Bonus Calc'!$A$18:$CZ$61,$Q$104,0),VLOOKUP($DB18,'Bonus Calc'!$A$18:$CZ$61,$Q$104,0)),+IF(OR($DB18&gt;2020,$C64=0),0,INDIRECT("'"&amp;$D$102&amp;"'!"&amp;$Q$101&amp;$D$103))+IF($DB18&gt;2020,$C64*INDIRECT("'Bonus Calc'!"&amp;$Q$101&amp;61)))</f>
        <v>0</v>
      </c>
      <c r="X64" s="440">
        <f ca="1">IF($C$8="y",$C64*IF($DB18&gt;2019,VLOOKUP(2020,'Bonus Calc'!$A$18:$CZ$61,$R$104,0),VLOOKUP($DB18,'Bonus Calc'!$A$18:$CZ$61,$R$104,0)),+IF(OR($DB18&gt;2020,$C64=0),0,INDIRECT("'"&amp;$D$102&amp;"'!"&amp;$R$101&amp;$D$103))+IF($DB18&gt;2020,$C64*INDIRECT("'Bonus Calc'!"&amp;$R$101&amp;61)))</f>
        <v>0</v>
      </c>
      <c r="Y64" s="440">
        <f ca="1">IF($C$8="y",$C64*IF($DB18&gt;2019,VLOOKUP(2020,'Bonus Calc'!$A$18:$CZ$61,$S$104,0),VLOOKUP($DB18,'Bonus Calc'!$A$18:$CZ$61,$S$104,0)),+IF(OR($DB18&gt;2020,$C64=0),0,INDIRECT("'"&amp;$D$102&amp;"'!"&amp;$S$101&amp;$D$103))+IF($DB18&gt;2020,$C64*INDIRECT("'Bonus Calc'!"&amp;$S$101&amp;61)))</f>
        <v>0</v>
      </c>
      <c r="Z64" s="440">
        <f ca="1">IF($C$8="y",$C64*IF($DB18&gt;2019,VLOOKUP(2020,'Bonus Calc'!$A$18:$CZ$61,$T$104,0),VLOOKUP($DB18,'Bonus Calc'!$A$18:$CZ$61,$T$104,0)),+IF(OR($DB18&gt;2020,$C64=0),0,INDIRECT("'"&amp;$D$102&amp;"'!"&amp;$T$101&amp;$D$103))+IF($DB18&gt;2020,$C64*INDIRECT("'Bonus Calc'!"&amp;$T$101&amp;61)))</f>
        <v>0</v>
      </c>
      <c r="AA64" s="440">
        <f ca="1">IF($C$8="y",$C64*IF($DB18&gt;2019,VLOOKUP(2020,'Bonus Calc'!$A$18:$CZ$61,$U$104,0),VLOOKUP($DB18,'Bonus Calc'!$A$18:$CZ$61,$U$104,0)),+IF(OR($DB18&gt;2020,$C64=0),0,INDIRECT("'"&amp;$D$102&amp;"'!"&amp;$U$101&amp;$D$103))+IF($DB18&gt;2020,$C64*INDIRECT("'Bonus Calc'!"&amp;$U$101&amp;61)))</f>
        <v>0</v>
      </c>
      <c r="AB64" s="440">
        <f ca="1">IF($C$8="y",$C64*IF($DB18&gt;2019,VLOOKUP(2020,'Bonus Calc'!$A$18:$CZ$61,$V$104,0),VLOOKUP($DB18,'Bonus Calc'!$A$18:$CZ$61,$V$104,0)),+IF(OR($DB18&gt;2020,$C64=0),0,INDIRECT("'"&amp;$D$102&amp;"'!"&amp;$V$101&amp;$D$103))+IF($DB18&gt;2020,$C64*INDIRECT("'Bonus Calc'!"&amp;$V$101&amp;61)))</f>
        <v>0</v>
      </c>
      <c r="AC64" s="440">
        <f ca="1">IF($C$8="y",$C64*IF($DB18&gt;2019,VLOOKUP(2020,'Bonus Calc'!$A$18:$CZ$61,$W$104,0),VLOOKUP($DB18,'Bonus Calc'!$A$18:$CZ$61,$W$104,0)),+IF(OR($DB18&gt;2020,$C64=0),0,INDIRECT("'"&amp;$D$102&amp;"'!"&amp;$W$101&amp;$D$103))+IF($DB18&gt;2020,$C64*INDIRECT("'Bonus Calc'!"&amp;$W$101&amp;61)))</f>
        <v>0</v>
      </c>
      <c r="AD64" s="440">
        <f ca="1">IF($C$8="y",$C64*IF($DB18&gt;2019,VLOOKUP(2020,'Bonus Calc'!$A$18:$CZ$61,$X$104,0),VLOOKUP($DB18,'Bonus Calc'!$A$18:$CZ$61,$X$104,0)),+IF(OR($DB18&gt;2020,$C64=0),0,INDIRECT("'"&amp;$D$102&amp;"'!"&amp;$X$101&amp;$D$103))+IF($DB18&gt;2020,$C64*INDIRECT("'Bonus Calc'!"&amp;$X$101&amp;61)))</f>
        <v>0</v>
      </c>
      <c r="AE64" s="440">
        <f ca="1">IF($C$8="y",$C64*IF($DB18&gt;2019,VLOOKUP(2020,'Bonus Calc'!$A$18:$CZ$61,$Y$104,0),VLOOKUP($DB18,'Bonus Calc'!$A$18:$CZ$61,$Y$104,0)),+IF(OR($DB18&gt;2020,$C64=0),0,INDIRECT("'"&amp;$D$102&amp;"'!"&amp;$Y$101&amp;$D$103))+IF($DB18&gt;2020,$C64*INDIRECT("'Bonus Calc'!"&amp;$Y$101&amp;61)))</f>
        <v>0</v>
      </c>
      <c r="AF64" s="440">
        <f ca="1">IF($C$8="y",$C64*IF($DB18&gt;2019,VLOOKUP(2020,'Bonus Calc'!$A$18:$CZ$61,$Z$104,0),VLOOKUP($DB18,'Bonus Calc'!$A$18:$CZ$61,$Z$104,0)),+IF(OR($DB18&gt;2020,$C64=0),0,INDIRECT("'"&amp;$D$102&amp;"'!"&amp;$Z$101&amp;$D$103))+IF($DB18&gt;2020,$C64*INDIRECT("'Bonus Calc'!"&amp;$Z$101&amp;61)))</f>
        <v>0</v>
      </c>
      <c r="AG64" s="440">
        <f ca="1">IF($C$8="y",$C64*IF($DB18&gt;2019,VLOOKUP(2020,'Bonus Calc'!$A$18:$CZ$61,$AA$104,0),VLOOKUP($DB18,'Bonus Calc'!$A$18:$CZ$61,$AA$104,0)),+IF(OR($DB18&gt;2020,$C64=0),0,INDIRECT("'"&amp;$D$102&amp;"'!"&amp;$AA$101&amp;$D$103))+IF($DB18&gt;2020,$C64*INDIRECT("'Bonus Calc'!"&amp;$AA$101&amp;61)))</f>
        <v>0</v>
      </c>
      <c r="AH64" s="440">
        <f ca="1">IF($C$8="y",$C64*IF($DB18&gt;2019,VLOOKUP(2020,'Bonus Calc'!$A$18:$CZ$61,$AB$104,0),VLOOKUP($DB18,'Bonus Calc'!$A$18:$CZ$61,$AB$104,0)),+IF(OR($DB18&gt;2020,$C64=0),0,INDIRECT("'"&amp;$D$102&amp;"'!"&amp;$AB$101&amp;$D$103))+IF($DB18&gt;2020,$C64*INDIRECT("'Bonus Calc'!"&amp;$AB$101&amp;61)))</f>
        <v>0</v>
      </c>
      <c r="AI64" s="440">
        <f ca="1">IF($C$8="y",$C64*IF($DB18&gt;2019,VLOOKUP(2020,'Bonus Calc'!$A$18:$CZ$61,$AC$104,0),VLOOKUP($DB18,'Bonus Calc'!$A$18:$CZ$61,$AC$104,0)),+IF(OR($DB18&gt;2020,$C64=0),0,INDIRECT("'"&amp;$D$102&amp;"'!"&amp;$AC$101&amp;$D$103))+IF($DB18&gt;2020,$C64*INDIRECT("'Bonus Calc'!"&amp;$AC$101&amp;61)))</f>
        <v>0</v>
      </c>
      <c r="AJ64" s="440">
        <f ca="1">IF($C$8="y",$C64*IF($DB18&gt;2019,VLOOKUP(2020,'Bonus Calc'!$A$18:$CZ$61,$AD$104,0),VLOOKUP($DB18,'Bonus Calc'!$A$18:$CZ$61,$AD$104,0)),+IF(OR($DB18&gt;2020,$C64=0),0,INDIRECT("'"&amp;$D$102&amp;"'!"&amp;$AD$101&amp;$D$103))+IF($DB18&gt;2020,$C64*INDIRECT("'Bonus Calc'!"&amp;$AD$101&amp;61)))</f>
        <v>0</v>
      </c>
      <c r="AK64" s="440">
        <f ca="1">IF($C$8="y",$C64*IF($DB18&gt;2019,VLOOKUP(2020,'Bonus Calc'!$A$18:$CZ$61,$AE$104,0),VLOOKUP($DB18,'Bonus Calc'!$A$18:$CZ$61,$AE$104,0)),+IF(OR($DB18&gt;2020,$C64=0),0,INDIRECT("'"&amp;$D$102&amp;"'!"&amp;$AE$101&amp;$D$103))+IF($DB18&gt;2020,$C64*INDIRECT("'Bonus Calc'!"&amp;$AE$101&amp;61)))</f>
        <v>0</v>
      </c>
      <c r="AL64" s="440">
        <f ca="1">IF($C$8="y",$C64*IF($DB18&gt;2019,VLOOKUP(2020,'Bonus Calc'!$A$18:$CZ$61,$AF$104,0),VLOOKUP($DB18,'Bonus Calc'!$A$18:$CZ$61,$AF$104,0)),+IF(OR($DB18&gt;2020,$C64=0),0,INDIRECT("'"&amp;$D$102&amp;"'!"&amp;$AF$101&amp;$D$103))+IF($DB18&gt;2020,$C64*INDIRECT("'Bonus Calc'!"&amp;$AF$101&amp;61)))</f>
        <v>0</v>
      </c>
      <c r="AM64" s="440">
        <f ca="1">IF($C$8="y",$C64*IF($DB18&gt;2019,VLOOKUP(2020,'Bonus Calc'!$A$18:$CZ$61,$AG$104,0),VLOOKUP($DB18,'Bonus Calc'!$A$18:$CZ$61,$AG$104,0)),+IF(OR($DB18&gt;2020,$C64=0),0,INDIRECT("'"&amp;$D$102&amp;"'!"&amp;$AG$101&amp;$D$103))+IF($DB18&gt;2020,$C64*INDIRECT("'Bonus Calc'!"&amp;$AG$101&amp;61)))</f>
        <v>0</v>
      </c>
      <c r="AN64" s="440">
        <f ca="1">IF($C$8="y",$C64*IF($DB18&gt;2019,VLOOKUP(2020,'Bonus Calc'!$A$18:$CZ$61,$AH$104,0),VLOOKUP($DB18,'Bonus Calc'!$A$18:$CZ$61,$AH$104,0)),+IF(OR($DB18&gt;2020,$C64=0),0,INDIRECT("'"&amp;$D$102&amp;"'!"&amp;$AH$101&amp;$D$103))+IF($DB18&gt;2020,$C64*INDIRECT("'Bonus Calc'!"&amp;$AH$101&amp;61)))</f>
        <v>0</v>
      </c>
      <c r="AO64" s="440">
        <f ca="1">IF($C$8="y",$C64*IF($DB18&gt;2019,VLOOKUP(2020,'Bonus Calc'!$A$18:$CZ$61,$AI$104,0),VLOOKUP($DB18,'Bonus Calc'!$A$18:$CZ$61,$AI$104,0)),+IF(OR($DB18&gt;2020,$C64=0),0,INDIRECT("'"&amp;$D$102&amp;"'!"&amp;$AI$101&amp;$D$103))+IF($DB18&gt;2020,$C64*INDIRECT("'Bonus Calc'!"&amp;$AI$101&amp;61)))</f>
        <v>0</v>
      </c>
      <c r="AP64" s="440">
        <f ca="1">IF($C$8="y",$C64*IF($DB18&gt;2019,VLOOKUP(2020,'Bonus Calc'!$A$18:$CZ$61,$AJ$104,0),VLOOKUP($DB18,'Bonus Calc'!$A$18:$CZ$61,$AJ$104,0)),+IF(OR($DB18&gt;2020,$C64=0),0,INDIRECT("'"&amp;$D$102&amp;"'!"&amp;$AJ$101&amp;$D$103))+IF($DB18&gt;2020,$C64*INDIRECT("'Bonus Calc'!"&amp;$AJ$101&amp;61)))</f>
        <v>0</v>
      </c>
      <c r="AQ64" s="440">
        <f ca="1">IF($C$8="y",$C64*IF($DB18&gt;2019,VLOOKUP(2020,'Bonus Calc'!$A$18:$CZ$61,$AK$104,0),VLOOKUP($DB18,'Bonus Calc'!$A$18:$CZ$61,$AK$104,0)),+IF(OR($DB18&gt;2020,$C64=0),0,INDIRECT("'"&amp;$D$102&amp;"'!"&amp;$AK$101&amp;$D$103))+IF($DB18&gt;2020,$C64*INDIRECT("'Bonus Calc'!"&amp;$AK$101&amp;61)))</f>
        <v>0</v>
      </c>
      <c r="AR64" s="440">
        <f ca="1">IF($C$8="y",$C64*IF($DB18&gt;2019,VLOOKUP(2020,'Bonus Calc'!$A$18:$CZ$61,$AL$104,0),VLOOKUP($DB18,'Bonus Calc'!$A$18:$CZ$61,$AL$104,0)),+IF(OR($DB18&gt;2020,$C64=0),0,INDIRECT("'"&amp;$D$102&amp;"'!"&amp;$AL$101&amp;$D$103))+IF($DB18&gt;2020,$C64*INDIRECT("'Bonus Calc'!"&amp;$AL$101&amp;61)))</f>
        <v>0</v>
      </c>
      <c r="AS64" s="440">
        <f ca="1">IF($C$8="y",$C64*IF($DB18&gt;2019,VLOOKUP(2020,'Bonus Calc'!$A$18:$CZ$61,$AM$104,0),VLOOKUP($DB18,'Bonus Calc'!$A$18:$CZ$61,$AM$104,0)),+IF(OR($DB18&gt;2020,$C64=0),0,INDIRECT("'"&amp;$D$102&amp;"'!"&amp;$AM$101&amp;$D$103))+IF($DB18&gt;2020,$C64*INDIRECT("'Bonus Calc'!"&amp;$AM$101&amp;61)))</f>
        <v>0</v>
      </c>
      <c r="AT64" s="440">
        <f ca="1">IF($C$8="y",$C64*IF($DB18&gt;2019,VLOOKUP(2020,'Bonus Calc'!$A$18:$CZ$61,$AN$104,0),VLOOKUP($DB18,'Bonus Calc'!$A$18:$CZ$61,$AN$104,0)),+IF(OR($DB18&gt;2020,$C64=0),0,INDIRECT("'"&amp;$D$102&amp;"'!"&amp;$AN$101&amp;$D$103))+IF($DB18&gt;2020,$C64*INDIRECT("'Bonus Calc'!"&amp;$AN$101&amp;61)))</f>
        <v>0</v>
      </c>
      <c r="AU64" s="440">
        <f ca="1">IF($C$8="y",$C64*IF($DB18&gt;2019,VLOOKUP(2020,'Bonus Calc'!$A$18:$CZ$61,$AO$104,0),VLOOKUP($DB18,'Bonus Calc'!$A$18:$CZ$61,$AO$104,0)),+IF(OR($DB18&gt;2020,$C64=0),0,INDIRECT("'"&amp;$D$102&amp;"'!"&amp;$AO$101&amp;$D$103))+IF($DB18&gt;2020,$C64*INDIRECT("'Bonus Calc'!"&amp;$AO$101&amp;61)))</f>
        <v>0</v>
      </c>
      <c r="AV64" s="440">
        <f ca="1">IF($C$8="y",$C64*IF($DB18&gt;2019,VLOOKUP(2020,'Bonus Calc'!$A$18:$CZ$61,$AP$104,0),VLOOKUP($DB18,'Bonus Calc'!$A$18:$CZ$61,$AP$104,0)),+IF(OR($DB18&gt;2020,$C64=0),0,INDIRECT("'"&amp;$D$102&amp;"'!"&amp;$AP$101&amp;$D$103))+IF($DB18&gt;2020,$C64*INDIRECT("'Bonus Calc'!"&amp;$AP$101&amp;61)))</f>
        <v>0</v>
      </c>
      <c r="AW64" s="440">
        <f ca="1">IF($C$8="y",$C64*IF($DB18&gt;2019,VLOOKUP(2020,'Bonus Calc'!$A$18:$CZ$61,$AQ$104,0),VLOOKUP($DB18,'Bonus Calc'!$A$18:$CZ$61,$AQ$104,0)),+IF(OR($DB18&gt;2020,$C64=0),0,INDIRECT("'"&amp;$D$102&amp;"'!"&amp;$AQ$101&amp;$D$103))+IF($DB18&gt;2020,$C64*INDIRECT("'Bonus Calc'!"&amp;$AQ$101&amp;61)))</f>
        <v>0</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200"/>
      <c r="CH64" s="200"/>
      <c r="CI64" s="200"/>
      <c r="CJ64" s="200"/>
      <c r="CK64" s="200"/>
      <c r="CL64" s="200"/>
      <c r="CM64" s="200"/>
      <c r="CN64" s="200"/>
      <c r="CO64" s="200"/>
      <c r="CP64" s="200"/>
      <c r="CQ64" s="200"/>
      <c r="CR64" s="200"/>
      <c r="CS64" s="200"/>
      <c r="CT64" s="200"/>
      <c r="CU64" s="200"/>
      <c r="CV64" s="200"/>
      <c r="CW64" s="200"/>
      <c r="CX64" s="200"/>
      <c r="CY64" s="200"/>
      <c r="CZ64" s="192">
        <f t="shared" ca="1" si="335"/>
        <v>0</v>
      </c>
      <c r="DA64" s="200"/>
      <c r="DB64" s="200"/>
      <c r="DC64" s="200"/>
      <c r="DD64" s="200"/>
      <c r="DE64" s="200"/>
      <c r="DF64" s="192"/>
    </row>
    <row r="65" spans="1:123" x14ac:dyDescent="0.2">
      <c r="A65" s="191">
        <f t="shared" si="336"/>
        <v>8</v>
      </c>
      <c r="B65" s="191">
        <f t="shared" si="337"/>
        <v>2025</v>
      </c>
      <c r="C65" s="183">
        <f t="shared" ca="1" si="334"/>
        <v>0</v>
      </c>
      <c r="D65" s="439"/>
      <c r="E65" s="439"/>
      <c r="F65" s="439"/>
      <c r="G65" s="439"/>
      <c r="H65" s="439"/>
      <c r="I65" s="439"/>
      <c r="J65" s="439"/>
      <c r="K65" s="440">
        <f ca="1">IF($C$8="y",$C65*IF($DB19&gt;2019,VLOOKUP(2020,'Bonus Calc'!$A$18:$CZ$61,$D$104,0),VLOOKUP($DB19,'Bonus Calc'!$A$18:$CZ$61,$D$104,0)),+IF(OR($DB19&gt;2020,$C65=0),0,INDIRECT("'"&amp;$D$102&amp;"'!"&amp;$D$101&amp;$D$103))+IF($DB19&gt;2020,$C65*INDIRECT("'Bonus Calc'!"&amp;$D$101&amp;61)))</f>
        <v>0</v>
      </c>
      <c r="L65" s="440">
        <f ca="1">IF($C$8="y",$C65*IF($DB19&gt;2019,VLOOKUP(2020,'Bonus Calc'!$A$18:$CZ$61,$E$104,0),VLOOKUP($DB19,'Bonus Calc'!$A$18:$CZ$61,$E$104,0)),+IF(OR($DB19&gt;2020,$C65=0),0,INDIRECT("'"&amp;$D$102&amp;"'!"&amp;$E$101&amp;$D$103))+IF($DB19&gt;2020,$C65*INDIRECT("'Bonus Calc'!"&amp;$E$101&amp;61)))</f>
        <v>0</v>
      </c>
      <c r="M65" s="440">
        <f ca="1">IF($C$8="y",$C65*IF($DB19&gt;2019,VLOOKUP(2020,'Bonus Calc'!$A$18:$CZ$61,$F$104,0),VLOOKUP($DB19,'Bonus Calc'!$A$18:$CZ$61,$F$104,0)),+IF(OR($DB19&gt;2020,$C65=0),0,INDIRECT("'"&amp;$D$102&amp;"'!"&amp;$F$101&amp;$D$103))+IF($DB19&gt;2020,$C65*INDIRECT("'Bonus Calc'!"&amp;$F$101&amp;61)))</f>
        <v>0</v>
      </c>
      <c r="N65" s="440">
        <f ca="1">IF($C$8="y",$C65*IF($DB19&gt;2019,VLOOKUP(2020,'Bonus Calc'!$A$18:$CZ$61,$G$104,0),VLOOKUP($DB19,'Bonus Calc'!$A$18:$CZ$61,$G$104,0)),+IF(OR($DB19&gt;2020,$C65=0),0,INDIRECT("'"&amp;$D$102&amp;"'!"&amp;$G$101&amp;$D$103))+IF($DB19&gt;2020,$C65*INDIRECT("'Bonus Calc'!"&amp;$G$101&amp;61)))</f>
        <v>0</v>
      </c>
      <c r="O65" s="440">
        <f ca="1">IF($C$8="y",$C65*IF($DB19&gt;2019,VLOOKUP(2020,'Bonus Calc'!$A$18:$CZ$61,$H$104,0),VLOOKUP($DB19,'Bonus Calc'!$A$18:$CZ$61,$H$104,0)),+IF(OR($DB19&gt;2020,$C65=0),0,INDIRECT("'"&amp;$D$102&amp;"'!"&amp;$H$101&amp;$D$103))+IF($DB19&gt;2020,$C65*INDIRECT("'Bonus Calc'!"&amp;$H$101&amp;61)))</f>
        <v>0</v>
      </c>
      <c r="P65" s="440">
        <f ca="1">IF($C$8="y",$C65*IF($DB19&gt;2019,VLOOKUP(2020,'Bonus Calc'!$A$18:$CZ$61,$I$104,0),VLOOKUP($DB19,'Bonus Calc'!$A$18:$CZ$61,$I$104,0)),+IF(OR($DB19&gt;2020,$C65=0),0,INDIRECT("'"&amp;$D$102&amp;"'!"&amp;$I$101&amp;$D$103))+IF($DB19&gt;2020,$C65*INDIRECT("'Bonus Calc'!"&amp;$I$101&amp;61)))</f>
        <v>0</v>
      </c>
      <c r="Q65" s="440">
        <f ca="1">IF($C$8="y",$C65*IF($DB19&gt;2019,VLOOKUP(2020,'Bonus Calc'!$A$18:$CZ$61,$J$104,0),VLOOKUP($DB19,'Bonus Calc'!$A$18:$CZ$61,$J$104,0)),+IF(OR($DB19&gt;2020,$C65=0),0,INDIRECT("'"&amp;$D$102&amp;"'!"&amp;$J$101&amp;$D$103))+IF($DB19&gt;2020,$C65*INDIRECT("'Bonus Calc'!"&amp;$J$101&amp;61)))</f>
        <v>0</v>
      </c>
      <c r="R65" s="440">
        <f ca="1">IF($C$8="y",$C65*IF($DB19&gt;2019,VLOOKUP(2020,'Bonus Calc'!$A$18:$CZ$61,$K$104,0),VLOOKUP($DB19,'Bonus Calc'!$A$18:$CZ$61,$K$104,0)),+IF(OR($DB19&gt;2020,$C65=0),0,INDIRECT("'"&amp;$D$102&amp;"'!"&amp;$K$101&amp;$D$103))+IF($DB19&gt;2020,$C65*INDIRECT("'Bonus Calc'!"&amp;$K$101&amp;61)))</f>
        <v>0</v>
      </c>
      <c r="S65" s="440">
        <f ca="1">IF($C$8="y",$C65*IF($DB19&gt;2019,VLOOKUP(2020,'Bonus Calc'!$A$18:$CZ$61,$L$104,0),VLOOKUP($DB19,'Bonus Calc'!$A$18:$CZ$61,$L$104,0)),+IF(OR($DB19&gt;2020,$C65=0),0,INDIRECT("'"&amp;$D$102&amp;"'!"&amp;$L$101&amp;$D$103))+IF($DB19&gt;2020,$C65*INDIRECT("'Bonus Calc'!"&amp;$L$101&amp;61)))</f>
        <v>0</v>
      </c>
      <c r="T65" s="440">
        <f ca="1">IF($C$8="y",$C65*IF($DB19&gt;2019,VLOOKUP(2020,'Bonus Calc'!$A$18:$CZ$61,$M$104,0),VLOOKUP($DB19,'Bonus Calc'!$A$18:$CZ$61,$M$104,0)),+IF(OR($DB19&gt;2020,$C65=0),0,INDIRECT("'"&amp;$D$102&amp;"'!"&amp;$M$101&amp;$D$103))+IF($DB19&gt;2020,$C65*INDIRECT("'Bonus Calc'!"&amp;$M$101&amp;61)))</f>
        <v>0</v>
      </c>
      <c r="U65" s="440">
        <f ca="1">IF($C$8="y",$C65*IF($DB19&gt;2019,VLOOKUP(2020,'Bonus Calc'!$A$18:$CZ$61,$N$104,0),VLOOKUP($DB19,'Bonus Calc'!$A$18:$CZ$61,$N$104,0)),+IF(OR($DB19&gt;2020,$C65=0),0,INDIRECT("'"&amp;$D$102&amp;"'!"&amp;$N$101&amp;$D$103))+IF($DB19&gt;2020,$C65*INDIRECT("'Bonus Calc'!"&amp;$N$101&amp;61)))</f>
        <v>0</v>
      </c>
      <c r="V65" s="440">
        <f ca="1">IF($C$8="y",$C65*IF($DB19&gt;2019,VLOOKUP(2020,'Bonus Calc'!$A$18:$CZ$61,$O$104,0),VLOOKUP($DB19,'Bonus Calc'!$A$18:$CZ$61,$O$104,0)),+IF(OR($DB19&gt;2020,$C65=0),0,INDIRECT("'"&amp;$D$102&amp;"'!"&amp;$O$101&amp;$D$103))+IF($DB19&gt;2020,$C65*INDIRECT("'Bonus Calc'!"&amp;$O$101&amp;61)))</f>
        <v>0</v>
      </c>
      <c r="W65" s="440">
        <f ca="1">IF($C$8="y",$C65*IF($DB19&gt;2019,VLOOKUP(2020,'Bonus Calc'!$A$18:$CZ$61,$P$104,0),VLOOKUP($DB19,'Bonus Calc'!$A$18:$CZ$61,$P$104,0)),+IF(OR($DB19&gt;2020,$C65=0),0,INDIRECT("'"&amp;$D$102&amp;"'!"&amp;$P$101&amp;$D$103))+IF($DB19&gt;2020,$C65*INDIRECT("'Bonus Calc'!"&amp;$P$101&amp;61)))</f>
        <v>0</v>
      </c>
      <c r="X65" s="440">
        <f ca="1">IF($C$8="y",$C65*IF($DB19&gt;2019,VLOOKUP(2020,'Bonus Calc'!$A$18:$CZ$61,$Q$104,0),VLOOKUP($DB19,'Bonus Calc'!$A$18:$CZ$61,$Q$104,0)),+IF(OR($DB19&gt;2020,$C65=0),0,INDIRECT("'"&amp;$D$102&amp;"'!"&amp;$Q$101&amp;$D$103))+IF($DB19&gt;2020,$C65*INDIRECT("'Bonus Calc'!"&amp;$Q$101&amp;61)))</f>
        <v>0</v>
      </c>
      <c r="Y65" s="440">
        <f ca="1">IF($C$8="y",$C65*IF($DB19&gt;2019,VLOOKUP(2020,'Bonus Calc'!$A$18:$CZ$61,$R$104,0),VLOOKUP($DB19,'Bonus Calc'!$A$18:$CZ$61,$R$104,0)),+IF(OR($DB19&gt;2020,$C65=0),0,INDIRECT("'"&amp;$D$102&amp;"'!"&amp;$R$101&amp;$D$103))+IF($DB19&gt;2020,$C65*INDIRECT("'Bonus Calc'!"&amp;$R$101&amp;61)))</f>
        <v>0</v>
      </c>
      <c r="Z65" s="440">
        <f ca="1">IF($C$8="y",$C65*IF($DB19&gt;2019,VLOOKUP(2020,'Bonus Calc'!$A$18:$CZ$61,$S$104,0),VLOOKUP($DB19,'Bonus Calc'!$A$18:$CZ$61,$S$104,0)),+IF(OR($DB19&gt;2020,$C65=0),0,INDIRECT("'"&amp;$D$102&amp;"'!"&amp;$S$101&amp;$D$103))+IF($DB19&gt;2020,$C65*INDIRECT("'Bonus Calc'!"&amp;$S$101&amp;61)))</f>
        <v>0</v>
      </c>
      <c r="AA65" s="440">
        <f ca="1">IF($C$8="y",$C65*IF($DB19&gt;2019,VLOOKUP(2020,'Bonus Calc'!$A$18:$CZ$61,$T$104,0),VLOOKUP($DB19,'Bonus Calc'!$A$18:$CZ$61,$T$104,0)),+IF(OR($DB19&gt;2020,$C65=0),0,INDIRECT("'"&amp;$D$102&amp;"'!"&amp;$T$101&amp;$D$103))+IF($DB19&gt;2020,$C65*INDIRECT("'Bonus Calc'!"&amp;$T$101&amp;61)))</f>
        <v>0</v>
      </c>
      <c r="AB65" s="440">
        <f ca="1">IF($C$8="y",$C65*IF($DB19&gt;2019,VLOOKUP(2020,'Bonus Calc'!$A$18:$CZ$61,$U$104,0),VLOOKUP($DB19,'Bonus Calc'!$A$18:$CZ$61,$U$104,0)),+IF(OR($DB19&gt;2020,$C65=0),0,INDIRECT("'"&amp;$D$102&amp;"'!"&amp;$U$101&amp;$D$103))+IF($DB19&gt;2020,$C65*INDIRECT("'Bonus Calc'!"&amp;$U$101&amp;61)))</f>
        <v>0</v>
      </c>
      <c r="AC65" s="440">
        <f ca="1">IF($C$8="y",$C65*IF($DB19&gt;2019,VLOOKUP(2020,'Bonus Calc'!$A$18:$CZ$61,$V$104,0),VLOOKUP($DB19,'Bonus Calc'!$A$18:$CZ$61,$V$104,0)),+IF(OR($DB19&gt;2020,$C65=0),0,INDIRECT("'"&amp;$D$102&amp;"'!"&amp;$V$101&amp;$D$103))+IF($DB19&gt;2020,$C65*INDIRECT("'Bonus Calc'!"&amp;$V$101&amp;61)))</f>
        <v>0</v>
      </c>
      <c r="AD65" s="440">
        <f ca="1">IF($C$8="y",$C65*IF($DB19&gt;2019,VLOOKUP(2020,'Bonus Calc'!$A$18:$CZ$61,$W$104,0),VLOOKUP($DB19,'Bonus Calc'!$A$18:$CZ$61,$W$104,0)),+IF(OR($DB19&gt;2020,$C65=0),0,INDIRECT("'"&amp;$D$102&amp;"'!"&amp;$W$101&amp;$D$103))+IF($DB19&gt;2020,$C65*INDIRECT("'Bonus Calc'!"&amp;$W$101&amp;61)))</f>
        <v>0</v>
      </c>
      <c r="AE65" s="440">
        <f ca="1">IF($C$8="y",$C65*IF($DB19&gt;2019,VLOOKUP(2020,'Bonus Calc'!$A$18:$CZ$61,$X$104,0),VLOOKUP($DB19,'Bonus Calc'!$A$18:$CZ$61,$X$104,0)),+IF(OR($DB19&gt;2020,$C65=0),0,INDIRECT("'"&amp;$D$102&amp;"'!"&amp;$X$101&amp;$D$103))+IF($DB19&gt;2020,$C65*INDIRECT("'Bonus Calc'!"&amp;$X$101&amp;61)))</f>
        <v>0</v>
      </c>
      <c r="AF65" s="440">
        <f ca="1">IF($C$8="y",$C65*IF($DB19&gt;2019,VLOOKUP(2020,'Bonus Calc'!$A$18:$CZ$61,$Y$104,0),VLOOKUP($DB19,'Bonus Calc'!$A$18:$CZ$61,$Y$104,0)),+IF(OR($DB19&gt;2020,$C65=0),0,INDIRECT("'"&amp;$D$102&amp;"'!"&amp;$Y$101&amp;$D$103))+IF($DB19&gt;2020,$C65*INDIRECT("'Bonus Calc'!"&amp;$Y$101&amp;61)))</f>
        <v>0</v>
      </c>
      <c r="AG65" s="440">
        <f ca="1">IF($C$8="y",$C65*IF($DB19&gt;2019,VLOOKUP(2020,'Bonus Calc'!$A$18:$CZ$61,$Z$104,0),VLOOKUP($DB19,'Bonus Calc'!$A$18:$CZ$61,$Z$104,0)),+IF(OR($DB19&gt;2020,$C65=0),0,INDIRECT("'"&amp;$D$102&amp;"'!"&amp;$Z$101&amp;$D$103))+IF($DB19&gt;2020,$C65*INDIRECT("'Bonus Calc'!"&amp;$Z$101&amp;61)))</f>
        <v>0</v>
      </c>
      <c r="AH65" s="440">
        <f ca="1">IF($C$8="y",$C65*IF($DB19&gt;2019,VLOOKUP(2020,'Bonus Calc'!$A$18:$CZ$61,$AA$104,0),VLOOKUP($DB19,'Bonus Calc'!$A$18:$CZ$61,$AA$104,0)),+IF(OR($DB19&gt;2020,$C65=0),0,INDIRECT("'"&amp;$D$102&amp;"'!"&amp;$AA$101&amp;$D$103))+IF($DB19&gt;2020,$C65*INDIRECT("'Bonus Calc'!"&amp;$AA$101&amp;61)))</f>
        <v>0</v>
      </c>
      <c r="AI65" s="440">
        <f ca="1">IF($C$8="y",$C65*IF($DB19&gt;2019,VLOOKUP(2020,'Bonus Calc'!$A$18:$CZ$61,$AB$104,0),VLOOKUP($DB19,'Bonus Calc'!$A$18:$CZ$61,$AB$104,0)),+IF(OR($DB19&gt;2020,$C65=0),0,INDIRECT("'"&amp;$D$102&amp;"'!"&amp;$AB$101&amp;$D$103))+IF($DB19&gt;2020,$C65*INDIRECT("'Bonus Calc'!"&amp;$AB$101&amp;61)))</f>
        <v>0</v>
      </c>
      <c r="AJ65" s="440">
        <f ca="1">IF($C$8="y",$C65*IF($DB19&gt;2019,VLOOKUP(2020,'Bonus Calc'!$A$18:$CZ$61,$AC$104,0),VLOOKUP($DB19,'Bonus Calc'!$A$18:$CZ$61,$AC$104,0)),+IF(OR($DB19&gt;2020,$C65=0),0,INDIRECT("'"&amp;$D$102&amp;"'!"&amp;$AC$101&amp;$D$103))+IF($DB19&gt;2020,$C65*INDIRECT("'Bonus Calc'!"&amp;$AC$101&amp;61)))</f>
        <v>0</v>
      </c>
      <c r="AK65" s="440">
        <f ca="1">IF($C$8="y",$C65*IF($DB19&gt;2019,VLOOKUP(2020,'Bonus Calc'!$A$18:$CZ$61,$AD$104,0),VLOOKUP($DB19,'Bonus Calc'!$A$18:$CZ$61,$AD$104,0)),+IF(OR($DB19&gt;2020,$C65=0),0,INDIRECT("'"&amp;$D$102&amp;"'!"&amp;$AD$101&amp;$D$103))+IF($DB19&gt;2020,$C65*INDIRECT("'Bonus Calc'!"&amp;$AD$101&amp;61)))</f>
        <v>0</v>
      </c>
      <c r="AL65" s="440">
        <f ca="1">IF($C$8="y",$C65*IF($DB19&gt;2019,VLOOKUP(2020,'Bonus Calc'!$A$18:$CZ$61,$AE$104,0),VLOOKUP($DB19,'Bonus Calc'!$A$18:$CZ$61,$AE$104,0)),+IF(OR($DB19&gt;2020,$C65=0),0,INDIRECT("'"&amp;$D$102&amp;"'!"&amp;$AE$101&amp;$D$103))+IF($DB19&gt;2020,$C65*INDIRECT("'Bonus Calc'!"&amp;$AE$101&amp;61)))</f>
        <v>0</v>
      </c>
      <c r="AM65" s="440">
        <f ca="1">IF($C$8="y",$C65*IF($DB19&gt;2019,VLOOKUP(2020,'Bonus Calc'!$A$18:$CZ$61,$AF$104,0),VLOOKUP($DB19,'Bonus Calc'!$A$18:$CZ$61,$AF$104,0)),+IF(OR($DB19&gt;2020,$C65=0),0,INDIRECT("'"&amp;$D$102&amp;"'!"&amp;$AF$101&amp;$D$103))+IF($DB19&gt;2020,$C65*INDIRECT("'Bonus Calc'!"&amp;$AF$101&amp;61)))</f>
        <v>0</v>
      </c>
      <c r="AN65" s="440">
        <f ca="1">IF($C$8="y",$C65*IF($DB19&gt;2019,VLOOKUP(2020,'Bonus Calc'!$A$18:$CZ$61,$AG$104,0),VLOOKUP($DB19,'Bonus Calc'!$A$18:$CZ$61,$AG$104,0)),+IF(OR($DB19&gt;2020,$C65=0),0,INDIRECT("'"&amp;$D$102&amp;"'!"&amp;$AG$101&amp;$D$103))+IF($DB19&gt;2020,$C65*INDIRECT("'Bonus Calc'!"&amp;$AG$101&amp;61)))</f>
        <v>0</v>
      </c>
      <c r="AO65" s="440">
        <f ca="1">IF($C$8="y",$C65*IF($DB19&gt;2019,VLOOKUP(2020,'Bonus Calc'!$A$18:$CZ$61,$AH$104,0),VLOOKUP($DB19,'Bonus Calc'!$A$18:$CZ$61,$AH$104,0)),+IF(OR($DB19&gt;2020,$C65=0),0,INDIRECT("'"&amp;$D$102&amp;"'!"&amp;$AH$101&amp;$D$103))+IF($DB19&gt;2020,$C65*INDIRECT("'Bonus Calc'!"&amp;$AH$101&amp;61)))</f>
        <v>0</v>
      </c>
      <c r="AP65" s="440">
        <f ca="1">IF($C$8="y",$C65*IF($DB19&gt;2019,VLOOKUP(2020,'Bonus Calc'!$A$18:$CZ$61,$AI$104,0),VLOOKUP($DB19,'Bonus Calc'!$A$18:$CZ$61,$AI$104,0)),+IF(OR($DB19&gt;2020,$C65=0),0,INDIRECT("'"&amp;$D$102&amp;"'!"&amp;$AI$101&amp;$D$103))+IF($DB19&gt;2020,$C65*INDIRECT("'Bonus Calc'!"&amp;$AI$101&amp;61)))</f>
        <v>0</v>
      </c>
      <c r="AQ65" s="440">
        <f ca="1">IF($C$8="y",$C65*IF($DB19&gt;2019,VLOOKUP(2020,'Bonus Calc'!$A$18:$CZ$61,$AJ$104,0),VLOOKUP($DB19,'Bonus Calc'!$A$18:$CZ$61,$AJ$104,0)),+IF(OR($DB19&gt;2020,$C65=0),0,INDIRECT("'"&amp;$D$102&amp;"'!"&amp;$AJ$101&amp;$D$103))+IF($DB19&gt;2020,$C65*INDIRECT("'Bonus Calc'!"&amp;$AJ$101&amp;61)))</f>
        <v>0</v>
      </c>
      <c r="AR65" s="440">
        <f ca="1">IF($C$8="y",$C65*IF($DB19&gt;2019,VLOOKUP(2020,'Bonus Calc'!$A$18:$CZ$61,$AK$104,0),VLOOKUP($DB19,'Bonus Calc'!$A$18:$CZ$61,$AK$104,0)),+IF(OR($DB19&gt;2020,$C65=0),0,INDIRECT("'"&amp;$D$102&amp;"'!"&amp;$AK$101&amp;$D$103))+IF($DB19&gt;2020,$C65*INDIRECT("'Bonus Calc'!"&amp;$AK$101&amp;61)))</f>
        <v>0</v>
      </c>
      <c r="AS65" s="440">
        <f ca="1">IF($C$8="y",$C65*IF($DB19&gt;2019,VLOOKUP(2020,'Bonus Calc'!$A$18:$CZ$61,$AL$104,0),VLOOKUP($DB19,'Bonus Calc'!$A$18:$CZ$61,$AL$104,0)),+IF(OR($DB19&gt;2020,$C65=0),0,INDIRECT("'"&amp;$D$102&amp;"'!"&amp;$AL$101&amp;$D$103))+IF($DB19&gt;2020,$C65*INDIRECT("'Bonus Calc'!"&amp;$AL$101&amp;61)))</f>
        <v>0</v>
      </c>
      <c r="AT65" s="440">
        <f ca="1">IF($C$8="y",$C65*IF($DB19&gt;2019,VLOOKUP(2020,'Bonus Calc'!$A$18:$CZ$61,$AM$104,0),VLOOKUP($DB19,'Bonus Calc'!$A$18:$CZ$61,$AM$104,0)),+IF(OR($DB19&gt;2020,$C65=0),0,INDIRECT("'"&amp;$D$102&amp;"'!"&amp;$AM$101&amp;$D$103))+IF($DB19&gt;2020,$C65*INDIRECT("'Bonus Calc'!"&amp;$AM$101&amp;61)))</f>
        <v>0</v>
      </c>
      <c r="AU65" s="440">
        <f ca="1">IF($C$8="y",$C65*IF($DB19&gt;2019,VLOOKUP(2020,'Bonus Calc'!$A$18:$CZ$61,$AN$104,0),VLOOKUP($DB19,'Bonus Calc'!$A$18:$CZ$61,$AN$104,0)),+IF(OR($DB19&gt;2020,$C65=0),0,INDIRECT("'"&amp;$D$102&amp;"'!"&amp;$AN$101&amp;$D$103))+IF($DB19&gt;2020,$C65*INDIRECT("'Bonus Calc'!"&amp;$AN$101&amp;61)))</f>
        <v>0</v>
      </c>
      <c r="AV65" s="440">
        <f ca="1">IF($C$8="y",$C65*IF($DB19&gt;2019,VLOOKUP(2020,'Bonus Calc'!$A$18:$CZ$61,$AO$104,0),VLOOKUP($DB19,'Bonus Calc'!$A$18:$CZ$61,$AO$104,0)),+IF(OR($DB19&gt;2020,$C65=0),0,INDIRECT("'"&amp;$D$102&amp;"'!"&amp;$AO$101&amp;$D$103))+IF($DB19&gt;2020,$C65*INDIRECT("'Bonus Calc'!"&amp;$AO$101&amp;61)))</f>
        <v>0</v>
      </c>
      <c r="AW65" s="440">
        <f ca="1">IF($C$8="y",$C65*IF($DB19&gt;2019,VLOOKUP(2020,'Bonus Calc'!$A$18:$CZ$61,$AP$104,0),VLOOKUP($DB19,'Bonus Calc'!$A$18:$CZ$61,$AP$104,0)),+IF(OR($DB19&gt;2020,$C65=0),0,INDIRECT("'"&amp;$D$102&amp;"'!"&amp;$AP$101&amp;$D$103))+IF($DB19&gt;2020,$C65*INDIRECT("'Bonus Calc'!"&amp;$AP$101&amp;61)))</f>
        <v>0</v>
      </c>
      <c r="AX65" s="440">
        <f ca="1">IF($C$8="y",$C65*IF($DB19&gt;2019,VLOOKUP(2020,'Bonus Calc'!$A$18:$CZ$61,$AQ$104,0),VLOOKUP($DB19,'Bonus Calc'!$A$18:$CZ$61,$AQ$104,0)),+IF(OR($DB19&gt;2020,$C65=0),0,INDIRECT("'"&amp;$D$102&amp;"'!"&amp;$AQ$101&amp;$D$103))+IF($DB19&gt;2020,$C65*INDIRECT("'Bonus Calc'!"&amp;$AQ$101&amp;61)))</f>
        <v>0</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200"/>
      <c r="CH65" s="200"/>
      <c r="CI65" s="200"/>
      <c r="CJ65" s="200"/>
      <c r="CK65" s="200"/>
      <c r="CL65" s="200"/>
      <c r="CM65" s="200"/>
      <c r="CN65" s="200"/>
      <c r="CO65" s="200"/>
      <c r="CP65" s="200"/>
      <c r="CQ65" s="200"/>
      <c r="CR65" s="200"/>
      <c r="CS65" s="200"/>
      <c r="CT65" s="200"/>
      <c r="CU65" s="200"/>
      <c r="CV65" s="200"/>
      <c r="CW65" s="200"/>
      <c r="CX65" s="200"/>
      <c r="CY65" s="200"/>
      <c r="CZ65" s="192">
        <f t="shared" ca="1" si="335"/>
        <v>0</v>
      </c>
      <c r="DA65" s="200"/>
      <c r="DB65" s="200"/>
      <c r="DC65" s="200"/>
      <c r="DD65" s="200"/>
      <c r="DE65" s="200"/>
      <c r="DF65" s="200"/>
      <c r="DG65" s="192"/>
    </row>
    <row r="66" spans="1:123" x14ac:dyDescent="0.2">
      <c r="A66" s="191">
        <f t="shared" si="336"/>
        <v>9</v>
      </c>
      <c r="B66" s="191">
        <f t="shared" si="337"/>
        <v>2026</v>
      </c>
      <c r="C66" s="183">
        <f t="shared" ca="1" si="334"/>
        <v>0</v>
      </c>
      <c r="D66" s="439"/>
      <c r="E66" s="439"/>
      <c r="F66" s="439"/>
      <c r="G66" s="439"/>
      <c r="H66" s="439"/>
      <c r="I66" s="439"/>
      <c r="J66" s="439"/>
      <c r="K66" s="439"/>
      <c r="L66" s="440">
        <f ca="1">IF($C$8="y",$C66*IF($DB20&gt;2019,VLOOKUP(2020,'Bonus Calc'!$A$18:$CZ$61,$D$104,0),VLOOKUP($DB20,'Bonus Calc'!$A$18:$CZ$61,$D$104,0)),+IF(OR($DB20&gt;2020,$C66=0),0,INDIRECT("'"&amp;$D$102&amp;"'!"&amp;$D$101&amp;$D$103))+IF($DB20&gt;2020,$C66*INDIRECT("'Bonus Calc'!"&amp;$D$101&amp;61)))</f>
        <v>0</v>
      </c>
      <c r="M66" s="440">
        <f ca="1">IF($C$8="y",$C66*IF($DB20&gt;2019,VLOOKUP(2020,'Bonus Calc'!$A$18:$CZ$61,$E$104,0),VLOOKUP($DB20,'Bonus Calc'!$A$18:$CZ$61,$E$104,0)),+IF(OR($DB20&gt;2020,$C66=0),0,INDIRECT("'"&amp;$D$102&amp;"'!"&amp;$E$101&amp;$D$103))+IF($DB20&gt;2020,$C66*INDIRECT("'Bonus Calc'!"&amp;$E$101&amp;61)))</f>
        <v>0</v>
      </c>
      <c r="N66" s="440">
        <f ca="1">IF($C$8="y",$C66*IF($DB20&gt;2019,VLOOKUP(2020,'Bonus Calc'!$A$18:$CZ$61,$F$104,0),VLOOKUP($DB20,'Bonus Calc'!$A$18:$CZ$61,$F$104,0)),+IF(OR($DB20&gt;2020,$C66=0),0,INDIRECT("'"&amp;$D$102&amp;"'!"&amp;$F$101&amp;$D$103))+IF($DB20&gt;2020,$C66*INDIRECT("'Bonus Calc'!"&amp;$F$101&amp;61)))</f>
        <v>0</v>
      </c>
      <c r="O66" s="440">
        <f ca="1">IF($C$8="y",$C66*IF($DB20&gt;2019,VLOOKUP(2020,'Bonus Calc'!$A$18:$CZ$61,$G$104,0),VLOOKUP($DB20,'Bonus Calc'!$A$18:$CZ$61,$G$104,0)),+IF(OR($DB20&gt;2020,$C66=0),0,INDIRECT("'"&amp;$D$102&amp;"'!"&amp;$G$101&amp;$D$103))+IF($DB20&gt;2020,$C66*INDIRECT("'Bonus Calc'!"&amp;$G$101&amp;61)))</f>
        <v>0</v>
      </c>
      <c r="P66" s="440">
        <f ca="1">IF($C$8="y",$C66*IF($DB20&gt;2019,VLOOKUP(2020,'Bonus Calc'!$A$18:$CZ$61,$H$104,0),VLOOKUP($DB20,'Bonus Calc'!$A$18:$CZ$61,$H$104,0)),+IF(OR($DB20&gt;2020,$C66=0),0,INDIRECT("'"&amp;$D$102&amp;"'!"&amp;$H$101&amp;$D$103))+IF($DB20&gt;2020,$C66*INDIRECT("'Bonus Calc'!"&amp;$H$101&amp;61)))</f>
        <v>0</v>
      </c>
      <c r="Q66" s="440">
        <f ca="1">IF($C$8="y",$C66*IF($DB20&gt;2019,VLOOKUP(2020,'Bonus Calc'!$A$18:$CZ$61,$I$104,0),VLOOKUP($DB20,'Bonus Calc'!$A$18:$CZ$61,$I$104,0)),+IF(OR($DB20&gt;2020,$C66=0),0,INDIRECT("'"&amp;$D$102&amp;"'!"&amp;$I$101&amp;$D$103))+IF($DB20&gt;2020,$C66*INDIRECT("'Bonus Calc'!"&amp;$I$101&amp;61)))</f>
        <v>0</v>
      </c>
      <c r="R66" s="440">
        <f ca="1">IF($C$8="y",$C66*IF($DB20&gt;2019,VLOOKUP(2020,'Bonus Calc'!$A$18:$CZ$61,$J$104,0),VLOOKUP($DB20,'Bonus Calc'!$A$18:$CZ$61,$J$104,0)),+IF(OR($DB20&gt;2020,$C66=0),0,INDIRECT("'"&amp;$D$102&amp;"'!"&amp;$J$101&amp;$D$103))+IF($DB20&gt;2020,$C66*INDIRECT("'Bonus Calc'!"&amp;$J$101&amp;61)))</f>
        <v>0</v>
      </c>
      <c r="S66" s="440">
        <f ca="1">IF($C$8="y",$C66*IF($DB20&gt;2019,VLOOKUP(2020,'Bonus Calc'!$A$18:$CZ$61,$K$104,0),VLOOKUP($DB20,'Bonus Calc'!$A$18:$CZ$61,$K$104,0)),+IF(OR($DB20&gt;2020,$C66=0),0,INDIRECT("'"&amp;$D$102&amp;"'!"&amp;$K$101&amp;$D$103))+IF($DB20&gt;2020,$C66*INDIRECT("'Bonus Calc'!"&amp;$K$101&amp;61)))</f>
        <v>0</v>
      </c>
      <c r="T66" s="440">
        <f ca="1">IF($C$8="y",$C66*IF($DB20&gt;2019,VLOOKUP(2020,'Bonus Calc'!$A$18:$CZ$61,$L$104,0),VLOOKUP($DB20,'Bonus Calc'!$A$18:$CZ$61,$L$104,0)),+IF(OR($DB20&gt;2020,$C66=0),0,INDIRECT("'"&amp;$D$102&amp;"'!"&amp;$L$101&amp;$D$103))+IF($DB20&gt;2020,$C66*INDIRECT("'Bonus Calc'!"&amp;$L$101&amp;61)))</f>
        <v>0</v>
      </c>
      <c r="U66" s="440">
        <f ca="1">IF($C$8="y",$C66*IF($DB20&gt;2019,VLOOKUP(2020,'Bonus Calc'!$A$18:$CZ$61,$M$104,0),VLOOKUP($DB20,'Bonus Calc'!$A$18:$CZ$61,$M$104,0)),+IF(OR($DB20&gt;2020,$C66=0),0,INDIRECT("'"&amp;$D$102&amp;"'!"&amp;$M$101&amp;$D$103))+IF($DB20&gt;2020,$C66*INDIRECT("'Bonus Calc'!"&amp;$M$101&amp;61)))</f>
        <v>0</v>
      </c>
      <c r="V66" s="440">
        <f ca="1">IF($C$8="y",$C66*IF($DB20&gt;2019,VLOOKUP(2020,'Bonus Calc'!$A$18:$CZ$61,$N$104,0),VLOOKUP($DB20,'Bonus Calc'!$A$18:$CZ$61,$N$104,0)),+IF(OR($DB20&gt;2020,$C66=0),0,INDIRECT("'"&amp;$D$102&amp;"'!"&amp;$N$101&amp;$D$103))+IF($DB20&gt;2020,$C66*INDIRECT("'Bonus Calc'!"&amp;$N$101&amp;61)))</f>
        <v>0</v>
      </c>
      <c r="W66" s="440">
        <f ca="1">IF($C$8="y",$C66*IF($DB20&gt;2019,VLOOKUP(2020,'Bonus Calc'!$A$18:$CZ$61,$O$104,0),VLOOKUP($DB20,'Bonus Calc'!$A$18:$CZ$61,$O$104,0)),+IF(OR($DB20&gt;2020,$C66=0),0,INDIRECT("'"&amp;$D$102&amp;"'!"&amp;$O$101&amp;$D$103))+IF($DB20&gt;2020,$C66*INDIRECT("'Bonus Calc'!"&amp;$O$101&amp;61)))</f>
        <v>0</v>
      </c>
      <c r="X66" s="440">
        <f ca="1">IF($C$8="y",$C66*IF($DB20&gt;2019,VLOOKUP(2020,'Bonus Calc'!$A$18:$CZ$61,$P$104,0),VLOOKUP($DB20,'Bonus Calc'!$A$18:$CZ$61,$P$104,0)),+IF(OR($DB20&gt;2020,$C66=0),0,INDIRECT("'"&amp;$D$102&amp;"'!"&amp;$P$101&amp;$D$103))+IF($DB20&gt;2020,$C66*INDIRECT("'Bonus Calc'!"&amp;$P$101&amp;61)))</f>
        <v>0</v>
      </c>
      <c r="Y66" s="440">
        <f ca="1">IF($C$8="y",$C66*IF($DB20&gt;2019,VLOOKUP(2020,'Bonus Calc'!$A$18:$CZ$61,$Q$104,0),VLOOKUP($DB20,'Bonus Calc'!$A$18:$CZ$61,$Q$104,0)),+IF(OR($DB20&gt;2020,$C66=0),0,INDIRECT("'"&amp;$D$102&amp;"'!"&amp;$Q$101&amp;$D$103))+IF($DB20&gt;2020,$C66*INDIRECT("'Bonus Calc'!"&amp;$Q$101&amp;61)))</f>
        <v>0</v>
      </c>
      <c r="Z66" s="440">
        <f ca="1">IF($C$8="y",$C66*IF($DB20&gt;2019,VLOOKUP(2020,'Bonus Calc'!$A$18:$CZ$61,$R$104,0),VLOOKUP($DB20,'Bonus Calc'!$A$18:$CZ$61,$R$104,0)),+IF(OR($DB20&gt;2020,$C66=0),0,INDIRECT("'"&amp;$D$102&amp;"'!"&amp;$R$101&amp;$D$103))+IF($DB20&gt;2020,$C66*INDIRECT("'Bonus Calc'!"&amp;$R$101&amp;61)))</f>
        <v>0</v>
      </c>
      <c r="AA66" s="440">
        <f ca="1">IF($C$8="y",$C66*IF($DB20&gt;2019,VLOOKUP(2020,'Bonus Calc'!$A$18:$CZ$61,$S$104,0),VLOOKUP($DB20,'Bonus Calc'!$A$18:$CZ$61,$S$104,0)),+IF(OR($DB20&gt;2020,$C66=0),0,INDIRECT("'"&amp;$D$102&amp;"'!"&amp;$S$101&amp;$D$103))+IF($DB20&gt;2020,$C66*INDIRECT("'Bonus Calc'!"&amp;$S$101&amp;61)))</f>
        <v>0</v>
      </c>
      <c r="AB66" s="440">
        <f ca="1">IF($C$8="y",$C66*IF($DB20&gt;2019,VLOOKUP(2020,'Bonus Calc'!$A$18:$CZ$61,$T$104,0),VLOOKUP($DB20,'Bonus Calc'!$A$18:$CZ$61,$T$104,0)),+IF(OR($DB20&gt;2020,$C66=0),0,INDIRECT("'"&amp;$D$102&amp;"'!"&amp;$T$101&amp;$D$103))+IF($DB20&gt;2020,$C66*INDIRECT("'Bonus Calc'!"&amp;$T$101&amp;61)))</f>
        <v>0</v>
      </c>
      <c r="AC66" s="440">
        <f ca="1">IF($C$8="y",$C66*IF($DB20&gt;2019,VLOOKUP(2020,'Bonus Calc'!$A$18:$CZ$61,$U$104,0),VLOOKUP($DB20,'Bonus Calc'!$A$18:$CZ$61,$U$104,0)),+IF(OR($DB20&gt;2020,$C66=0),0,INDIRECT("'"&amp;$D$102&amp;"'!"&amp;$U$101&amp;$D$103))+IF($DB20&gt;2020,$C66*INDIRECT("'Bonus Calc'!"&amp;$U$101&amp;61)))</f>
        <v>0</v>
      </c>
      <c r="AD66" s="440">
        <f ca="1">IF($C$8="y",$C66*IF($DB20&gt;2019,VLOOKUP(2020,'Bonus Calc'!$A$18:$CZ$61,$V$104,0),VLOOKUP($DB20,'Bonus Calc'!$A$18:$CZ$61,$V$104,0)),+IF(OR($DB20&gt;2020,$C66=0),0,INDIRECT("'"&amp;$D$102&amp;"'!"&amp;$V$101&amp;$D$103))+IF($DB20&gt;2020,$C66*INDIRECT("'Bonus Calc'!"&amp;$V$101&amp;61)))</f>
        <v>0</v>
      </c>
      <c r="AE66" s="440">
        <f ca="1">IF($C$8="y",$C66*IF($DB20&gt;2019,VLOOKUP(2020,'Bonus Calc'!$A$18:$CZ$61,$W$104,0),VLOOKUP($DB20,'Bonus Calc'!$A$18:$CZ$61,$W$104,0)),+IF(OR($DB20&gt;2020,$C66=0),0,INDIRECT("'"&amp;$D$102&amp;"'!"&amp;$W$101&amp;$D$103))+IF($DB20&gt;2020,$C66*INDIRECT("'Bonus Calc'!"&amp;$W$101&amp;61)))</f>
        <v>0</v>
      </c>
      <c r="AF66" s="440">
        <f ca="1">IF($C$8="y",$C66*IF($DB20&gt;2019,VLOOKUP(2020,'Bonus Calc'!$A$18:$CZ$61,$X$104,0),VLOOKUP($DB20,'Bonus Calc'!$A$18:$CZ$61,$X$104,0)),+IF(OR($DB20&gt;2020,$C66=0),0,INDIRECT("'"&amp;$D$102&amp;"'!"&amp;$X$101&amp;$D$103))+IF($DB20&gt;2020,$C66*INDIRECT("'Bonus Calc'!"&amp;$X$101&amp;61)))</f>
        <v>0</v>
      </c>
      <c r="AG66" s="440">
        <f ca="1">IF($C$8="y",$C66*IF($DB20&gt;2019,VLOOKUP(2020,'Bonus Calc'!$A$18:$CZ$61,$Y$104,0),VLOOKUP($DB20,'Bonus Calc'!$A$18:$CZ$61,$Y$104,0)),+IF(OR($DB20&gt;2020,$C66=0),0,INDIRECT("'"&amp;$D$102&amp;"'!"&amp;$Y$101&amp;$D$103))+IF($DB20&gt;2020,$C66*INDIRECT("'Bonus Calc'!"&amp;$Y$101&amp;61)))</f>
        <v>0</v>
      </c>
      <c r="AH66" s="440">
        <f ca="1">IF($C$8="y",$C66*IF($DB20&gt;2019,VLOOKUP(2020,'Bonus Calc'!$A$18:$CZ$61,$Z$104,0),VLOOKUP($DB20,'Bonus Calc'!$A$18:$CZ$61,$Z$104,0)),+IF(OR($DB20&gt;2020,$C66=0),0,INDIRECT("'"&amp;$D$102&amp;"'!"&amp;$Z$101&amp;$D$103))+IF($DB20&gt;2020,$C66*INDIRECT("'Bonus Calc'!"&amp;$Z$101&amp;61)))</f>
        <v>0</v>
      </c>
      <c r="AI66" s="440">
        <f ca="1">IF($C$8="y",$C66*IF($DB20&gt;2019,VLOOKUP(2020,'Bonus Calc'!$A$18:$CZ$61,$AA$104,0),VLOOKUP($DB20,'Bonus Calc'!$A$18:$CZ$61,$AA$104,0)),+IF(OR($DB20&gt;2020,$C66=0),0,INDIRECT("'"&amp;$D$102&amp;"'!"&amp;$AA$101&amp;$D$103))+IF($DB20&gt;2020,$C66*INDIRECT("'Bonus Calc'!"&amp;$AA$101&amp;61)))</f>
        <v>0</v>
      </c>
      <c r="AJ66" s="440">
        <f ca="1">IF($C$8="y",$C66*IF($DB20&gt;2019,VLOOKUP(2020,'Bonus Calc'!$A$18:$CZ$61,$AB$104,0),VLOOKUP($DB20,'Bonus Calc'!$A$18:$CZ$61,$AB$104,0)),+IF(OR($DB20&gt;2020,$C66=0),0,INDIRECT("'"&amp;$D$102&amp;"'!"&amp;$AB$101&amp;$D$103))+IF($DB20&gt;2020,$C66*INDIRECT("'Bonus Calc'!"&amp;$AB$101&amp;61)))</f>
        <v>0</v>
      </c>
      <c r="AK66" s="440">
        <f ca="1">IF($C$8="y",$C66*IF($DB20&gt;2019,VLOOKUP(2020,'Bonus Calc'!$A$18:$CZ$61,$AC$104,0),VLOOKUP($DB20,'Bonus Calc'!$A$18:$CZ$61,$AC$104,0)),+IF(OR($DB20&gt;2020,$C66=0),0,INDIRECT("'"&amp;$D$102&amp;"'!"&amp;$AC$101&amp;$D$103))+IF($DB20&gt;2020,$C66*INDIRECT("'Bonus Calc'!"&amp;$AC$101&amp;61)))</f>
        <v>0</v>
      </c>
      <c r="AL66" s="440">
        <f ca="1">IF($C$8="y",$C66*IF($DB20&gt;2019,VLOOKUP(2020,'Bonus Calc'!$A$18:$CZ$61,$AD$104,0),VLOOKUP($DB20,'Bonus Calc'!$A$18:$CZ$61,$AD$104,0)),+IF(OR($DB20&gt;2020,$C66=0),0,INDIRECT("'"&amp;$D$102&amp;"'!"&amp;$AD$101&amp;$D$103))+IF($DB20&gt;2020,$C66*INDIRECT("'Bonus Calc'!"&amp;$AD$101&amp;61)))</f>
        <v>0</v>
      </c>
      <c r="AM66" s="440">
        <f ca="1">IF($C$8="y",$C66*IF($DB20&gt;2019,VLOOKUP(2020,'Bonus Calc'!$A$18:$CZ$61,$AE$104,0),VLOOKUP($DB20,'Bonus Calc'!$A$18:$CZ$61,$AE$104,0)),+IF(OR($DB20&gt;2020,$C66=0),0,INDIRECT("'"&amp;$D$102&amp;"'!"&amp;$AE$101&amp;$D$103))+IF($DB20&gt;2020,$C66*INDIRECT("'Bonus Calc'!"&amp;$AE$101&amp;61)))</f>
        <v>0</v>
      </c>
      <c r="AN66" s="440">
        <f ca="1">IF($C$8="y",$C66*IF($DB20&gt;2019,VLOOKUP(2020,'Bonus Calc'!$A$18:$CZ$61,$AF$104,0),VLOOKUP($DB20,'Bonus Calc'!$A$18:$CZ$61,$AF$104,0)),+IF(OR($DB20&gt;2020,$C66=0),0,INDIRECT("'"&amp;$D$102&amp;"'!"&amp;$AF$101&amp;$D$103))+IF($DB20&gt;2020,$C66*INDIRECT("'Bonus Calc'!"&amp;$AF$101&amp;61)))</f>
        <v>0</v>
      </c>
      <c r="AO66" s="440">
        <f ca="1">IF($C$8="y",$C66*IF($DB20&gt;2019,VLOOKUP(2020,'Bonus Calc'!$A$18:$CZ$61,$AG$104,0),VLOOKUP($DB20,'Bonus Calc'!$A$18:$CZ$61,$AG$104,0)),+IF(OR($DB20&gt;2020,$C66=0),0,INDIRECT("'"&amp;$D$102&amp;"'!"&amp;$AG$101&amp;$D$103))+IF($DB20&gt;2020,$C66*INDIRECT("'Bonus Calc'!"&amp;$AG$101&amp;61)))</f>
        <v>0</v>
      </c>
      <c r="AP66" s="440">
        <f ca="1">IF($C$8="y",$C66*IF($DB20&gt;2019,VLOOKUP(2020,'Bonus Calc'!$A$18:$CZ$61,$AH$104,0),VLOOKUP($DB20,'Bonus Calc'!$A$18:$CZ$61,$AH$104,0)),+IF(OR($DB20&gt;2020,$C66=0),0,INDIRECT("'"&amp;$D$102&amp;"'!"&amp;$AH$101&amp;$D$103))+IF($DB20&gt;2020,$C66*INDIRECT("'Bonus Calc'!"&amp;$AH$101&amp;61)))</f>
        <v>0</v>
      </c>
      <c r="AQ66" s="440">
        <f ca="1">IF($C$8="y",$C66*IF($DB20&gt;2019,VLOOKUP(2020,'Bonus Calc'!$A$18:$CZ$61,$AI$104,0),VLOOKUP($DB20,'Bonus Calc'!$A$18:$CZ$61,$AI$104,0)),+IF(OR($DB20&gt;2020,$C66=0),0,INDIRECT("'"&amp;$D$102&amp;"'!"&amp;$AI$101&amp;$D$103))+IF($DB20&gt;2020,$C66*INDIRECT("'Bonus Calc'!"&amp;$AI$101&amp;61)))</f>
        <v>0</v>
      </c>
      <c r="AR66" s="440">
        <f ca="1">IF($C$8="y",$C66*IF($DB20&gt;2019,VLOOKUP(2020,'Bonus Calc'!$A$18:$CZ$61,$AJ$104,0),VLOOKUP($DB20,'Bonus Calc'!$A$18:$CZ$61,$AJ$104,0)),+IF(OR($DB20&gt;2020,$C66=0),0,INDIRECT("'"&amp;$D$102&amp;"'!"&amp;$AJ$101&amp;$D$103))+IF($DB20&gt;2020,$C66*INDIRECT("'Bonus Calc'!"&amp;$AJ$101&amp;61)))</f>
        <v>0</v>
      </c>
      <c r="AS66" s="440">
        <f ca="1">IF($C$8="y",$C66*IF($DB20&gt;2019,VLOOKUP(2020,'Bonus Calc'!$A$18:$CZ$61,$AK$104,0),VLOOKUP($DB20,'Bonus Calc'!$A$18:$CZ$61,$AK$104,0)),+IF(OR($DB20&gt;2020,$C66=0),0,INDIRECT("'"&amp;$D$102&amp;"'!"&amp;$AK$101&amp;$D$103))+IF($DB20&gt;2020,$C66*INDIRECT("'Bonus Calc'!"&amp;$AK$101&amp;61)))</f>
        <v>0</v>
      </c>
      <c r="AT66" s="440">
        <f ca="1">IF($C$8="y",$C66*IF($DB20&gt;2019,VLOOKUP(2020,'Bonus Calc'!$A$18:$CZ$61,$AL$104,0),VLOOKUP($DB20,'Bonus Calc'!$A$18:$CZ$61,$AL$104,0)),+IF(OR($DB20&gt;2020,$C66=0),0,INDIRECT("'"&amp;$D$102&amp;"'!"&amp;$AL$101&amp;$D$103))+IF($DB20&gt;2020,$C66*INDIRECT("'Bonus Calc'!"&amp;$AL$101&amp;61)))</f>
        <v>0</v>
      </c>
      <c r="AU66" s="440">
        <f ca="1">IF($C$8="y",$C66*IF($DB20&gt;2019,VLOOKUP(2020,'Bonus Calc'!$A$18:$CZ$61,$AM$104,0),VLOOKUP($DB20,'Bonus Calc'!$A$18:$CZ$61,$AM$104,0)),+IF(OR($DB20&gt;2020,$C66=0),0,INDIRECT("'"&amp;$D$102&amp;"'!"&amp;$AM$101&amp;$D$103))+IF($DB20&gt;2020,$C66*INDIRECT("'Bonus Calc'!"&amp;$AM$101&amp;61)))</f>
        <v>0</v>
      </c>
      <c r="AV66" s="440">
        <f ca="1">IF($C$8="y",$C66*IF($DB20&gt;2019,VLOOKUP(2020,'Bonus Calc'!$A$18:$CZ$61,$AN$104,0),VLOOKUP($DB20,'Bonus Calc'!$A$18:$CZ$61,$AN$104,0)),+IF(OR($DB20&gt;2020,$C66=0),0,INDIRECT("'"&amp;$D$102&amp;"'!"&amp;$AN$101&amp;$D$103))+IF($DB20&gt;2020,$C66*INDIRECT("'Bonus Calc'!"&amp;$AN$101&amp;61)))</f>
        <v>0</v>
      </c>
      <c r="AW66" s="440">
        <f ca="1">IF($C$8="y",$C66*IF($DB20&gt;2019,VLOOKUP(2020,'Bonus Calc'!$A$18:$CZ$61,$AO$104,0),VLOOKUP($DB20,'Bonus Calc'!$A$18:$CZ$61,$AO$104,0)),+IF(OR($DB20&gt;2020,$C66=0),0,INDIRECT("'"&amp;$D$102&amp;"'!"&amp;$AO$101&amp;$D$103))+IF($DB20&gt;2020,$C66*INDIRECT("'Bonus Calc'!"&amp;$AO$101&amp;61)))</f>
        <v>0</v>
      </c>
      <c r="AX66" s="440">
        <f ca="1">IF($C$8="y",$C66*IF($DB20&gt;2019,VLOOKUP(2020,'Bonus Calc'!$A$18:$CZ$61,$AP$104,0),VLOOKUP($DB20,'Bonus Calc'!$A$18:$CZ$61,$AP$104,0)),+IF(OR($DB20&gt;2020,$C66=0),0,INDIRECT("'"&amp;$D$102&amp;"'!"&amp;$AP$101&amp;$D$103))+IF($DB20&gt;2020,$C66*INDIRECT("'Bonus Calc'!"&amp;$AP$101&amp;61)))</f>
        <v>0</v>
      </c>
      <c r="AY66" s="440">
        <f ca="1">IF($C$8="y",$C66*IF($DB20&gt;2019,VLOOKUP(2020,'Bonus Calc'!$A$18:$CZ$61,$AQ$104,0),VLOOKUP($DB20,'Bonus Calc'!$A$18:$CZ$61,$AQ$104,0)),+IF(OR($DB20&gt;2020,$C66=0),0,INDIRECT("'"&amp;$D$102&amp;"'!"&amp;$AQ$101&amp;$D$103))+IF($DB20&gt;2020,$C66*INDIRECT("'Bonus Calc'!"&amp;$AQ$101&amp;61)))</f>
        <v>0</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200"/>
      <c r="CH66" s="200"/>
      <c r="CI66" s="200"/>
      <c r="CJ66" s="200"/>
      <c r="CK66" s="200"/>
      <c r="CL66" s="200"/>
      <c r="CM66" s="200"/>
      <c r="CN66" s="200"/>
      <c r="CO66" s="200"/>
      <c r="CP66" s="200"/>
      <c r="CQ66" s="200"/>
      <c r="CR66" s="200"/>
      <c r="CS66" s="200"/>
      <c r="CT66" s="200"/>
      <c r="CU66" s="200"/>
      <c r="CV66" s="200"/>
      <c r="CW66" s="200"/>
      <c r="CX66" s="200"/>
      <c r="CY66" s="200"/>
      <c r="CZ66" s="192">
        <f t="shared" ca="1" si="335"/>
        <v>0</v>
      </c>
      <c r="DA66" s="200"/>
      <c r="DB66" s="200"/>
      <c r="DC66" s="200"/>
      <c r="DD66" s="200"/>
      <c r="DE66" s="200"/>
      <c r="DF66" s="200"/>
      <c r="DG66" s="200"/>
      <c r="DH66" s="192"/>
    </row>
    <row r="67" spans="1:123" x14ac:dyDescent="0.2">
      <c r="A67" s="191">
        <f t="shared" si="336"/>
        <v>10</v>
      </c>
      <c r="B67" s="191">
        <f t="shared" si="337"/>
        <v>2027</v>
      </c>
      <c r="C67" s="183">
        <f t="shared" ca="1" si="334"/>
        <v>0</v>
      </c>
      <c r="D67" s="439"/>
      <c r="E67" s="439"/>
      <c r="F67" s="439"/>
      <c r="G67" s="439"/>
      <c r="H67" s="439"/>
      <c r="I67" s="439"/>
      <c r="J67" s="439"/>
      <c r="K67" s="439"/>
      <c r="L67" s="439"/>
      <c r="M67" s="440">
        <f ca="1">IF($C$8="y",$C67*IF($DB21&gt;2019,VLOOKUP(2020,'Bonus Calc'!$A$18:$CZ$61,$D$104,0),VLOOKUP($DB21,'Bonus Calc'!$A$18:$CZ$61,$D$104,0)),+IF(OR($DB21&gt;2020,$C67=0),0,INDIRECT("'"&amp;$D$102&amp;"'!"&amp;$D$101&amp;$D$103))+IF($DB21&gt;2020,$C67*INDIRECT("'Bonus Calc'!"&amp;$D$101&amp;61)))</f>
        <v>0</v>
      </c>
      <c r="N67" s="440">
        <f ca="1">IF($C$8="y",$C67*IF($DB21&gt;2019,VLOOKUP(2020,'Bonus Calc'!$A$18:$CZ$61,$E$104,0),VLOOKUP($DB21,'Bonus Calc'!$A$18:$CZ$61,$E$104,0)),+IF(OR($DB21&gt;2020,$C67=0),0,INDIRECT("'"&amp;$D$102&amp;"'!"&amp;$E$101&amp;$D$103))+IF($DB21&gt;2020,$C67*INDIRECT("'Bonus Calc'!"&amp;$E$101&amp;61)))</f>
        <v>0</v>
      </c>
      <c r="O67" s="440">
        <f ca="1">IF($C$8="y",$C67*IF($DB21&gt;2019,VLOOKUP(2020,'Bonus Calc'!$A$18:$CZ$61,$F$104,0),VLOOKUP($DB21,'Bonus Calc'!$A$18:$CZ$61,$F$104,0)),+IF(OR($DB21&gt;2020,$C67=0),0,INDIRECT("'"&amp;$D$102&amp;"'!"&amp;$F$101&amp;$D$103))+IF($DB21&gt;2020,$C67*INDIRECT("'Bonus Calc'!"&amp;$F$101&amp;61)))</f>
        <v>0</v>
      </c>
      <c r="P67" s="440">
        <f ca="1">IF($C$8="y",$C67*IF($DB21&gt;2019,VLOOKUP(2020,'Bonus Calc'!$A$18:$CZ$61,$G$104,0),VLOOKUP($DB21,'Bonus Calc'!$A$18:$CZ$61,$G$104,0)),+IF(OR($DB21&gt;2020,$C67=0),0,INDIRECT("'"&amp;$D$102&amp;"'!"&amp;$G$101&amp;$D$103))+IF($DB21&gt;2020,$C67*INDIRECT("'Bonus Calc'!"&amp;$G$101&amp;61)))</f>
        <v>0</v>
      </c>
      <c r="Q67" s="440">
        <f ca="1">IF($C$8="y",$C67*IF($DB21&gt;2019,VLOOKUP(2020,'Bonus Calc'!$A$18:$CZ$61,$H$104,0),VLOOKUP($DB21,'Bonus Calc'!$A$18:$CZ$61,$H$104,0)),+IF(OR($DB21&gt;2020,$C67=0),0,INDIRECT("'"&amp;$D$102&amp;"'!"&amp;$H$101&amp;$D$103))+IF($DB21&gt;2020,$C67*INDIRECT("'Bonus Calc'!"&amp;$H$101&amp;61)))</f>
        <v>0</v>
      </c>
      <c r="R67" s="440">
        <f ca="1">IF($C$8="y",$C67*IF($DB21&gt;2019,VLOOKUP(2020,'Bonus Calc'!$A$18:$CZ$61,$I$104,0),VLOOKUP($DB21,'Bonus Calc'!$A$18:$CZ$61,$I$104,0)),+IF(OR($DB21&gt;2020,$C67=0),0,INDIRECT("'"&amp;$D$102&amp;"'!"&amp;$I$101&amp;$D$103))+IF($DB21&gt;2020,$C67*INDIRECT("'Bonus Calc'!"&amp;$I$101&amp;61)))</f>
        <v>0</v>
      </c>
      <c r="S67" s="440">
        <f ca="1">IF($C$8="y",$C67*IF($DB21&gt;2019,VLOOKUP(2020,'Bonus Calc'!$A$18:$CZ$61,$J$104,0),VLOOKUP($DB21,'Bonus Calc'!$A$18:$CZ$61,$J$104,0)),+IF(OR($DB21&gt;2020,$C67=0),0,INDIRECT("'"&amp;$D$102&amp;"'!"&amp;$J$101&amp;$D$103))+IF($DB21&gt;2020,$C67*INDIRECT("'Bonus Calc'!"&amp;$J$101&amp;61)))</f>
        <v>0</v>
      </c>
      <c r="T67" s="440">
        <f ca="1">IF($C$8="y",$C67*IF($DB21&gt;2019,VLOOKUP(2020,'Bonus Calc'!$A$18:$CZ$61,$K$104,0),VLOOKUP($DB21,'Bonus Calc'!$A$18:$CZ$61,$K$104,0)),+IF(OR($DB21&gt;2020,$C67=0),0,INDIRECT("'"&amp;$D$102&amp;"'!"&amp;$K$101&amp;$D$103))+IF($DB21&gt;2020,$C67*INDIRECT("'Bonus Calc'!"&amp;$K$101&amp;61)))</f>
        <v>0</v>
      </c>
      <c r="U67" s="440">
        <f ca="1">IF($C$8="y",$C67*IF($DB21&gt;2019,VLOOKUP(2020,'Bonus Calc'!$A$18:$CZ$61,$L$104,0),VLOOKUP($DB21,'Bonus Calc'!$A$18:$CZ$61,$L$104,0)),+IF(OR($DB21&gt;2020,$C67=0),0,INDIRECT("'"&amp;$D$102&amp;"'!"&amp;$L$101&amp;$D$103))+IF($DB21&gt;2020,$C67*INDIRECT("'Bonus Calc'!"&amp;$L$101&amp;61)))</f>
        <v>0</v>
      </c>
      <c r="V67" s="440">
        <f ca="1">IF($C$8="y",$C67*IF($DB21&gt;2019,VLOOKUP(2020,'Bonus Calc'!$A$18:$CZ$61,$M$104,0),VLOOKUP($DB21,'Bonus Calc'!$A$18:$CZ$61,$M$104,0)),+IF(OR($DB21&gt;2020,$C67=0),0,INDIRECT("'"&amp;$D$102&amp;"'!"&amp;$M$101&amp;$D$103))+IF($DB21&gt;2020,$C67*INDIRECT("'Bonus Calc'!"&amp;$M$101&amp;61)))</f>
        <v>0</v>
      </c>
      <c r="W67" s="440">
        <f ca="1">IF($C$8="y",$C67*IF($DB21&gt;2019,VLOOKUP(2020,'Bonus Calc'!$A$18:$CZ$61,$N$104,0),VLOOKUP($DB21,'Bonus Calc'!$A$18:$CZ$61,$N$104,0)),+IF(OR($DB21&gt;2020,$C67=0),0,INDIRECT("'"&amp;$D$102&amp;"'!"&amp;$N$101&amp;$D$103))+IF($DB21&gt;2020,$C67*INDIRECT("'Bonus Calc'!"&amp;$N$101&amp;61)))</f>
        <v>0</v>
      </c>
      <c r="X67" s="440">
        <f ca="1">IF($C$8="y",$C67*IF($DB21&gt;2019,VLOOKUP(2020,'Bonus Calc'!$A$18:$CZ$61,$O$104,0),VLOOKUP($DB21,'Bonus Calc'!$A$18:$CZ$61,$O$104,0)),+IF(OR($DB21&gt;2020,$C67=0),0,INDIRECT("'"&amp;$D$102&amp;"'!"&amp;$O$101&amp;$D$103))+IF($DB21&gt;2020,$C67*INDIRECT("'Bonus Calc'!"&amp;$O$101&amp;61)))</f>
        <v>0</v>
      </c>
      <c r="Y67" s="440">
        <f ca="1">IF($C$8="y",$C67*IF($DB21&gt;2019,VLOOKUP(2020,'Bonus Calc'!$A$18:$CZ$61,$P$104,0),VLOOKUP($DB21,'Bonus Calc'!$A$18:$CZ$61,$P$104,0)),+IF(OR($DB21&gt;2020,$C67=0),0,INDIRECT("'"&amp;$D$102&amp;"'!"&amp;$P$101&amp;$D$103))+IF($DB21&gt;2020,$C67*INDIRECT("'Bonus Calc'!"&amp;$P$101&amp;61)))</f>
        <v>0</v>
      </c>
      <c r="Z67" s="440">
        <f ca="1">IF($C$8="y",$C67*IF($DB21&gt;2019,VLOOKUP(2020,'Bonus Calc'!$A$18:$CZ$61,$Q$104,0),VLOOKUP($DB21,'Bonus Calc'!$A$18:$CZ$61,$Q$104,0)),+IF(OR($DB21&gt;2020,$C67=0),0,INDIRECT("'"&amp;$D$102&amp;"'!"&amp;$Q$101&amp;$D$103))+IF($DB21&gt;2020,$C67*INDIRECT("'Bonus Calc'!"&amp;$Q$101&amp;61)))</f>
        <v>0</v>
      </c>
      <c r="AA67" s="440">
        <f ca="1">IF($C$8="y",$C67*IF($DB21&gt;2019,VLOOKUP(2020,'Bonus Calc'!$A$18:$CZ$61,$R$104,0),VLOOKUP($DB21,'Bonus Calc'!$A$18:$CZ$61,$R$104,0)),+IF(OR($DB21&gt;2020,$C67=0),0,INDIRECT("'"&amp;$D$102&amp;"'!"&amp;$R$101&amp;$D$103))+IF($DB21&gt;2020,$C67*INDIRECT("'Bonus Calc'!"&amp;$R$101&amp;61)))</f>
        <v>0</v>
      </c>
      <c r="AB67" s="440">
        <f ca="1">IF($C$8="y",$C67*IF($DB21&gt;2019,VLOOKUP(2020,'Bonus Calc'!$A$18:$CZ$61,$S$104,0),VLOOKUP($DB21,'Bonus Calc'!$A$18:$CZ$61,$S$104,0)),+IF(OR($DB21&gt;2020,$C67=0),0,INDIRECT("'"&amp;$D$102&amp;"'!"&amp;$S$101&amp;$D$103))+IF($DB21&gt;2020,$C67*INDIRECT("'Bonus Calc'!"&amp;$S$101&amp;61)))</f>
        <v>0</v>
      </c>
      <c r="AC67" s="440">
        <f ca="1">IF($C$8="y",$C67*IF($DB21&gt;2019,VLOOKUP(2020,'Bonus Calc'!$A$18:$CZ$61,$T$104,0),VLOOKUP($DB21,'Bonus Calc'!$A$18:$CZ$61,$T$104,0)),+IF(OR($DB21&gt;2020,$C67=0),0,INDIRECT("'"&amp;$D$102&amp;"'!"&amp;$T$101&amp;$D$103))+IF($DB21&gt;2020,$C67*INDIRECT("'Bonus Calc'!"&amp;$T$101&amp;61)))</f>
        <v>0</v>
      </c>
      <c r="AD67" s="440">
        <f ca="1">IF($C$8="y",$C67*IF($DB21&gt;2019,VLOOKUP(2020,'Bonus Calc'!$A$18:$CZ$61,$U$104,0),VLOOKUP($DB21,'Bonus Calc'!$A$18:$CZ$61,$U$104,0)),+IF(OR($DB21&gt;2020,$C67=0),0,INDIRECT("'"&amp;$D$102&amp;"'!"&amp;$U$101&amp;$D$103))+IF($DB21&gt;2020,$C67*INDIRECT("'Bonus Calc'!"&amp;$U$101&amp;61)))</f>
        <v>0</v>
      </c>
      <c r="AE67" s="440">
        <f ca="1">IF($C$8="y",$C67*IF($DB21&gt;2019,VLOOKUP(2020,'Bonus Calc'!$A$18:$CZ$61,$V$104,0),VLOOKUP($DB21,'Bonus Calc'!$A$18:$CZ$61,$V$104,0)),+IF(OR($DB21&gt;2020,$C67=0),0,INDIRECT("'"&amp;$D$102&amp;"'!"&amp;$V$101&amp;$D$103))+IF($DB21&gt;2020,$C67*INDIRECT("'Bonus Calc'!"&amp;$V$101&amp;61)))</f>
        <v>0</v>
      </c>
      <c r="AF67" s="440">
        <f ca="1">IF($C$8="y",$C67*IF($DB21&gt;2019,VLOOKUP(2020,'Bonus Calc'!$A$18:$CZ$61,$W$104,0),VLOOKUP($DB21,'Bonus Calc'!$A$18:$CZ$61,$W$104,0)),+IF(OR($DB21&gt;2020,$C67=0),0,INDIRECT("'"&amp;$D$102&amp;"'!"&amp;$W$101&amp;$D$103))+IF($DB21&gt;2020,$C67*INDIRECT("'Bonus Calc'!"&amp;$W$101&amp;61)))</f>
        <v>0</v>
      </c>
      <c r="AG67" s="440">
        <f ca="1">IF($C$8="y",$C67*IF($DB21&gt;2019,VLOOKUP(2020,'Bonus Calc'!$A$18:$CZ$61,$X$104,0),VLOOKUP($DB21,'Bonus Calc'!$A$18:$CZ$61,$X$104,0)),+IF(OR($DB21&gt;2020,$C67=0),0,INDIRECT("'"&amp;$D$102&amp;"'!"&amp;$X$101&amp;$D$103))+IF($DB21&gt;2020,$C67*INDIRECT("'Bonus Calc'!"&amp;$X$101&amp;61)))</f>
        <v>0</v>
      </c>
      <c r="AH67" s="440">
        <f ca="1">IF($C$8="y",$C67*IF($DB21&gt;2019,VLOOKUP(2020,'Bonus Calc'!$A$18:$CZ$61,$Y$104,0),VLOOKUP($DB21,'Bonus Calc'!$A$18:$CZ$61,$Y$104,0)),+IF(OR($DB21&gt;2020,$C67=0),0,INDIRECT("'"&amp;$D$102&amp;"'!"&amp;$Y$101&amp;$D$103))+IF($DB21&gt;2020,$C67*INDIRECT("'Bonus Calc'!"&amp;$Y$101&amp;61)))</f>
        <v>0</v>
      </c>
      <c r="AI67" s="440">
        <f ca="1">IF($C$8="y",$C67*IF($DB21&gt;2019,VLOOKUP(2020,'Bonus Calc'!$A$18:$CZ$61,$Z$104,0),VLOOKUP($DB21,'Bonus Calc'!$A$18:$CZ$61,$Z$104,0)),+IF(OR($DB21&gt;2020,$C67=0),0,INDIRECT("'"&amp;$D$102&amp;"'!"&amp;$Z$101&amp;$D$103))+IF($DB21&gt;2020,$C67*INDIRECT("'Bonus Calc'!"&amp;$Z$101&amp;61)))</f>
        <v>0</v>
      </c>
      <c r="AJ67" s="440">
        <f ca="1">IF($C$8="y",$C67*IF($DB21&gt;2019,VLOOKUP(2020,'Bonus Calc'!$A$18:$CZ$61,$AA$104,0),VLOOKUP($DB21,'Bonus Calc'!$A$18:$CZ$61,$AA$104,0)),+IF(OR($DB21&gt;2020,$C67=0),0,INDIRECT("'"&amp;$D$102&amp;"'!"&amp;$AA$101&amp;$D$103))+IF($DB21&gt;2020,$C67*INDIRECT("'Bonus Calc'!"&amp;$AA$101&amp;61)))</f>
        <v>0</v>
      </c>
      <c r="AK67" s="440">
        <f ca="1">IF($C$8="y",$C67*IF($DB21&gt;2019,VLOOKUP(2020,'Bonus Calc'!$A$18:$CZ$61,$AB$104,0),VLOOKUP($DB21,'Bonus Calc'!$A$18:$CZ$61,$AB$104,0)),+IF(OR($DB21&gt;2020,$C67=0),0,INDIRECT("'"&amp;$D$102&amp;"'!"&amp;$AB$101&amp;$D$103))+IF($DB21&gt;2020,$C67*INDIRECT("'Bonus Calc'!"&amp;$AB$101&amp;61)))</f>
        <v>0</v>
      </c>
      <c r="AL67" s="440">
        <f ca="1">IF($C$8="y",$C67*IF($DB21&gt;2019,VLOOKUP(2020,'Bonus Calc'!$A$18:$CZ$61,$AC$104,0),VLOOKUP($DB21,'Bonus Calc'!$A$18:$CZ$61,$AC$104,0)),+IF(OR($DB21&gt;2020,$C67=0),0,INDIRECT("'"&amp;$D$102&amp;"'!"&amp;$AC$101&amp;$D$103))+IF($DB21&gt;2020,$C67*INDIRECT("'Bonus Calc'!"&amp;$AC$101&amp;61)))</f>
        <v>0</v>
      </c>
      <c r="AM67" s="440">
        <f ca="1">IF($C$8="y",$C67*IF($DB21&gt;2019,VLOOKUP(2020,'Bonus Calc'!$A$18:$CZ$61,$AD$104,0),VLOOKUP($DB21,'Bonus Calc'!$A$18:$CZ$61,$AD$104,0)),+IF(OR($DB21&gt;2020,$C67=0),0,INDIRECT("'"&amp;$D$102&amp;"'!"&amp;$AD$101&amp;$D$103))+IF($DB21&gt;2020,$C67*INDIRECT("'Bonus Calc'!"&amp;$AD$101&amp;61)))</f>
        <v>0</v>
      </c>
      <c r="AN67" s="440">
        <f ca="1">IF($C$8="y",$C67*IF($DB21&gt;2019,VLOOKUP(2020,'Bonus Calc'!$A$18:$CZ$61,$AE$104,0),VLOOKUP($DB21,'Bonus Calc'!$A$18:$CZ$61,$AE$104,0)),+IF(OR($DB21&gt;2020,$C67=0),0,INDIRECT("'"&amp;$D$102&amp;"'!"&amp;$AE$101&amp;$D$103))+IF($DB21&gt;2020,$C67*INDIRECT("'Bonus Calc'!"&amp;$AE$101&amp;61)))</f>
        <v>0</v>
      </c>
      <c r="AO67" s="440">
        <f ca="1">IF($C$8="y",$C67*IF($DB21&gt;2019,VLOOKUP(2020,'Bonus Calc'!$A$18:$CZ$61,$AF$104,0),VLOOKUP($DB21,'Bonus Calc'!$A$18:$CZ$61,$AF$104,0)),+IF(OR($DB21&gt;2020,$C67=0),0,INDIRECT("'"&amp;$D$102&amp;"'!"&amp;$AF$101&amp;$D$103))+IF($DB21&gt;2020,$C67*INDIRECT("'Bonus Calc'!"&amp;$AF$101&amp;61)))</f>
        <v>0</v>
      </c>
      <c r="AP67" s="440">
        <f ca="1">IF($C$8="y",$C67*IF($DB21&gt;2019,VLOOKUP(2020,'Bonus Calc'!$A$18:$CZ$61,$AG$104,0),VLOOKUP($DB21,'Bonus Calc'!$A$18:$CZ$61,$AG$104,0)),+IF(OR($DB21&gt;2020,$C67=0),0,INDIRECT("'"&amp;$D$102&amp;"'!"&amp;$AG$101&amp;$D$103))+IF($DB21&gt;2020,$C67*INDIRECT("'Bonus Calc'!"&amp;$AG$101&amp;61)))</f>
        <v>0</v>
      </c>
      <c r="AQ67" s="440">
        <f ca="1">IF($C$8="y",$C67*IF($DB21&gt;2019,VLOOKUP(2020,'Bonus Calc'!$A$18:$CZ$61,$AH$104,0),VLOOKUP($DB21,'Bonus Calc'!$A$18:$CZ$61,$AH$104,0)),+IF(OR($DB21&gt;2020,$C67=0),0,INDIRECT("'"&amp;$D$102&amp;"'!"&amp;$AH$101&amp;$D$103))+IF($DB21&gt;2020,$C67*INDIRECT("'Bonus Calc'!"&amp;$AH$101&amp;61)))</f>
        <v>0</v>
      </c>
      <c r="AR67" s="440">
        <f ca="1">IF($C$8="y",$C67*IF($DB21&gt;2019,VLOOKUP(2020,'Bonus Calc'!$A$18:$CZ$61,$AI$104,0),VLOOKUP($DB21,'Bonus Calc'!$A$18:$CZ$61,$AI$104,0)),+IF(OR($DB21&gt;2020,$C67=0),0,INDIRECT("'"&amp;$D$102&amp;"'!"&amp;$AI$101&amp;$D$103))+IF($DB21&gt;2020,$C67*INDIRECT("'Bonus Calc'!"&amp;$AI$101&amp;61)))</f>
        <v>0</v>
      </c>
      <c r="AS67" s="440">
        <f ca="1">IF($C$8="y",$C67*IF($DB21&gt;2019,VLOOKUP(2020,'Bonus Calc'!$A$18:$CZ$61,$AJ$104,0),VLOOKUP($DB21,'Bonus Calc'!$A$18:$CZ$61,$AJ$104,0)),+IF(OR($DB21&gt;2020,$C67=0),0,INDIRECT("'"&amp;$D$102&amp;"'!"&amp;$AJ$101&amp;$D$103))+IF($DB21&gt;2020,$C67*INDIRECT("'Bonus Calc'!"&amp;$AJ$101&amp;61)))</f>
        <v>0</v>
      </c>
      <c r="AT67" s="440">
        <f ca="1">IF($C$8="y",$C67*IF($DB21&gt;2019,VLOOKUP(2020,'Bonus Calc'!$A$18:$CZ$61,$AK$104,0),VLOOKUP($DB21,'Bonus Calc'!$A$18:$CZ$61,$AK$104,0)),+IF(OR($DB21&gt;2020,$C67=0),0,INDIRECT("'"&amp;$D$102&amp;"'!"&amp;$AK$101&amp;$D$103))+IF($DB21&gt;2020,$C67*INDIRECT("'Bonus Calc'!"&amp;$AK$101&amp;61)))</f>
        <v>0</v>
      </c>
      <c r="AU67" s="440">
        <f ca="1">IF($C$8="y",$C67*IF($DB21&gt;2019,VLOOKUP(2020,'Bonus Calc'!$A$18:$CZ$61,$AL$104,0),VLOOKUP($DB21,'Bonus Calc'!$A$18:$CZ$61,$AL$104,0)),+IF(OR($DB21&gt;2020,$C67=0),0,INDIRECT("'"&amp;$D$102&amp;"'!"&amp;$AL$101&amp;$D$103))+IF($DB21&gt;2020,$C67*INDIRECT("'Bonus Calc'!"&amp;$AL$101&amp;61)))</f>
        <v>0</v>
      </c>
      <c r="AV67" s="440">
        <f ca="1">IF($C$8="y",$C67*IF($DB21&gt;2019,VLOOKUP(2020,'Bonus Calc'!$A$18:$CZ$61,$AM$104,0),VLOOKUP($DB21,'Bonus Calc'!$A$18:$CZ$61,$AM$104,0)),+IF(OR($DB21&gt;2020,$C67=0),0,INDIRECT("'"&amp;$D$102&amp;"'!"&amp;$AM$101&amp;$D$103))+IF($DB21&gt;2020,$C67*INDIRECT("'Bonus Calc'!"&amp;$AM$101&amp;61)))</f>
        <v>0</v>
      </c>
      <c r="AW67" s="440">
        <f ca="1">IF($C$8="y",$C67*IF($DB21&gt;2019,VLOOKUP(2020,'Bonus Calc'!$A$18:$CZ$61,$AN$104,0),VLOOKUP($DB21,'Bonus Calc'!$A$18:$CZ$61,$AN$104,0)),+IF(OR($DB21&gt;2020,$C67=0),0,INDIRECT("'"&amp;$D$102&amp;"'!"&amp;$AN$101&amp;$D$103))+IF($DB21&gt;2020,$C67*INDIRECT("'Bonus Calc'!"&amp;$AN$101&amp;61)))</f>
        <v>0</v>
      </c>
      <c r="AX67" s="440">
        <f ca="1">IF($C$8="y",$C67*IF($DB21&gt;2019,VLOOKUP(2020,'Bonus Calc'!$A$18:$CZ$61,$AO$104,0),VLOOKUP($DB21,'Bonus Calc'!$A$18:$CZ$61,$AO$104,0)),+IF(OR($DB21&gt;2020,$C67=0),0,INDIRECT("'"&amp;$D$102&amp;"'!"&amp;$AO$101&amp;$D$103))+IF($DB21&gt;2020,$C67*INDIRECT("'Bonus Calc'!"&amp;$AO$101&amp;61)))</f>
        <v>0</v>
      </c>
      <c r="AY67" s="440">
        <f ca="1">IF($C$8="y",$C67*IF($DB21&gt;2019,VLOOKUP(2020,'Bonus Calc'!$A$18:$CZ$61,$AP$104,0),VLOOKUP($DB21,'Bonus Calc'!$A$18:$CZ$61,$AP$104,0)),+IF(OR($DB21&gt;2020,$C67=0),0,INDIRECT("'"&amp;$D$102&amp;"'!"&amp;$AP$101&amp;$D$103))+IF($DB21&gt;2020,$C67*INDIRECT("'Bonus Calc'!"&amp;$AP$101&amp;61)))</f>
        <v>0</v>
      </c>
      <c r="AZ67" s="440">
        <f ca="1">IF($C$8="y",$C67*IF($DB21&gt;2019,VLOOKUP(2020,'Bonus Calc'!$A$18:$CZ$61,$AQ$104,0),VLOOKUP($DB21,'Bonus Calc'!$A$18:$CZ$61,$AQ$104,0)),+IF(OR($DB21&gt;2020,$C67=0),0,INDIRECT("'"&amp;$D$102&amp;"'!"&amp;$AQ$101&amp;$D$103))+IF($DB21&gt;2020,$C67*INDIRECT("'Bonus Calc'!"&amp;$AQ$101&amp;61)))</f>
        <v>0</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200"/>
      <c r="CH67" s="200"/>
      <c r="CI67" s="200"/>
      <c r="CJ67" s="200"/>
      <c r="CK67" s="200"/>
      <c r="CL67" s="200"/>
      <c r="CM67" s="200"/>
      <c r="CN67" s="200"/>
      <c r="CO67" s="200"/>
      <c r="CP67" s="200"/>
      <c r="CQ67" s="200"/>
      <c r="CR67" s="200"/>
      <c r="CS67" s="200"/>
      <c r="CT67" s="200"/>
      <c r="CU67" s="200"/>
      <c r="CV67" s="200"/>
      <c r="CW67" s="200"/>
      <c r="CX67" s="200"/>
      <c r="CY67" s="200"/>
      <c r="CZ67" s="192">
        <f t="shared" ca="1" si="335"/>
        <v>0</v>
      </c>
      <c r="DA67" s="200"/>
      <c r="DB67" s="200"/>
      <c r="DC67" s="200"/>
      <c r="DD67" s="200"/>
      <c r="DE67" s="200"/>
      <c r="DF67" s="200"/>
      <c r="DG67" s="200"/>
      <c r="DH67" s="200"/>
      <c r="DI67" s="192"/>
    </row>
    <row r="68" spans="1:123" x14ac:dyDescent="0.2">
      <c r="A68" s="191">
        <f t="shared" si="336"/>
        <v>11</v>
      </c>
      <c r="B68" s="191">
        <f t="shared" si="337"/>
        <v>2028</v>
      </c>
      <c r="C68" s="183">
        <f t="shared" ca="1" si="334"/>
        <v>0</v>
      </c>
      <c r="D68" s="439"/>
      <c r="E68" s="439"/>
      <c r="F68" s="439"/>
      <c r="G68" s="439"/>
      <c r="H68" s="439"/>
      <c r="I68" s="439"/>
      <c r="J68" s="439"/>
      <c r="K68" s="439"/>
      <c r="L68" s="439"/>
      <c r="M68" s="439"/>
      <c r="N68" s="440">
        <f ca="1">IF($C$8="y",$C68*IF($DB22&gt;2019,VLOOKUP(2020,'Bonus Calc'!$A$18:$CZ$61,$D$104,0),VLOOKUP($DB22,'Bonus Calc'!$A$18:$CZ$61,$D$104,0)),+IF(OR($DB22&gt;2020,$C68=0),0,INDIRECT("'"&amp;$D$102&amp;"'!"&amp;$D$101&amp;$D$103))+IF($DB22&gt;2020,$C68*INDIRECT("'Bonus Calc'!"&amp;$D$101&amp;61)))</f>
        <v>0</v>
      </c>
      <c r="O68" s="440">
        <f ca="1">IF($C$8="y",$C68*IF($DB22&gt;2019,VLOOKUP(2020,'Bonus Calc'!$A$18:$CZ$61,$E$104,0),VLOOKUP($DB22,'Bonus Calc'!$A$18:$CZ$61,$E$104,0)),+IF(OR($DB22&gt;2020,$C68=0),0,INDIRECT("'"&amp;$D$102&amp;"'!"&amp;$E$101&amp;$D$103))+IF($DB22&gt;2020,$C68*INDIRECT("'Bonus Calc'!"&amp;$E$101&amp;61)))</f>
        <v>0</v>
      </c>
      <c r="P68" s="440">
        <f ca="1">IF($C$8="y",$C68*IF($DB22&gt;2019,VLOOKUP(2020,'Bonus Calc'!$A$18:$CZ$61,$F$104,0),VLOOKUP($DB22,'Bonus Calc'!$A$18:$CZ$61,$F$104,0)),+IF(OR($DB22&gt;2020,$C68=0),0,INDIRECT("'"&amp;$D$102&amp;"'!"&amp;$F$101&amp;$D$103))+IF($DB22&gt;2020,$C68*INDIRECT("'Bonus Calc'!"&amp;$F$101&amp;61)))</f>
        <v>0</v>
      </c>
      <c r="Q68" s="440">
        <f ca="1">IF($C$8="y",$C68*IF($DB22&gt;2019,VLOOKUP(2020,'Bonus Calc'!$A$18:$CZ$61,$G$104,0),VLOOKUP($DB22,'Bonus Calc'!$A$18:$CZ$61,$G$104,0)),+IF(OR($DB22&gt;2020,$C68=0),0,INDIRECT("'"&amp;$D$102&amp;"'!"&amp;$G$101&amp;$D$103))+IF($DB22&gt;2020,$C68*INDIRECT("'Bonus Calc'!"&amp;$G$101&amp;61)))</f>
        <v>0</v>
      </c>
      <c r="R68" s="440">
        <f ca="1">IF($C$8="y",$C68*IF($DB22&gt;2019,VLOOKUP(2020,'Bonus Calc'!$A$18:$CZ$61,$H$104,0),VLOOKUP($DB22,'Bonus Calc'!$A$18:$CZ$61,$H$104,0)),+IF(OR($DB22&gt;2020,$C68=0),0,INDIRECT("'"&amp;$D$102&amp;"'!"&amp;$H$101&amp;$D$103))+IF($DB22&gt;2020,$C68*INDIRECT("'Bonus Calc'!"&amp;$H$101&amp;61)))</f>
        <v>0</v>
      </c>
      <c r="S68" s="440">
        <f ca="1">IF($C$8="y",$C68*IF($DB22&gt;2019,VLOOKUP(2020,'Bonus Calc'!$A$18:$CZ$61,$I$104,0),VLOOKUP($DB22,'Bonus Calc'!$A$18:$CZ$61,$I$104,0)),+IF(OR($DB22&gt;2020,$C68=0),0,INDIRECT("'"&amp;$D$102&amp;"'!"&amp;$I$101&amp;$D$103))+IF($DB22&gt;2020,$C68*INDIRECT("'Bonus Calc'!"&amp;$I$101&amp;61)))</f>
        <v>0</v>
      </c>
      <c r="T68" s="440">
        <f ca="1">IF($C$8="y",$C68*IF($DB22&gt;2019,VLOOKUP(2020,'Bonus Calc'!$A$18:$CZ$61,$J$104,0),VLOOKUP($DB22,'Bonus Calc'!$A$18:$CZ$61,$J$104,0)),+IF(OR($DB22&gt;2020,$C68=0),0,INDIRECT("'"&amp;$D$102&amp;"'!"&amp;$J$101&amp;$D$103))+IF($DB22&gt;2020,$C68*INDIRECT("'Bonus Calc'!"&amp;$J$101&amp;61)))</f>
        <v>0</v>
      </c>
      <c r="U68" s="440">
        <f ca="1">IF($C$8="y",$C68*IF($DB22&gt;2019,VLOOKUP(2020,'Bonus Calc'!$A$18:$CZ$61,$K$104,0),VLOOKUP($DB22,'Bonus Calc'!$A$18:$CZ$61,$K$104,0)),+IF(OR($DB22&gt;2020,$C68=0),0,INDIRECT("'"&amp;$D$102&amp;"'!"&amp;$K$101&amp;$D$103))+IF($DB22&gt;2020,$C68*INDIRECT("'Bonus Calc'!"&amp;$K$101&amp;61)))</f>
        <v>0</v>
      </c>
      <c r="V68" s="440">
        <f ca="1">IF($C$8="y",$C68*IF($DB22&gt;2019,VLOOKUP(2020,'Bonus Calc'!$A$18:$CZ$61,$L$104,0),VLOOKUP($DB22,'Bonus Calc'!$A$18:$CZ$61,$L$104,0)),+IF(OR($DB22&gt;2020,$C68=0),0,INDIRECT("'"&amp;$D$102&amp;"'!"&amp;$L$101&amp;$D$103))+IF($DB22&gt;2020,$C68*INDIRECT("'Bonus Calc'!"&amp;$L$101&amp;61)))</f>
        <v>0</v>
      </c>
      <c r="W68" s="440">
        <f ca="1">IF($C$8="y",$C68*IF($DB22&gt;2019,VLOOKUP(2020,'Bonus Calc'!$A$18:$CZ$61,$M$104,0),VLOOKUP($DB22,'Bonus Calc'!$A$18:$CZ$61,$M$104,0)),+IF(OR($DB22&gt;2020,$C68=0),0,INDIRECT("'"&amp;$D$102&amp;"'!"&amp;$M$101&amp;$D$103))+IF($DB22&gt;2020,$C68*INDIRECT("'Bonus Calc'!"&amp;$M$101&amp;61)))</f>
        <v>0</v>
      </c>
      <c r="X68" s="440">
        <f ca="1">IF($C$8="y",$C68*IF($DB22&gt;2019,VLOOKUP(2020,'Bonus Calc'!$A$18:$CZ$61,$N$104,0),VLOOKUP($DB22,'Bonus Calc'!$A$18:$CZ$61,$N$104,0)),+IF(OR($DB22&gt;2020,$C68=0),0,INDIRECT("'"&amp;$D$102&amp;"'!"&amp;$N$101&amp;$D$103))+IF($DB22&gt;2020,$C68*INDIRECT("'Bonus Calc'!"&amp;$N$101&amp;61)))</f>
        <v>0</v>
      </c>
      <c r="Y68" s="440">
        <f ca="1">IF($C$8="y",$C68*IF($DB22&gt;2019,VLOOKUP(2020,'Bonus Calc'!$A$18:$CZ$61,$O$104,0),VLOOKUP($DB22,'Bonus Calc'!$A$18:$CZ$61,$O$104,0)),+IF(OR($DB22&gt;2020,$C68=0),0,INDIRECT("'"&amp;$D$102&amp;"'!"&amp;$O$101&amp;$D$103))+IF($DB22&gt;2020,$C68*INDIRECT("'Bonus Calc'!"&amp;$O$101&amp;61)))</f>
        <v>0</v>
      </c>
      <c r="Z68" s="440">
        <f ca="1">IF($C$8="y",$C68*IF($DB22&gt;2019,VLOOKUP(2020,'Bonus Calc'!$A$18:$CZ$61,$P$104,0),VLOOKUP($DB22,'Bonus Calc'!$A$18:$CZ$61,$P$104,0)),+IF(OR($DB22&gt;2020,$C68=0),0,INDIRECT("'"&amp;$D$102&amp;"'!"&amp;$P$101&amp;$D$103))+IF($DB22&gt;2020,$C68*INDIRECT("'Bonus Calc'!"&amp;$P$101&amp;61)))</f>
        <v>0</v>
      </c>
      <c r="AA68" s="440">
        <f ca="1">IF($C$8="y",$C68*IF($DB22&gt;2019,VLOOKUP(2020,'Bonus Calc'!$A$18:$CZ$61,$Q$104,0),VLOOKUP($DB22,'Bonus Calc'!$A$18:$CZ$61,$Q$104,0)),+IF(OR($DB22&gt;2020,$C68=0),0,INDIRECT("'"&amp;$D$102&amp;"'!"&amp;$Q$101&amp;$D$103))+IF($DB22&gt;2020,$C68*INDIRECT("'Bonus Calc'!"&amp;$Q$101&amp;61)))</f>
        <v>0</v>
      </c>
      <c r="AB68" s="440">
        <f ca="1">IF($C$8="y",$C68*IF($DB22&gt;2019,VLOOKUP(2020,'Bonus Calc'!$A$18:$CZ$61,$R$104,0),VLOOKUP($DB22,'Bonus Calc'!$A$18:$CZ$61,$R$104,0)),+IF(OR($DB22&gt;2020,$C68=0),0,INDIRECT("'"&amp;$D$102&amp;"'!"&amp;$R$101&amp;$D$103))+IF($DB22&gt;2020,$C68*INDIRECT("'Bonus Calc'!"&amp;$R$101&amp;61)))</f>
        <v>0</v>
      </c>
      <c r="AC68" s="440">
        <f ca="1">IF($C$8="y",$C68*IF($DB22&gt;2019,VLOOKUP(2020,'Bonus Calc'!$A$18:$CZ$61,$S$104,0),VLOOKUP($DB22,'Bonus Calc'!$A$18:$CZ$61,$S$104,0)),+IF(OR($DB22&gt;2020,$C68=0),0,INDIRECT("'"&amp;$D$102&amp;"'!"&amp;$S$101&amp;$D$103))+IF($DB22&gt;2020,$C68*INDIRECT("'Bonus Calc'!"&amp;$S$101&amp;61)))</f>
        <v>0</v>
      </c>
      <c r="AD68" s="440">
        <f ca="1">IF($C$8="y",$C68*IF($DB22&gt;2019,VLOOKUP(2020,'Bonus Calc'!$A$18:$CZ$61,$T$104,0),VLOOKUP($DB22,'Bonus Calc'!$A$18:$CZ$61,$T$104,0)),+IF(OR($DB22&gt;2020,$C68=0),0,INDIRECT("'"&amp;$D$102&amp;"'!"&amp;$T$101&amp;$D$103))+IF($DB22&gt;2020,$C68*INDIRECT("'Bonus Calc'!"&amp;$T$101&amp;61)))</f>
        <v>0</v>
      </c>
      <c r="AE68" s="440">
        <f ca="1">IF($C$8="y",$C68*IF($DB22&gt;2019,VLOOKUP(2020,'Bonus Calc'!$A$18:$CZ$61,$U$104,0),VLOOKUP($DB22,'Bonus Calc'!$A$18:$CZ$61,$U$104,0)),+IF(OR($DB22&gt;2020,$C68=0),0,INDIRECT("'"&amp;$D$102&amp;"'!"&amp;$U$101&amp;$D$103))+IF($DB22&gt;2020,$C68*INDIRECT("'Bonus Calc'!"&amp;$U$101&amp;61)))</f>
        <v>0</v>
      </c>
      <c r="AF68" s="440">
        <f ca="1">IF($C$8="y",$C68*IF($DB22&gt;2019,VLOOKUP(2020,'Bonus Calc'!$A$18:$CZ$61,$V$104,0),VLOOKUP($DB22,'Bonus Calc'!$A$18:$CZ$61,$V$104,0)),+IF(OR($DB22&gt;2020,$C68=0),0,INDIRECT("'"&amp;$D$102&amp;"'!"&amp;$V$101&amp;$D$103))+IF($DB22&gt;2020,$C68*INDIRECT("'Bonus Calc'!"&amp;$V$101&amp;61)))</f>
        <v>0</v>
      </c>
      <c r="AG68" s="440">
        <f ca="1">IF($C$8="y",$C68*IF($DB22&gt;2019,VLOOKUP(2020,'Bonus Calc'!$A$18:$CZ$61,$W$104,0),VLOOKUP($DB22,'Bonus Calc'!$A$18:$CZ$61,$W$104,0)),+IF(OR($DB22&gt;2020,$C68=0),0,INDIRECT("'"&amp;$D$102&amp;"'!"&amp;$W$101&amp;$D$103))+IF($DB22&gt;2020,$C68*INDIRECT("'Bonus Calc'!"&amp;$W$101&amp;61)))</f>
        <v>0</v>
      </c>
      <c r="AH68" s="440">
        <f ca="1">IF($C$8="y",$C68*IF($DB22&gt;2019,VLOOKUP(2020,'Bonus Calc'!$A$18:$CZ$61,$X$104,0),VLOOKUP($DB22,'Bonus Calc'!$A$18:$CZ$61,$X$104,0)),+IF(OR($DB22&gt;2020,$C68=0),0,INDIRECT("'"&amp;$D$102&amp;"'!"&amp;$X$101&amp;$D$103))+IF($DB22&gt;2020,$C68*INDIRECT("'Bonus Calc'!"&amp;$X$101&amp;61)))</f>
        <v>0</v>
      </c>
      <c r="AI68" s="440">
        <f ca="1">IF($C$8="y",$C68*IF($DB22&gt;2019,VLOOKUP(2020,'Bonus Calc'!$A$18:$CZ$61,$Y$104,0),VLOOKUP($DB22,'Bonus Calc'!$A$18:$CZ$61,$Y$104,0)),+IF(OR($DB22&gt;2020,$C68=0),0,INDIRECT("'"&amp;$D$102&amp;"'!"&amp;$Y$101&amp;$D$103))+IF($DB22&gt;2020,$C68*INDIRECT("'Bonus Calc'!"&amp;$Y$101&amp;61)))</f>
        <v>0</v>
      </c>
      <c r="AJ68" s="440">
        <f ca="1">IF($C$8="y",$C68*IF($DB22&gt;2019,VLOOKUP(2020,'Bonus Calc'!$A$18:$CZ$61,$Z$104,0),VLOOKUP($DB22,'Bonus Calc'!$A$18:$CZ$61,$Z$104,0)),+IF(OR($DB22&gt;2020,$C68=0),0,INDIRECT("'"&amp;$D$102&amp;"'!"&amp;$Z$101&amp;$D$103))+IF($DB22&gt;2020,$C68*INDIRECT("'Bonus Calc'!"&amp;$Z$101&amp;61)))</f>
        <v>0</v>
      </c>
      <c r="AK68" s="440">
        <f ca="1">IF($C$8="y",$C68*IF($DB22&gt;2019,VLOOKUP(2020,'Bonus Calc'!$A$18:$CZ$61,$AA$104,0),VLOOKUP($DB22,'Bonus Calc'!$A$18:$CZ$61,$AA$104,0)),+IF(OR($DB22&gt;2020,$C68=0),0,INDIRECT("'"&amp;$D$102&amp;"'!"&amp;$AA$101&amp;$D$103))+IF($DB22&gt;2020,$C68*INDIRECT("'Bonus Calc'!"&amp;$AA$101&amp;61)))</f>
        <v>0</v>
      </c>
      <c r="AL68" s="440">
        <f ca="1">IF($C$8="y",$C68*IF($DB22&gt;2019,VLOOKUP(2020,'Bonus Calc'!$A$18:$CZ$61,$AB$104,0),VLOOKUP($DB22,'Bonus Calc'!$A$18:$CZ$61,$AB$104,0)),+IF(OR($DB22&gt;2020,$C68=0),0,INDIRECT("'"&amp;$D$102&amp;"'!"&amp;$AB$101&amp;$D$103))+IF($DB22&gt;2020,$C68*INDIRECT("'Bonus Calc'!"&amp;$AB$101&amp;61)))</f>
        <v>0</v>
      </c>
      <c r="AM68" s="440">
        <f ca="1">IF($C$8="y",$C68*IF($DB22&gt;2019,VLOOKUP(2020,'Bonus Calc'!$A$18:$CZ$61,$AC$104,0),VLOOKUP($DB22,'Bonus Calc'!$A$18:$CZ$61,$AC$104,0)),+IF(OR($DB22&gt;2020,$C68=0),0,INDIRECT("'"&amp;$D$102&amp;"'!"&amp;$AC$101&amp;$D$103))+IF($DB22&gt;2020,$C68*INDIRECT("'Bonus Calc'!"&amp;$AC$101&amp;61)))</f>
        <v>0</v>
      </c>
      <c r="AN68" s="440">
        <f ca="1">IF($C$8="y",$C68*IF($DB22&gt;2019,VLOOKUP(2020,'Bonus Calc'!$A$18:$CZ$61,$AD$104,0),VLOOKUP($DB22,'Bonus Calc'!$A$18:$CZ$61,$AD$104,0)),+IF(OR($DB22&gt;2020,$C68=0),0,INDIRECT("'"&amp;$D$102&amp;"'!"&amp;$AD$101&amp;$D$103))+IF($DB22&gt;2020,$C68*INDIRECT("'Bonus Calc'!"&amp;$AD$101&amp;61)))</f>
        <v>0</v>
      </c>
      <c r="AO68" s="440">
        <f ca="1">IF($C$8="y",$C68*IF($DB22&gt;2019,VLOOKUP(2020,'Bonus Calc'!$A$18:$CZ$61,$AE$104,0),VLOOKUP($DB22,'Bonus Calc'!$A$18:$CZ$61,$AE$104,0)),+IF(OR($DB22&gt;2020,$C68=0),0,INDIRECT("'"&amp;$D$102&amp;"'!"&amp;$AE$101&amp;$D$103))+IF($DB22&gt;2020,$C68*INDIRECT("'Bonus Calc'!"&amp;$AE$101&amp;61)))</f>
        <v>0</v>
      </c>
      <c r="AP68" s="440">
        <f ca="1">IF($C$8="y",$C68*IF($DB22&gt;2019,VLOOKUP(2020,'Bonus Calc'!$A$18:$CZ$61,$AF$104,0),VLOOKUP($DB22,'Bonus Calc'!$A$18:$CZ$61,$AF$104,0)),+IF(OR($DB22&gt;2020,$C68=0),0,INDIRECT("'"&amp;$D$102&amp;"'!"&amp;$AF$101&amp;$D$103))+IF($DB22&gt;2020,$C68*INDIRECT("'Bonus Calc'!"&amp;$AF$101&amp;61)))</f>
        <v>0</v>
      </c>
      <c r="AQ68" s="440">
        <f ca="1">IF($C$8="y",$C68*IF($DB22&gt;2019,VLOOKUP(2020,'Bonus Calc'!$A$18:$CZ$61,$AG$104,0),VLOOKUP($DB22,'Bonus Calc'!$A$18:$CZ$61,$AG$104,0)),+IF(OR($DB22&gt;2020,$C68=0),0,INDIRECT("'"&amp;$D$102&amp;"'!"&amp;$AG$101&amp;$D$103))+IF($DB22&gt;2020,$C68*INDIRECT("'Bonus Calc'!"&amp;$AG$101&amp;61)))</f>
        <v>0</v>
      </c>
      <c r="AR68" s="440">
        <f ca="1">IF($C$8="y",$C68*IF($DB22&gt;2019,VLOOKUP(2020,'Bonus Calc'!$A$18:$CZ$61,$AH$104,0),VLOOKUP($DB22,'Bonus Calc'!$A$18:$CZ$61,$AH$104,0)),+IF(OR($DB22&gt;2020,$C68=0),0,INDIRECT("'"&amp;$D$102&amp;"'!"&amp;$AH$101&amp;$D$103))+IF($DB22&gt;2020,$C68*INDIRECT("'Bonus Calc'!"&amp;$AH$101&amp;61)))</f>
        <v>0</v>
      </c>
      <c r="AS68" s="440">
        <f ca="1">IF($C$8="y",$C68*IF($DB22&gt;2019,VLOOKUP(2020,'Bonus Calc'!$A$18:$CZ$61,$AI$104,0),VLOOKUP($DB22,'Bonus Calc'!$A$18:$CZ$61,$AI$104,0)),+IF(OR($DB22&gt;2020,$C68=0),0,INDIRECT("'"&amp;$D$102&amp;"'!"&amp;$AI$101&amp;$D$103))+IF($DB22&gt;2020,$C68*INDIRECT("'Bonus Calc'!"&amp;$AI$101&amp;61)))</f>
        <v>0</v>
      </c>
      <c r="AT68" s="440">
        <f ca="1">IF($C$8="y",$C68*IF($DB22&gt;2019,VLOOKUP(2020,'Bonus Calc'!$A$18:$CZ$61,$AJ$104,0),VLOOKUP($DB22,'Bonus Calc'!$A$18:$CZ$61,$AJ$104,0)),+IF(OR($DB22&gt;2020,$C68=0),0,INDIRECT("'"&amp;$D$102&amp;"'!"&amp;$AJ$101&amp;$D$103))+IF($DB22&gt;2020,$C68*INDIRECT("'Bonus Calc'!"&amp;$AJ$101&amp;61)))</f>
        <v>0</v>
      </c>
      <c r="AU68" s="440">
        <f ca="1">IF($C$8="y",$C68*IF($DB22&gt;2019,VLOOKUP(2020,'Bonus Calc'!$A$18:$CZ$61,$AK$104,0),VLOOKUP($DB22,'Bonus Calc'!$A$18:$CZ$61,$AK$104,0)),+IF(OR($DB22&gt;2020,$C68=0),0,INDIRECT("'"&amp;$D$102&amp;"'!"&amp;$AK$101&amp;$D$103))+IF($DB22&gt;2020,$C68*INDIRECT("'Bonus Calc'!"&amp;$AK$101&amp;61)))</f>
        <v>0</v>
      </c>
      <c r="AV68" s="440">
        <f ca="1">IF($C$8="y",$C68*IF($DB22&gt;2019,VLOOKUP(2020,'Bonus Calc'!$A$18:$CZ$61,$AL$104,0),VLOOKUP($DB22,'Bonus Calc'!$A$18:$CZ$61,$AL$104,0)),+IF(OR($DB22&gt;2020,$C68=0),0,INDIRECT("'"&amp;$D$102&amp;"'!"&amp;$AL$101&amp;$D$103))+IF($DB22&gt;2020,$C68*INDIRECT("'Bonus Calc'!"&amp;$AL$101&amp;61)))</f>
        <v>0</v>
      </c>
      <c r="AW68" s="440">
        <f ca="1">IF($C$8="y",$C68*IF($DB22&gt;2019,VLOOKUP(2020,'Bonus Calc'!$A$18:$CZ$61,$AM$104,0),VLOOKUP($DB22,'Bonus Calc'!$A$18:$CZ$61,$AM$104,0)),+IF(OR($DB22&gt;2020,$C68=0),0,INDIRECT("'"&amp;$D$102&amp;"'!"&amp;$AM$101&amp;$D$103))+IF($DB22&gt;2020,$C68*INDIRECT("'Bonus Calc'!"&amp;$AM$101&amp;61)))</f>
        <v>0</v>
      </c>
      <c r="AX68" s="440">
        <f ca="1">IF($C$8="y",$C68*IF($DB22&gt;2019,VLOOKUP(2020,'Bonus Calc'!$A$18:$CZ$61,$AN$104,0),VLOOKUP($DB22,'Bonus Calc'!$A$18:$CZ$61,$AN$104,0)),+IF(OR($DB22&gt;2020,$C68=0),0,INDIRECT("'"&amp;$D$102&amp;"'!"&amp;$AN$101&amp;$D$103))+IF($DB22&gt;2020,$C68*INDIRECT("'Bonus Calc'!"&amp;$AN$101&amp;61)))</f>
        <v>0</v>
      </c>
      <c r="AY68" s="440">
        <f ca="1">IF($C$8="y",$C68*IF($DB22&gt;2019,VLOOKUP(2020,'Bonus Calc'!$A$18:$CZ$61,$AO$104,0),VLOOKUP($DB22,'Bonus Calc'!$A$18:$CZ$61,$AO$104,0)),+IF(OR($DB22&gt;2020,$C68=0),0,INDIRECT("'"&amp;$D$102&amp;"'!"&amp;$AO$101&amp;$D$103))+IF($DB22&gt;2020,$C68*INDIRECT("'Bonus Calc'!"&amp;$AO$101&amp;61)))</f>
        <v>0</v>
      </c>
      <c r="AZ68" s="440">
        <f ca="1">IF($C$8="y",$C68*IF($DB22&gt;2019,VLOOKUP(2020,'Bonus Calc'!$A$18:$CZ$61,$AP$104,0),VLOOKUP($DB22,'Bonus Calc'!$A$18:$CZ$61,$AP$104,0)),+IF(OR($DB22&gt;2020,$C68=0),0,INDIRECT("'"&amp;$D$102&amp;"'!"&amp;$AP$101&amp;$D$103))+IF($DB22&gt;2020,$C68*INDIRECT("'Bonus Calc'!"&amp;$AP$101&amp;61)))</f>
        <v>0</v>
      </c>
      <c r="BA68" s="440">
        <f ca="1">IF($C$8="y",$C68*IF($DB22&gt;2019,VLOOKUP(2020,'Bonus Calc'!$A$18:$CZ$61,$AQ$104,0),VLOOKUP($DB22,'Bonus Calc'!$A$18:$CZ$61,$AQ$104,0)),+IF(OR($DB22&gt;2020,$C68=0),0,INDIRECT("'"&amp;$D$102&amp;"'!"&amp;$AQ$101&amp;$D$103))+IF($DB22&gt;2020,$C68*INDIRECT("'Bonus Calc'!"&amp;$AQ$101&amp;61)))</f>
        <v>0</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200"/>
      <c r="CH68" s="200"/>
      <c r="CI68" s="200"/>
      <c r="CJ68" s="200"/>
      <c r="CK68" s="200"/>
      <c r="CL68" s="200"/>
      <c r="CM68" s="200"/>
      <c r="CN68" s="200"/>
      <c r="CO68" s="200"/>
      <c r="CP68" s="200"/>
      <c r="CQ68" s="200"/>
      <c r="CR68" s="200"/>
      <c r="CS68" s="200"/>
      <c r="CT68" s="200"/>
      <c r="CU68" s="200"/>
      <c r="CV68" s="200"/>
      <c r="CW68" s="200"/>
      <c r="CX68" s="200"/>
      <c r="CY68" s="200"/>
      <c r="CZ68" s="192">
        <f t="shared" ca="1" si="335"/>
        <v>0</v>
      </c>
      <c r="DA68" s="200"/>
      <c r="DB68" s="200"/>
      <c r="DC68" s="200"/>
      <c r="DD68" s="200"/>
      <c r="DE68" s="200"/>
      <c r="DF68" s="200"/>
      <c r="DG68" s="200"/>
      <c r="DH68" s="200"/>
      <c r="DI68" s="200"/>
      <c r="DJ68" s="192"/>
    </row>
    <row r="69" spans="1:123" x14ac:dyDescent="0.2">
      <c r="A69" s="191">
        <f t="shared" si="336"/>
        <v>12</v>
      </c>
      <c r="B69" s="191">
        <f t="shared" si="337"/>
        <v>2029</v>
      </c>
      <c r="C69" s="183">
        <f t="shared" ca="1" si="334"/>
        <v>0</v>
      </c>
      <c r="D69" s="439"/>
      <c r="E69" s="439"/>
      <c r="F69" s="439"/>
      <c r="G69" s="439"/>
      <c r="H69" s="439"/>
      <c r="I69" s="439"/>
      <c r="J69" s="439"/>
      <c r="K69" s="439"/>
      <c r="L69" s="439"/>
      <c r="M69" s="439"/>
      <c r="N69" s="439"/>
      <c r="O69" s="440">
        <f ca="1">IF($C$8="y",$C69*IF($DB23&gt;2019,VLOOKUP(2020,'Bonus Calc'!$A$18:$CZ$61,$D$104,0),VLOOKUP($DB23,'Bonus Calc'!$A$18:$CZ$61,$D$104,0)),+IF(OR($DB23&gt;2020,$C69=0),0,INDIRECT("'"&amp;$D$102&amp;"'!"&amp;$D$101&amp;$D$103))+IF($DB23&gt;2020,$C69*INDIRECT("'Bonus Calc'!"&amp;$D$101&amp;61)))</f>
        <v>0</v>
      </c>
      <c r="P69" s="440">
        <f ca="1">IF($C$8="y",$C69*IF($DB23&gt;2019,VLOOKUP(2020,'Bonus Calc'!$A$18:$CZ$61,$E$104,0),VLOOKUP($DB23,'Bonus Calc'!$A$18:$CZ$61,$E$104,0)),+IF(OR($DB23&gt;2020,$C69=0),0,INDIRECT("'"&amp;$D$102&amp;"'!"&amp;$E$101&amp;$D$103))+IF($DB23&gt;2020,$C69*INDIRECT("'Bonus Calc'!"&amp;$E$101&amp;61)))</f>
        <v>0</v>
      </c>
      <c r="Q69" s="440">
        <f ca="1">IF($C$8="y",$C69*IF($DB23&gt;2019,VLOOKUP(2020,'Bonus Calc'!$A$18:$CZ$61,$F$104,0),VLOOKUP($DB23,'Bonus Calc'!$A$18:$CZ$61,$F$104,0)),+IF(OR($DB23&gt;2020,$C69=0),0,INDIRECT("'"&amp;$D$102&amp;"'!"&amp;$F$101&amp;$D$103))+IF($DB23&gt;2020,$C69*INDIRECT("'Bonus Calc'!"&amp;$F$101&amp;61)))</f>
        <v>0</v>
      </c>
      <c r="R69" s="440">
        <f ca="1">IF($C$8="y",$C69*IF($DB23&gt;2019,VLOOKUP(2020,'Bonus Calc'!$A$18:$CZ$61,$G$104,0),VLOOKUP($DB23,'Bonus Calc'!$A$18:$CZ$61,$G$104,0)),+IF(OR($DB23&gt;2020,$C69=0),0,INDIRECT("'"&amp;$D$102&amp;"'!"&amp;$G$101&amp;$D$103))+IF($DB23&gt;2020,$C69*INDIRECT("'Bonus Calc'!"&amp;$G$101&amp;61)))</f>
        <v>0</v>
      </c>
      <c r="S69" s="440">
        <f ca="1">IF($C$8="y",$C69*IF($DB23&gt;2019,VLOOKUP(2020,'Bonus Calc'!$A$18:$CZ$61,$H$104,0),VLOOKUP($DB23,'Bonus Calc'!$A$18:$CZ$61,$H$104,0)),+IF(OR($DB23&gt;2020,$C69=0),0,INDIRECT("'"&amp;$D$102&amp;"'!"&amp;$H$101&amp;$D$103))+IF($DB23&gt;2020,$C69*INDIRECT("'Bonus Calc'!"&amp;$H$101&amp;61)))</f>
        <v>0</v>
      </c>
      <c r="T69" s="440">
        <f ca="1">IF($C$8="y",$C69*IF($DB23&gt;2019,VLOOKUP(2020,'Bonus Calc'!$A$18:$CZ$61,$I$104,0),VLOOKUP($DB23,'Bonus Calc'!$A$18:$CZ$61,$I$104,0)),+IF(OR($DB23&gt;2020,$C69=0),0,INDIRECT("'"&amp;$D$102&amp;"'!"&amp;$I$101&amp;$D$103))+IF($DB23&gt;2020,$C69*INDIRECT("'Bonus Calc'!"&amp;$I$101&amp;61)))</f>
        <v>0</v>
      </c>
      <c r="U69" s="440">
        <f ca="1">IF($C$8="y",$C69*IF($DB23&gt;2019,VLOOKUP(2020,'Bonus Calc'!$A$18:$CZ$61,$J$104,0),VLOOKUP($DB23,'Bonus Calc'!$A$18:$CZ$61,$J$104,0)),+IF(OR($DB23&gt;2020,$C69=0),0,INDIRECT("'"&amp;$D$102&amp;"'!"&amp;$J$101&amp;$D$103))+IF($DB23&gt;2020,$C69*INDIRECT("'Bonus Calc'!"&amp;$J$101&amp;61)))</f>
        <v>0</v>
      </c>
      <c r="V69" s="440">
        <f ca="1">IF($C$8="y",$C69*IF($DB23&gt;2019,VLOOKUP(2020,'Bonus Calc'!$A$18:$CZ$61,$K$104,0),VLOOKUP($DB23,'Bonus Calc'!$A$18:$CZ$61,$K$104,0)),+IF(OR($DB23&gt;2020,$C69=0),0,INDIRECT("'"&amp;$D$102&amp;"'!"&amp;$K$101&amp;$D$103))+IF($DB23&gt;2020,$C69*INDIRECT("'Bonus Calc'!"&amp;$K$101&amp;61)))</f>
        <v>0</v>
      </c>
      <c r="W69" s="440">
        <f ca="1">IF($C$8="y",$C69*IF($DB23&gt;2019,VLOOKUP(2020,'Bonus Calc'!$A$18:$CZ$61,$L$104,0),VLOOKUP($DB23,'Bonus Calc'!$A$18:$CZ$61,$L$104,0)),+IF(OR($DB23&gt;2020,$C69=0),0,INDIRECT("'"&amp;$D$102&amp;"'!"&amp;$L$101&amp;$D$103))+IF($DB23&gt;2020,$C69*INDIRECT("'Bonus Calc'!"&amp;$L$101&amp;61)))</f>
        <v>0</v>
      </c>
      <c r="X69" s="440">
        <f ca="1">IF($C$8="y",$C69*IF($DB23&gt;2019,VLOOKUP(2020,'Bonus Calc'!$A$18:$CZ$61,$M$104,0),VLOOKUP($DB23,'Bonus Calc'!$A$18:$CZ$61,$M$104,0)),+IF(OR($DB23&gt;2020,$C69=0),0,INDIRECT("'"&amp;$D$102&amp;"'!"&amp;$M$101&amp;$D$103))+IF($DB23&gt;2020,$C69*INDIRECT("'Bonus Calc'!"&amp;$M$101&amp;61)))</f>
        <v>0</v>
      </c>
      <c r="Y69" s="440">
        <f ca="1">IF($C$8="y",$C69*IF($DB23&gt;2019,VLOOKUP(2020,'Bonus Calc'!$A$18:$CZ$61,$N$104,0),VLOOKUP($DB23,'Bonus Calc'!$A$18:$CZ$61,$N$104,0)),+IF(OR($DB23&gt;2020,$C69=0),0,INDIRECT("'"&amp;$D$102&amp;"'!"&amp;$N$101&amp;$D$103))+IF($DB23&gt;2020,$C69*INDIRECT("'Bonus Calc'!"&amp;$N$101&amp;61)))</f>
        <v>0</v>
      </c>
      <c r="Z69" s="440">
        <f ca="1">IF($C$8="y",$C69*IF($DB23&gt;2019,VLOOKUP(2020,'Bonus Calc'!$A$18:$CZ$61,$O$104,0),VLOOKUP($DB23,'Bonus Calc'!$A$18:$CZ$61,$O$104,0)),+IF(OR($DB23&gt;2020,$C69=0),0,INDIRECT("'"&amp;$D$102&amp;"'!"&amp;$O$101&amp;$D$103))+IF($DB23&gt;2020,$C69*INDIRECT("'Bonus Calc'!"&amp;$O$101&amp;61)))</f>
        <v>0</v>
      </c>
      <c r="AA69" s="440">
        <f ca="1">IF($C$8="y",$C69*IF($DB23&gt;2019,VLOOKUP(2020,'Bonus Calc'!$A$18:$CZ$61,$P$104,0),VLOOKUP($DB23,'Bonus Calc'!$A$18:$CZ$61,$P$104,0)),+IF(OR($DB23&gt;2020,$C69=0),0,INDIRECT("'"&amp;$D$102&amp;"'!"&amp;$P$101&amp;$D$103))+IF($DB23&gt;2020,$C69*INDIRECT("'Bonus Calc'!"&amp;$P$101&amp;61)))</f>
        <v>0</v>
      </c>
      <c r="AB69" s="440">
        <f ca="1">IF($C$8="y",$C69*IF($DB23&gt;2019,VLOOKUP(2020,'Bonus Calc'!$A$18:$CZ$61,$Q$104,0),VLOOKUP($DB23,'Bonus Calc'!$A$18:$CZ$61,$Q$104,0)),+IF(OR($DB23&gt;2020,$C69=0),0,INDIRECT("'"&amp;$D$102&amp;"'!"&amp;$Q$101&amp;$D$103))+IF($DB23&gt;2020,$C69*INDIRECT("'Bonus Calc'!"&amp;$Q$101&amp;61)))</f>
        <v>0</v>
      </c>
      <c r="AC69" s="440">
        <f ca="1">IF($C$8="y",$C69*IF($DB23&gt;2019,VLOOKUP(2020,'Bonus Calc'!$A$18:$CZ$61,$R$104,0),VLOOKUP($DB23,'Bonus Calc'!$A$18:$CZ$61,$R$104,0)),+IF(OR($DB23&gt;2020,$C69=0),0,INDIRECT("'"&amp;$D$102&amp;"'!"&amp;$R$101&amp;$D$103))+IF($DB23&gt;2020,$C69*INDIRECT("'Bonus Calc'!"&amp;$R$101&amp;61)))</f>
        <v>0</v>
      </c>
      <c r="AD69" s="440">
        <f ca="1">IF($C$8="y",$C69*IF($DB23&gt;2019,VLOOKUP(2020,'Bonus Calc'!$A$18:$CZ$61,$S$104,0),VLOOKUP($DB23,'Bonus Calc'!$A$18:$CZ$61,$S$104,0)),+IF(OR($DB23&gt;2020,$C69=0),0,INDIRECT("'"&amp;$D$102&amp;"'!"&amp;$S$101&amp;$D$103))+IF($DB23&gt;2020,$C69*INDIRECT("'Bonus Calc'!"&amp;$S$101&amp;61)))</f>
        <v>0</v>
      </c>
      <c r="AE69" s="440">
        <f ca="1">IF($C$8="y",$C69*IF($DB23&gt;2019,VLOOKUP(2020,'Bonus Calc'!$A$18:$CZ$61,$T$104,0),VLOOKUP($DB23,'Bonus Calc'!$A$18:$CZ$61,$T$104,0)),+IF(OR($DB23&gt;2020,$C69=0),0,INDIRECT("'"&amp;$D$102&amp;"'!"&amp;$T$101&amp;$D$103))+IF($DB23&gt;2020,$C69*INDIRECT("'Bonus Calc'!"&amp;$T$101&amp;61)))</f>
        <v>0</v>
      </c>
      <c r="AF69" s="440">
        <f ca="1">IF($C$8="y",$C69*IF($DB23&gt;2019,VLOOKUP(2020,'Bonus Calc'!$A$18:$CZ$61,$U$104,0),VLOOKUP($DB23,'Bonus Calc'!$A$18:$CZ$61,$U$104,0)),+IF(OR($DB23&gt;2020,$C69=0),0,INDIRECT("'"&amp;$D$102&amp;"'!"&amp;$U$101&amp;$D$103))+IF($DB23&gt;2020,$C69*INDIRECT("'Bonus Calc'!"&amp;$U$101&amp;61)))</f>
        <v>0</v>
      </c>
      <c r="AG69" s="440">
        <f ca="1">IF($C$8="y",$C69*IF($DB23&gt;2019,VLOOKUP(2020,'Bonus Calc'!$A$18:$CZ$61,$V$104,0),VLOOKUP($DB23,'Bonus Calc'!$A$18:$CZ$61,$V$104,0)),+IF(OR($DB23&gt;2020,$C69=0),0,INDIRECT("'"&amp;$D$102&amp;"'!"&amp;$V$101&amp;$D$103))+IF($DB23&gt;2020,$C69*INDIRECT("'Bonus Calc'!"&amp;$V$101&amp;61)))</f>
        <v>0</v>
      </c>
      <c r="AH69" s="440">
        <f ca="1">IF($C$8="y",$C69*IF($DB23&gt;2019,VLOOKUP(2020,'Bonus Calc'!$A$18:$CZ$61,$W$104,0),VLOOKUP($DB23,'Bonus Calc'!$A$18:$CZ$61,$W$104,0)),+IF(OR($DB23&gt;2020,$C69=0),0,INDIRECT("'"&amp;$D$102&amp;"'!"&amp;$W$101&amp;$D$103))+IF($DB23&gt;2020,$C69*INDIRECT("'Bonus Calc'!"&amp;$W$101&amp;61)))</f>
        <v>0</v>
      </c>
      <c r="AI69" s="440">
        <f ca="1">IF($C$8="y",$C69*IF($DB23&gt;2019,VLOOKUP(2020,'Bonus Calc'!$A$18:$CZ$61,$X$104,0),VLOOKUP($DB23,'Bonus Calc'!$A$18:$CZ$61,$X$104,0)),+IF(OR($DB23&gt;2020,$C69=0),0,INDIRECT("'"&amp;$D$102&amp;"'!"&amp;$X$101&amp;$D$103))+IF($DB23&gt;2020,$C69*INDIRECT("'Bonus Calc'!"&amp;$X$101&amp;61)))</f>
        <v>0</v>
      </c>
      <c r="AJ69" s="440">
        <f ca="1">IF($C$8="y",$C69*IF($DB23&gt;2019,VLOOKUP(2020,'Bonus Calc'!$A$18:$CZ$61,$Y$104,0),VLOOKUP($DB23,'Bonus Calc'!$A$18:$CZ$61,$Y$104,0)),+IF(OR($DB23&gt;2020,$C69=0),0,INDIRECT("'"&amp;$D$102&amp;"'!"&amp;$Y$101&amp;$D$103))+IF($DB23&gt;2020,$C69*INDIRECT("'Bonus Calc'!"&amp;$Y$101&amp;61)))</f>
        <v>0</v>
      </c>
      <c r="AK69" s="440">
        <f ca="1">IF($C$8="y",$C69*IF($DB23&gt;2019,VLOOKUP(2020,'Bonus Calc'!$A$18:$CZ$61,$Z$104,0),VLOOKUP($DB23,'Bonus Calc'!$A$18:$CZ$61,$Z$104,0)),+IF(OR($DB23&gt;2020,$C69=0),0,INDIRECT("'"&amp;$D$102&amp;"'!"&amp;$Z$101&amp;$D$103))+IF($DB23&gt;2020,$C69*INDIRECT("'Bonus Calc'!"&amp;$Z$101&amp;61)))</f>
        <v>0</v>
      </c>
      <c r="AL69" s="440">
        <f ca="1">IF($C$8="y",$C69*IF($DB23&gt;2019,VLOOKUP(2020,'Bonus Calc'!$A$18:$CZ$61,$AA$104,0),VLOOKUP($DB23,'Bonus Calc'!$A$18:$CZ$61,$AA$104,0)),+IF(OR($DB23&gt;2020,$C69=0),0,INDIRECT("'"&amp;$D$102&amp;"'!"&amp;$AA$101&amp;$D$103))+IF($DB23&gt;2020,$C69*INDIRECT("'Bonus Calc'!"&amp;$AA$101&amp;61)))</f>
        <v>0</v>
      </c>
      <c r="AM69" s="440">
        <f ca="1">IF($C$8="y",$C69*IF($DB23&gt;2019,VLOOKUP(2020,'Bonus Calc'!$A$18:$CZ$61,$AB$104,0),VLOOKUP($DB23,'Bonus Calc'!$A$18:$CZ$61,$AB$104,0)),+IF(OR($DB23&gt;2020,$C69=0),0,INDIRECT("'"&amp;$D$102&amp;"'!"&amp;$AB$101&amp;$D$103))+IF($DB23&gt;2020,$C69*INDIRECT("'Bonus Calc'!"&amp;$AB$101&amp;61)))</f>
        <v>0</v>
      </c>
      <c r="AN69" s="440">
        <f ca="1">IF($C$8="y",$C69*IF($DB23&gt;2019,VLOOKUP(2020,'Bonus Calc'!$A$18:$CZ$61,$AC$104,0),VLOOKUP($DB23,'Bonus Calc'!$A$18:$CZ$61,$AC$104,0)),+IF(OR($DB23&gt;2020,$C69=0),0,INDIRECT("'"&amp;$D$102&amp;"'!"&amp;$AC$101&amp;$D$103))+IF($DB23&gt;2020,$C69*INDIRECT("'Bonus Calc'!"&amp;$AC$101&amp;61)))</f>
        <v>0</v>
      </c>
      <c r="AO69" s="440">
        <f ca="1">IF($C$8="y",$C69*IF($DB23&gt;2019,VLOOKUP(2020,'Bonus Calc'!$A$18:$CZ$61,$AD$104,0),VLOOKUP($DB23,'Bonus Calc'!$A$18:$CZ$61,$AD$104,0)),+IF(OR($DB23&gt;2020,$C69=0),0,INDIRECT("'"&amp;$D$102&amp;"'!"&amp;$AD$101&amp;$D$103))+IF($DB23&gt;2020,$C69*INDIRECT("'Bonus Calc'!"&amp;$AD$101&amp;61)))</f>
        <v>0</v>
      </c>
      <c r="AP69" s="440">
        <f ca="1">IF($C$8="y",$C69*IF($DB23&gt;2019,VLOOKUP(2020,'Bonus Calc'!$A$18:$CZ$61,$AE$104,0),VLOOKUP($DB23,'Bonus Calc'!$A$18:$CZ$61,$AE$104,0)),+IF(OR($DB23&gt;2020,$C69=0),0,INDIRECT("'"&amp;$D$102&amp;"'!"&amp;$AE$101&amp;$D$103))+IF($DB23&gt;2020,$C69*INDIRECT("'Bonus Calc'!"&amp;$AE$101&amp;61)))</f>
        <v>0</v>
      </c>
      <c r="AQ69" s="440">
        <f ca="1">IF($C$8="y",$C69*IF($DB23&gt;2019,VLOOKUP(2020,'Bonus Calc'!$A$18:$CZ$61,$AF$104,0),VLOOKUP($DB23,'Bonus Calc'!$A$18:$CZ$61,$AF$104,0)),+IF(OR($DB23&gt;2020,$C69=0),0,INDIRECT("'"&amp;$D$102&amp;"'!"&amp;$AF$101&amp;$D$103))+IF($DB23&gt;2020,$C69*INDIRECT("'Bonus Calc'!"&amp;$AF$101&amp;61)))</f>
        <v>0</v>
      </c>
      <c r="AR69" s="440">
        <f ca="1">IF($C$8="y",$C69*IF($DB23&gt;2019,VLOOKUP(2020,'Bonus Calc'!$A$18:$CZ$61,$AG$104,0),VLOOKUP($DB23,'Bonus Calc'!$A$18:$CZ$61,$AG$104,0)),+IF(OR($DB23&gt;2020,$C69=0),0,INDIRECT("'"&amp;$D$102&amp;"'!"&amp;$AG$101&amp;$D$103))+IF($DB23&gt;2020,$C69*INDIRECT("'Bonus Calc'!"&amp;$AG$101&amp;61)))</f>
        <v>0</v>
      </c>
      <c r="AS69" s="440">
        <f ca="1">IF($C$8="y",$C69*IF($DB23&gt;2019,VLOOKUP(2020,'Bonus Calc'!$A$18:$CZ$61,$AH$104,0),VLOOKUP($DB23,'Bonus Calc'!$A$18:$CZ$61,$AH$104,0)),+IF(OR($DB23&gt;2020,$C69=0),0,INDIRECT("'"&amp;$D$102&amp;"'!"&amp;$AH$101&amp;$D$103))+IF($DB23&gt;2020,$C69*INDIRECT("'Bonus Calc'!"&amp;$AH$101&amp;61)))</f>
        <v>0</v>
      </c>
      <c r="AT69" s="440">
        <f ca="1">IF($C$8="y",$C69*IF($DB23&gt;2019,VLOOKUP(2020,'Bonus Calc'!$A$18:$CZ$61,$AI$104,0),VLOOKUP($DB23,'Bonus Calc'!$A$18:$CZ$61,$AI$104,0)),+IF(OR($DB23&gt;2020,$C69=0),0,INDIRECT("'"&amp;$D$102&amp;"'!"&amp;$AI$101&amp;$D$103))+IF($DB23&gt;2020,$C69*INDIRECT("'Bonus Calc'!"&amp;$AI$101&amp;61)))</f>
        <v>0</v>
      </c>
      <c r="AU69" s="440">
        <f ca="1">IF($C$8="y",$C69*IF($DB23&gt;2019,VLOOKUP(2020,'Bonus Calc'!$A$18:$CZ$61,$AJ$104,0),VLOOKUP($DB23,'Bonus Calc'!$A$18:$CZ$61,$AJ$104,0)),+IF(OR($DB23&gt;2020,$C69=0),0,INDIRECT("'"&amp;$D$102&amp;"'!"&amp;$AJ$101&amp;$D$103))+IF($DB23&gt;2020,$C69*INDIRECT("'Bonus Calc'!"&amp;$AJ$101&amp;61)))</f>
        <v>0</v>
      </c>
      <c r="AV69" s="440">
        <f ca="1">IF($C$8="y",$C69*IF($DB23&gt;2019,VLOOKUP(2020,'Bonus Calc'!$A$18:$CZ$61,$AK$104,0),VLOOKUP($DB23,'Bonus Calc'!$A$18:$CZ$61,$AK$104,0)),+IF(OR($DB23&gt;2020,$C69=0),0,INDIRECT("'"&amp;$D$102&amp;"'!"&amp;$AK$101&amp;$D$103))+IF($DB23&gt;2020,$C69*INDIRECT("'Bonus Calc'!"&amp;$AK$101&amp;61)))</f>
        <v>0</v>
      </c>
      <c r="AW69" s="440">
        <f ca="1">IF($C$8="y",$C69*IF($DB23&gt;2019,VLOOKUP(2020,'Bonus Calc'!$A$18:$CZ$61,$AL$104,0),VLOOKUP($DB23,'Bonus Calc'!$A$18:$CZ$61,$AL$104,0)),+IF(OR($DB23&gt;2020,$C69=0),0,INDIRECT("'"&amp;$D$102&amp;"'!"&amp;$AL$101&amp;$D$103))+IF($DB23&gt;2020,$C69*INDIRECT("'Bonus Calc'!"&amp;$AL$101&amp;61)))</f>
        <v>0</v>
      </c>
      <c r="AX69" s="440">
        <f ca="1">IF($C$8="y",$C69*IF($DB23&gt;2019,VLOOKUP(2020,'Bonus Calc'!$A$18:$CZ$61,$AM$104,0),VLOOKUP($DB23,'Bonus Calc'!$A$18:$CZ$61,$AM$104,0)),+IF(OR($DB23&gt;2020,$C69=0),0,INDIRECT("'"&amp;$D$102&amp;"'!"&amp;$AM$101&amp;$D$103))+IF($DB23&gt;2020,$C69*INDIRECT("'Bonus Calc'!"&amp;$AM$101&amp;61)))</f>
        <v>0</v>
      </c>
      <c r="AY69" s="440">
        <f ca="1">IF($C$8="y",$C69*IF($DB23&gt;2019,VLOOKUP(2020,'Bonus Calc'!$A$18:$CZ$61,$AN$104,0),VLOOKUP($DB23,'Bonus Calc'!$A$18:$CZ$61,$AN$104,0)),+IF(OR($DB23&gt;2020,$C69=0),0,INDIRECT("'"&amp;$D$102&amp;"'!"&amp;$AN$101&amp;$D$103))+IF($DB23&gt;2020,$C69*INDIRECT("'Bonus Calc'!"&amp;$AN$101&amp;61)))</f>
        <v>0</v>
      </c>
      <c r="AZ69" s="440">
        <f ca="1">IF($C$8="y",$C69*IF($DB23&gt;2019,VLOOKUP(2020,'Bonus Calc'!$A$18:$CZ$61,$AO$104,0),VLOOKUP($DB23,'Bonus Calc'!$A$18:$CZ$61,$AO$104,0)),+IF(OR($DB23&gt;2020,$C69=0),0,INDIRECT("'"&amp;$D$102&amp;"'!"&amp;$AO$101&amp;$D$103))+IF($DB23&gt;2020,$C69*INDIRECT("'Bonus Calc'!"&amp;$AO$101&amp;61)))</f>
        <v>0</v>
      </c>
      <c r="BA69" s="440">
        <f ca="1">IF($C$8="y",$C69*IF($DB23&gt;2019,VLOOKUP(2020,'Bonus Calc'!$A$18:$CZ$61,$AP$104,0),VLOOKUP($DB23,'Bonus Calc'!$A$18:$CZ$61,$AP$104,0)),+IF(OR($DB23&gt;2020,$C69=0),0,INDIRECT("'"&amp;$D$102&amp;"'!"&amp;$AP$101&amp;$D$103))+IF($DB23&gt;2020,$C69*INDIRECT("'Bonus Calc'!"&amp;$AP$101&amp;61)))</f>
        <v>0</v>
      </c>
      <c r="BB69" s="440">
        <f ca="1">IF($C$8="y",$C69*IF($DB23&gt;2019,VLOOKUP(2020,'Bonus Calc'!$A$18:$CZ$61,$AQ$104,0),VLOOKUP($DB23,'Bonus Calc'!$A$18:$CZ$61,$AQ$104,0)),+IF(OR($DB23&gt;2020,$C69=0),0,INDIRECT("'"&amp;$D$102&amp;"'!"&amp;$AQ$101&amp;$D$103))+IF($DB23&gt;2020,$C69*INDIRECT("'Bonus Calc'!"&amp;$AQ$101&amp;61)))</f>
        <v>0</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200"/>
      <c r="CH69" s="200"/>
      <c r="CI69" s="200"/>
      <c r="CJ69" s="200"/>
      <c r="CK69" s="200"/>
      <c r="CL69" s="200"/>
      <c r="CM69" s="200"/>
      <c r="CN69" s="200"/>
      <c r="CO69" s="200"/>
      <c r="CP69" s="200"/>
      <c r="CQ69" s="200"/>
      <c r="CR69" s="200"/>
      <c r="CS69" s="200"/>
      <c r="CT69" s="200"/>
      <c r="CU69" s="200"/>
      <c r="CV69" s="200"/>
      <c r="CW69" s="200"/>
      <c r="CX69" s="200"/>
      <c r="CY69" s="200"/>
      <c r="CZ69" s="192">
        <f t="shared" ca="1" si="335"/>
        <v>0</v>
      </c>
      <c r="DA69" s="200"/>
      <c r="DB69" s="200"/>
      <c r="DC69" s="200"/>
      <c r="DD69" s="200"/>
      <c r="DE69" s="200"/>
      <c r="DF69" s="200"/>
      <c r="DG69" s="200"/>
      <c r="DH69" s="200"/>
      <c r="DI69" s="200"/>
      <c r="DJ69" s="200"/>
      <c r="DK69" s="192"/>
    </row>
    <row r="70" spans="1:123" x14ac:dyDescent="0.2">
      <c r="A70" s="191">
        <f t="shared" si="336"/>
        <v>13</v>
      </c>
      <c r="B70" s="191">
        <f t="shared" si="337"/>
        <v>2030</v>
      </c>
      <c r="C70" s="183">
        <f t="shared" ca="1" si="334"/>
        <v>0</v>
      </c>
      <c r="D70" s="439"/>
      <c r="E70" s="439"/>
      <c r="F70" s="439"/>
      <c r="G70" s="439"/>
      <c r="H70" s="439"/>
      <c r="I70" s="439"/>
      <c r="J70" s="439"/>
      <c r="K70" s="439"/>
      <c r="L70" s="439"/>
      <c r="M70" s="439"/>
      <c r="N70" s="439"/>
      <c r="O70" s="439"/>
      <c r="P70" s="440">
        <f ca="1">IF($C$8="y",$C70*IF($DB24&gt;2019,VLOOKUP(2020,'Bonus Calc'!$A$18:$CZ$61,$D$104,0),VLOOKUP($DB24,'Bonus Calc'!$A$18:$CZ$61,$D$104,0)),+IF(OR($DB24&gt;2020,$C70=0),0,INDIRECT("'"&amp;$D$102&amp;"'!"&amp;$D$101&amp;$D$103))+IF($DB24&gt;2020,$C70*INDIRECT("'Bonus Calc'!"&amp;$D$101&amp;61)))</f>
        <v>0</v>
      </c>
      <c r="Q70" s="440">
        <f ca="1">IF($C$8="y",$C70*IF($DB24&gt;2019,VLOOKUP(2020,'Bonus Calc'!$A$18:$CZ$61,$E$104,0),VLOOKUP($DB24,'Bonus Calc'!$A$18:$CZ$61,$E$104,0)),+IF(OR($DB24&gt;2020,$C70=0),0,INDIRECT("'"&amp;$D$102&amp;"'!"&amp;$E$101&amp;$D$103))+IF($DB24&gt;2020,$C70*INDIRECT("'Bonus Calc'!"&amp;$E$101&amp;61)))</f>
        <v>0</v>
      </c>
      <c r="R70" s="440">
        <f ca="1">IF($C$8="y",$C70*IF($DB24&gt;2019,VLOOKUP(2020,'Bonus Calc'!$A$18:$CZ$61,$F$104,0),VLOOKUP($DB24,'Bonus Calc'!$A$18:$CZ$61,$F$104,0)),+IF(OR($DB24&gt;2020,$C70=0),0,INDIRECT("'"&amp;$D$102&amp;"'!"&amp;$F$101&amp;$D$103))+IF($DB24&gt;2020,$C70*INDIRECT("'Bonus Calc'!"&amp;$F$101&amp;61)))</f>
        <v>0</v>
      </c>
      <c r="S70" s="440">
        <f ca="1">IF($C$8="y",$C70*IF($DB24&gt;2019,VLOOKUP(2020,'Bonus Calc'!$A$18:$CZ$61,$G$104,0),VLOOKUP($DB24,'Bonus Calc'!$A$18:$CZ$61,$G$104,0)),+IF(OR($DB24&gt;2020,$C70=0),0,INDIRECT("'"&amp;$D$102&amp;"'!"&amp;$G$101&amp;$D$103))+IF($DB24&gt;2020,$C70*INDIRECT("'Bonus Calc'!"&amp;$G$101&amp;61)))</f>
        <v>0</v>
      </c>
      <c r="T70" s="440">
        <f ca="1">IF($C$8="y",$C70*IF($DB24&gt;2019,VLOOKUP(2020,'Bonus Calc'!$A$18:$CZ$61,$H$104,0),VLOOKUP($DB24,'Bonus Calc'!$A$18:$CZ$61,$H$104,0)),+IF(OR($DB24&gt;2020,$C70=0),0,INDIRECT("'"&amp;$D$102&amp;"'!"&amp;$H$101&amp;$D$103))+IF($DB24&gt;2020,$C70*INDIRECT("'Bonus Calc'!"&amp;$H$101&amp;61)))</f>
        <v>0</v>
      </c>
      <c r="U70" s="440">
        <f ca="1">IF($C$8="y",$C70*IF($DB24&gt;2019,VLOOKUP(2020,'Bonus Calc'!$A$18:$CZ$61,$I$104,0),VLOOKUP($DB24,'Bonus Calc'!$A$18:$CZ$61,$I$104,0)),+IF(OR($DB24&gt;2020,$C70=0),0,INDIRECT("'"&amp;$D$102&amp;"'!"&amp;$I$101&amp;$D$103))+IF($DB24&gt;2020,$C70*INDIRECT("'Bonus Calc'!"&amp;$I$101&amp;61)))</f>
        <v>0</v>
      </c>
      <c r="V70" s="440">
        <f ca="1">IF($C$8="y",$C70*IF($DB24&gt;2019,VLOOKUP(2020,'Bonus Calc'!$A$18:$CZ$61,$J$104,0),VLOOKUP($DB24,'Bonus Calc'!$A$18:$CZ$61,$J$104,0)),+IF(OR($DB24&gt;2020,$C70=0),0,INDIRECT("'"&amp;$D$102&amp;"'!"&amp;$J$101&amp;$D$103))+IF($DB24&gt;2020,$C70*INDIRECT("'Bonus Calc'!"&amp;$J$101&amp;61)))</f>
        <v>0</v>
      </c>
      <c r="W70" s="440">
        <f ca="1">IF($C$8="y",$C70*IF($DB24&gt;2019,VLOOKUP(2020,'Bonus Calc'!$A$18:$CZ$61,$K$104,0),VLOOKUP($DB24,'Bonus Calc'!$A$18:$CZ$61,$K$104,0)),+IF(OR($DB24&gt;2020,$C70=0),0,INDIRECT("'"&amp;$D$102&amp;"'!"&amp;$K$101&amp;$D$103))+IF($DB24&gt;2020,$C70*INDIRECT("'Bonus Calc'!"&amp;$K$101&amp;61)))</f>
        <v>0</v>
      </c>
      <c r="X70" s="440">
        <f ca="1">IF($C$8="y",$C70*IF($DB24&gt;2019,VLOOKUP(2020,'Bonus Calc'!$A$18:$CZ$61,$L$104,0),VLOOKUP($DB24,'Bonus Calc'!$A$18:$CZ$61,$L$104,0)),+IF(OR($DB24&gt;2020,$C70=0),0,INDIRECT("'"&amp;$D$102&amp;"'!"&amp;$L$101&amp;$D$103))+IF($DB24&gt;2020,$C70*INDIRECT("'Bonus Calc'!"&amp;$L$101&amp;61)))</f>
        <v>0</v>
      </c>
      <c r="Y70" s="440">
        <f ca="1">IF($C$8="y",$C70*IF($DB24&gt;2019,VLOOKUP(2020,'Bonus Calc'!$A$18:$CZ$61,$M$104,0),VLOOKUP($DB24,'Bonus Calc'!$A$18:$CZ$61,$M$104,0)),+IF(OR($DB24&gt;2020,$C70=0),0,INDIRECT("'"&amp;$D$102&amp;"'!"&amp;$M$101&amp;$D$103))+IF($DB24&gt;2020,$C70*INDIRECT("'Bonus Calc'!"&amp;$M$101&amp;61)))</f>
        <v>0</v>
      </c>
      <c r="Z70" s="440">
        <f ca="1">IF($C$8="y",$C70*IF($DB24&gt;2019,VLOOKUP(2020,'Bonus Calc'!$A$18:$CZ$61,$N$104,0),VLOOKUP($DB24,'Bonus Calc'!$A$18:$CZ$61,$N$104,0)),+IF(OR($DB24&gt;2020,$C70=0),0,INDIRECT("'"&amp;$D$102&amp;"'!"&amp;$N$101&amp;$D$103))+IF($DB24&gt;2020,$C70*INDIRECT("'Bonus Calc'!"&amp;$N$101&amp;61)))</f>
        <v>0</v>
      </c>
      <c r="AA70" s="440">
        <f ca="1">IF($C$8="y",$C70*IF($DB24&gt;2019,VLOOKUP(2020,'Bonus Calc'!$A$18:$CZ$61,$O$104,0),VLOOKUP($DB24,'Bonus Calc'!$A$18:$CZ$61,$O$104,0)),+IF(OR($DB24&gt;2020,$C70=0),0,INDIRECT("'"&amp;$D$102&amp;"'!"&amp;$O$101&amp;$D$103))+IF($DB24&gt;2020,$C70*INDIRECT("'Bonus Calc'!"&amp;$O$101&amp;61)))</f>
        <v>0</v>
      </c>
      <c r="AB70" s="440">
        <f ca="1">IF($C$8="y",$C70*IF($DB24&gt;2019,VLOOKUP(2020,'Bonus Calc'!$A$18:$CZ$61,$P$104,0),VLOOKUP($DB24,'Bonus Calc'!$A$18:$CZ$61,$P$104,0)),+IF(OR($DB24&gt;2020,$C70=0),0,INDIRECT("'"&amp;$D$102&amp;"'!"&amp;$P$101&amp;$D$103))+IF($DB24&gt;2020,$C70*INDIRECT("'Bonus Calc'!"&amp;$P$101&amp;61)))</f>
        <v>0</v>
      </c>
      <c r="AC70" s="440">
        <f ca="1">IF($C$8="y",$C70*IF($DB24&gt;2019,VLOOKUP(2020,'Bonus Calc'!$A$18:$CZ$61,$Q$104,0),VLOOKUP($DB24,'Bonus Calc'!$A$18:$CZ$61,$Q$104,0)),+IF(OR($DB24&gt;2020,$C70=0),0,INDIRECT("'"&amp;$D$102&amp;"'!"&amp;$Q$101&amp;$D$103))+IF($DB24&gt;2020,$C70*INDIRECT("'Bonus Calc'!"&amp;$Q$101&amp;61)))</f>
        <v>0</v>
      </c>
      <c r="AD70" s="440">
        <f ca="1">IF($C$8="y",$C70*IF($DB24&gt;2019,VLOOKUP(2020,'Bonus Calc'!$A$18:$CZ$61,$R$104,0),VLOOKUP($DB24,'Bonus Calc'!$A$18:$CZ$61,$R$104,0)),+IF(OR($DB24&gt;2020,$C70=0),0,INDIRECT("'"&amp;$D$102&amp;"'!"&amp;$R$101&amp;$D$103))+IF($DB24&gt;2020,$C70*INDIRECT("'Bonus Calc'!"&amp;$R$101&amp;61)))</f>
        <v>0</v>
      </c>
      <c r="AE70" s="440">
        <f ca="1">IF($C$8="y",$C70*IF($DB24&gt;2019,VLOOKUP(2020,'Bonus Calc'!$A$18:$CZ$61,$S$104,0),VLOOKUP($DB24,'Bonus Calc'!$A$18:$CZ$61,$S$104,0)),+IF(OR($DB24&gt;2020,$C70=0),0,INDIRECT("'"&amp;$D$102&amp;"'!"&amp;$S$101&amp;$D$103))+IF($DB24&gt;2020,$C70*INDIRECT("'Bonus Calc'!"&amp;$S$101&amp;61)))</f>
        <v>0</v>
      </c>
      <c r="AF70" s="440">
        <f ca="1">IF($C$8="y",$C70*IF($DB24&gt;2019,VLOOKUP(2020,'Bonus Calc'!$A$18:$CZ$61,$T$104,0),VLOOKUP($DB24,'Bonus Calc'!$A$18:$CZ$61,$T$104,0)),+IF(OR($DB24&gt;2020,$C70=0),0,INDIRECT("'"&amp;$D$102&amp;"'!"&amp;$T$101&amp;$D$103))+IF($DB24&gt;2020,$C70*INDIRECT("'Bonus Calc'!"&amp;$T$101&amp;61)))</f>
        <v>0</v>
      </c>
      <c r="AG70" s="440">
        <f ca="1">IF($C$8="y",$C70*IF($DB24&gt;2019,VLOOKUP(2020,'Bonus Calc'!$A$18:$CZ$61,$U$104,0),VLOOKUP($DB24,'Bonus Calc'!$A$18:$CZ$61,$U$104,0)),+IF(OR($DB24&gt;2020,$C70=0),0,INDIRECT("'"&amp;$D$102&amp;"'!"&amp;$U$101&amp;$D$103))+IF($DB24&gt;2020,$C70*INDIRECT("'Bonus Calc'!"&amp;$U$101&amp;61)))</f>
        <v>0</v>
      </c>
      <c r="AH70" s="440">
        <f ca="1">IF($C$8="y",$C70*IF($DB24&gt;2019,VLOOKUP(2020,'Bonus Calc'!$A$18:$CZ$61,$V$104,0),VLOOKUP($DB24,'Bonus Calc'!$A$18:$CZ$61,$V$104,0)),+IF(OR($DB24&gt;2020,$C70=0),0,INDIRECT("'"&amp;$D$102&amp;"'!"&amp;$V$101&amp;$D$103))+IF($DB24&gt;2020,$C70*INDIRECT("'Bonus Calc'!"&amp;$V$101&amp;61)))</f>
        <v>0</v>
      </c>
      <c r="AI70" s="440">
        <f ca="1">IF($C$8="y",$C70*IF($DB24&gt;2019,VLOOKUP(2020,'Bonus Calc'!$A$18:$CZ$61,$W$104,0),VLOOKUP($DB24,'Bonus Calc'!$A$18:$CZ$61,$W$104,0)),+IF(OR($DB24&gt;2020,$C70=0),0,INDIRECT("'"&amp;$D$102&amp;"'!"&amp;$W$101&amp;$D$103))+IF($DB24&gt;2020,$C70*INDIRECT("'Bonus Calc'!"&amp;$W$101&amp;61)))</f>
        <v>0</v>
      </c>
      <c r="AJ70" s="440">
        <f ca="1">IF($C$8="y",$C70*IF($DB24&gt;2019,VLOOKUP(2020,'Bonus Calc'!$A$18:$CZ$61,$X$104,0),VLOOKUP($DB24,'Bonus Calc'!$A$18:$CZ$61,$X$104,0)),+IF(OR($DB24&gt;2020,$C70=0),0,INDIRECT("'"&amp;$D$102&amp;"'!"&amp;$X$101&amp;$D$103))+IF($DB24&gt;2020,$C70*INDIRECT("'Bonus Calc'!"&amp;$X$101&amp;61)))</f>
        <v>0</v>
      </c>
      <c r="AK70" s="440">
        <f ca="1">IF($C$8="y",$C70*IF($DB24&gt;2019,VLOOKUP(2020,'Bonus Calc'!$A$18:$CZ$61,$Y$104,0),VLOOKUP($DB24,'Bonus Calc'!$A$18:$CZ$61,$Y$104,0)),+IF(OR($DB24&gt;2020,$C70=0),0,INDIRECT("'"&amp;$D$102&amp;"'!"&amp;$Y$101&amp;$D$103))+IF($DB24&gt;2020,$C70*INDIRECT("'Bonus Calc'!"&amp;$Y$101&amp;61)))</f>
        <v>0</v>
      </c>
      <c r="AL70" s="440">
        <f ca="1">IF($C$8="y",$C70*IF($DB24&gt;2019,VLOOKUP(2020,'Bonus Calc'!$A$18:$CZ$61,$Z$104,0),VLOOKUP($DB24,'Bonus Calc'!$A$18:$CZ$61,$Z$104,0)),+IF(OR($DB24&gt;2020,$C70=0),0,INDIRECT("'"&amp;$D$102&amp;"'!"&amp;$Z$101&amp;$D$103))+IF($DB24&gt;2020,$C70*INDIRECT("'Bonus Calc'!"&amp;$Z$101&amp;61)))</f>
        <v>0</v>
      </c>
      <c r="AM70" s="440">
        <f ca="1">IF($C$8="y",$C70*IF($DB24&gt;2019,VLOOKUP(2020,'Bonus Calc'!$A$18:$CZ$61,$AA$104,0),VLOOKUP($DB24,'Bonus Calc'!$A$18:$CZ$61,$AA$104,0)),+IF(OR($DB24&gt;2020,$C70=0),0,INDIRECT("'"&amp;$D$102&amp;"'!"&amp;$AA$101&amp;$D$103))+IF($DB24&gt;2020,$C70*INDIRECT("'Bonus Calc'!"&amp;$AA$101&amp;61)))</f>
        <v>0</v>
      </c>
      <c r="AN70" s="440">
        <f ca="1">IF($C$8="y",$C70*IF($DB24&gt;2019,VLOOKUP(2020,'Bonus Calc'!$A$18:$CZ$61,$AB$104,0),VLOOKUP($DB24,'Bonus Calc'!$A$18:$CZ$61,$AB$104,0)),+IF(OR($DB24&gt;2020,$C70=0),0,INDIRECT("'"&amp;$D$102&amp;"'!"&amp;$AB$101&amp;$D$103))+IF($DB24&gt;2020,$C70*INDIRECT("'Bonus Calc'!"&amp;$AB$101&amp;61)))</f>
        <v>0</v>
      </c>
      <c r="AO70" s="440">
        <f ca="1">IF($C$8="y",$C70*IF($DB24&gt;2019,VLOOKUP(2020,'Bonus Calc'!$A$18:$CZ$61,$AC$104,0),VLOOKUP($DB24,'Bonus Calc'!$A$18:$CZ$61,$AC$104,0)),+IF(OR($DB24&gt;2020,$C70=0),0,INDIRECT("'"&amp;$D$102&amp;"'!"&amp;$AC$101&amp;$D$103))+IF($DB24&gt;2020,$C70*INDIRECT("'Bonus Calc'!"&amp;$AC$101&amp;61)))</f>
        <v>0</v>
      </c>
      <c r="AP70" s="440">
        <f ca="1">IF($C$8="y",$C70*IF($DB24&gt;2019,VLOOKUP(2020,'Bonus Calc'!$A$18:$CZ$61,$AD$104,0),VLOOKUP($DB24,'Bonus Calc'!$A$18:$CZ$61,$AD$104,0)),+IF(OR($DB24&gt;2020,$C70=0),0,INDIRECT("'"&amp;$D$102&amp;"'!"&amp;$AD$101&amp;$D$103))+IF($DB24&gt;2020,$C70*INDIRECT("'Bonus Calc'!"&amp;$AD$101&amp;61)))</f>
        <v>0</v>
      </c>
      <c r="AQ70" s="440">
        <f ca="1">IF($C$8="y",$C70*IF($DB24&gt;2019,VLOOKUP(2020,'Bonus Calc'!$A$18:$CZ$61,$AE$104,0),VLOOKUP($DB24,'Bonus Calc'!$A$18:$CZ$61,$AE$104,0)),+IF(OR($DB24&gt;2020,$C70=0),0,INDIRECT("'"&amp;$D$102&amp;"'!"&amp;$AE$101&amp;$D$103))+IF($DB24&gt;2020,$C70*INDIRECT("'Bonus Calc'!"&amp;$AE$101&amp;61)))</f>
        <v>0</v>
      </c>
      <c r="AR70" s="440">
        <f ca="1">IF($C$8="y",$C70*IF($DB24&gt;2019,VLOOKUP(2020,'Bonus Calc'!$A$18:$CZ$61,$AF$104,0),VLOOKUP($DB24,'Bonus Calc'!$A$18:$CZ$61,$AF$104,0)),+IF(OR($DB24&gt;2020,$C70=0),0,INDIRECT("'"&amp;$D$102&amp;"'!"&amp;$AF$101&amp;$D$103))+IF($DB24&gt;2020,$C70*INDIRECT("'Bonus Calc'!"&amp;$AF$101&amp;61)))</f>
        <v>0</v>
      </c>
      <c r="AS70" s="440">
        <f ca="1">IF($C$8="y",$C70*IF($DB24&gt;2019,VLOOKUP(2020,'Bonus Calc'!$A$18:$CZ$61,$AG$104,0),VLOOKUP($DB24,'Bonus Calc'!$A$18:$CZ$61,$AG$104,0)),+IF(OR($DB24&gt;2020,$C70=0),0,INDIRECT("'"&amp;$D$102&amp;"'!"&amp;$AG$101&amp;$D$103))+IF($DB24&gt;2020,$C70*INDIRECT("'Bonus Calc'!"&amp;$AG$101&amp;61)))</f>
        <v>0</v>
      </c>
      <c r="AT70" s="440">
        <f ca="1">IF($C$8="y",$C70*IF($DB24&gt;2019,VLOOKUP(2020,'Bonus Calc'!$A$18:$CZ$61,$AH$104,0),VLOOKUP($DB24,'Bonus Calc'!$A$18:$CZ$61,$AH$104,0)),+IF(OR($DB24&gt;2020,$C70=0),0,INDIRECT("'"&amp;$D$102&amp;"'!"&amp;$AH$101&amp;$D$103))+IF($DB24&gt;2020,$C70*INDIRECT("'Bonus Calc'!"&amp;$AH$101&amp;61)))</f>
        <v>0</v>
      </c>
      <c r="AU70" s="440">
        <f ca="1">IF($C$8="y",$C70*IF($DB24&gt;2019,VLOOKUP(2020,'Bonus Calc'!$A$18:$CZ$61,$AI$104,0),VLOOKUP($DB24,'Bonus Calc'!$A$18:$CZ$61,$AI$104,0)),+IF(OR($DB24&gt;2020,$C70=0),0,INDIRECT("'"&amp;$D$102&amp;"'!"&amp;$AI$101&amp;$D$103))+IF($DB24&gt;2020,$C70*INDIRECT("'Bonus Calc'!"&amp;$AI$101&amp;61)))</f>
        <v>0</v>
      </c>
      <c r="AV70" s="440">
        <f ca="1">IF($C$8="y",$C70*IF($DB24&gt;2019,VLOOKUP(2020,'Bonus Calc'!$A$18:$CZ$61,$AJ$104,0),VLOOKUP($DB24,'Bonus Calc'!$A$18:$CZ$61,$AJ$104,0)),+IF(OR($DB24&gt;2020,$C70=0),0,INDIRECT("'"&amp;$D$102&amp;"'!"&amp;$AJ$101&amp;$D$103))+IF($DB24&gt;2020,$C70*INDIRECT("'Bonus Calc'!"&amp;$AJ$101&amp;61)))</f>
        <v>0</v>
      </c>
      <c r="AW70" s="440">
        <f ca="1">IF($C$8="y",$C70*IF($DB24&gt;2019,VLOOKUP(2020,'Bonus Calc'!$A$18:$CZ$61,$AK$104,0),VLOOKUP($DB24,'Bonus Calc'!$A$18:$CZ$61,$AK$104,0)),+IF(OR($DB24&gt;2020,$C70=0),0,INDIRECT("'"&amp;$D$102&amp;"'!"&amp;$AK$101&amp;$D$103))+IF($DB24&gt;2020,$C70*INDIRECT("'Bonus Calc'!"&amp;$AK$101&amp;61)))</f>
        <v>0</v>
      </c>
      <c r="AX70" s="440">
        <f ca="1">IF($C$8="y",$C70*IF($DB24&gt;2019,VLOOKUP(2020,'Bonus Calc'!$A$18:$CZ$61,$AL$104,0),VLOOKUP($DB24,'Bonus Calc'!$A$18:$CZ$61,$AL$104,0)),+IF(OR($DB24&gt;2020,$C70=0),0,INDIRECT("'"&amp;$D$102&amp;"'!"&amp;$AL$101&amp;$D$103))+IF($DB24&gt;2020,$C70*INDIRECT("'Bonus Calc'!"&amp;$AL$101&amp;61)))</f>
        <v>0</v>
      </c>
      <c r="AY70" s="440">
        <f ca="1">IF($C$8="y",$C70*IF($DB24&gt;2019,VLOOKUP(2020,'Bonus Calc'!$A$18:$CZ$61,$AM$104,0),VLOOKUP($DB24,'Bonus Calc'!$A$18:$CZ$61,$AM$104,0)),+IF(OR($DB24&gt;2020,$C70=0),0,INDIRECT("'"&amp;$D$102&amp;"'!"&amp;$AM$101&amp;$D$103))+IF($DB24&gt;2020,$C70*INDIRECT("'Bonus Calc'!"&amp;$AM$101&amp;61)))</f>
        <v>0</v>
      </c>
      <c r="AZ70" s="440">
        <f ca="1">IF($C$8="y",$C70*IF($DB24&gt;2019,VLOOKUP(2020,'Bonus Calc'!$A$18:$CZ$61,$AN$104,0),VLOOKUP($DB24,'Bonus Calc'!$A$18:$CZ$61,$AN$104,0)),+IF(OR($DB24&gt;2020,$C70=0),0,INDIRECT("'"&amp;$D$102&amp;"'!"&amp;$AN$101&amp;$D$103))+IF($DB24&gt;2020,$C70*INDIRECT("'Bonus Calc'!"&amp;$AN$101&amp;61)))</f>
        <v>0</v>
      </c>
      <c r="BA70" s="440">
        <f ca="1">IF($C$8="y",$C70*IF($DB24&gt;2019,VLOOKUP(2020,'Bonus Calc'!$A$18:$CZ$61,$AO$104,0),VLOOKUP($DB24,'Bonus Calc'!$A$18:$CZ$61,$AO$104,0)),+IF(OR($DB24&gt;2020,$C70=0),0,INDIRECT("'"&amp;$D$102&amp;"'!"&amp;$AO$101&amp;$D$103))+IF($DB24&gt;2020,$C70*INDIRECT("'Bonus Calc'!"&amp;$AO$101&amp;61)))</f>
        <v>0</v>
      </c>
      <c r="BB70" s="440">
        <f ca="1">IF($C$8="y",$C70*IF($DB24&gt;2019,VLOOKUP(2020,'Bonus Calc'!$A$18:$CZ$61,$AP$104,0),VLOOKUP($DB24,'Bonus Calc'!$A$18:$CZ$61,$AP$104,0)),+IF(OR($DB24&gt;2020,$C70=0),0,INDIRECT("'"&amp;$D$102&amp;"'!"&amp;$AP$101&amp;$D$103))+IF($DB24&gt;2020,$C70*INDIRECT("'Bonus Calc'!"&amp;$AP$101&amp;61)))</f>
        <v>0</v>
      </c>
      <c r="BC70" s="440">
        <f ca="1">IF($C$8="y",$C70*IF($DB24&gt;2019,VLOOKUP(2020,'Bonus Calc'!$A$18:$CZ$61,$AQ$104,0),VLOOKUP($DB24,'Bonus Calc'!$A$18:$CZ$61,$AQ$104,0)),+IF(OR($DB24&gt;2020,$C70=0),0,INDIRECT("'"&amp;$D$102&amp;"'!"&amp;$AQ$101&amp;$D$103))+IF($DB24&gt;2020,$C70*INDIRECT("'Bonus Calc'!"&amp;$AQ$101&amp;61)))</f>
        <v>0</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200"/>
      <c r="CH70" s="200"/>
      <c r="CI70" s="200"/>
      <c r="CJ70" s="200"/>
      <c r="CK70" s="200"/>
      <c r="CL70" s="200"/>
      <c r="CM70" s="200"/>
      <c r="CN70" s="200"/>
      <c r="CO70" s="200"/>
      <c r="CP70" s="200"/>
      <c r="CQ70" s="200"/>
      <c r="CR70" s="200"/>
      <c r="CS70" s="200"/>
      <c r="CT70" s="200"/>
      <c r="CU70" s="200"/>
      <c r="CV70" s="200"/>
      <c r="CW70" s="200"/>
      <c r="CX70" s="200"/>
      <c r="CY70" s="200"/>
      <c r="CZ70" s="192">
        <f t="shared" ca="1" si="335"/>
        <v>0</v>
      </c>
      <c r="DA70" s="200"/>
      <c r="DB70" s="200"/>
      <c r="DC70" s="200"/>
      <c r="DD70" s="200"/>
      <c r="DE70" s="200"/>
      <c r="DF70" s="200"/>
      <c r="DG70" s="200"/>
      <c r="DH70" s="200"/>
      <c r="DI70" s="200"/>
      <c r="DJ70" s="200"/>
      <c r="DK70" s="200"/>
      <c r="DL70" s="192"/>
    </row>
    <row r="71" spans="1:123" x14ac:dyDescent="0.2">
      <c r="A71" s="191">
        <f t="shared" si="336"/>
        <v>14</v>
      </c>
      <c r="B71" s="191">
        <f t="shared" si="337"/>
        <v>2031</v>
      </c>
      <c r="C71" s="183">
        <f t="shared" ca="1" si="334"/>
        <v>0</v>
      </c>
      <c r="D71" s="439"/>
      <c r="E71" s="439"/>
      <c r="F71" s="439"/>
      <c r="G71" s="439"/>
      <c r="H71" s="439"/>
      <c r="I71" s="439"/>
      <c r="J71" s="439"/>
      <c r="K71" s="439"/>
      <c r="L71" s="439"/>
      <c r="M71" s="439"/>
      <c r="N71" s="439"/>
      <c r="O71" s="439"/>
      <c r="P71" s="439"/>
      <c r="Q71" s="440">
        <f ca="1">IF($C$8="y",$C71*IF($DB25&gt;2019,VLOOKUP(2020,'Bonus Calc'!$A$18:$CZ$61,$D$104,0),VLOOKUP($DB25,'Bonus Calc'!$A$18:$CZ$61,$D$104,0)),+IF(OR($DB25&gt;2020,$C71=0),0,INDIRECT("'"&amp;$D$102&amp;"'!"&amp;$D$101&amp;$D$103))+IF($DB25&gt;2020,$C71*INDIRECT("'Bonus Calc'!"&amp;$D$101&amp;61)))</f>
        <v>0</v>
      </c>
      <c r="R71" s="440">
        <f ca="1">IF($C$8="y",$C71*IF($DB25&gt;2019,VLOOKUP(2020,'Bonus Calc'!$A$18:$CZ$61,$E$104,0),VLOOKUP($DB25,'Bonus Calc'!$A$18:$CZ$61,$E$104,0)),+IF(OR($DB25&gt;2020,$C71=0),0,INDIRECT("'"&amp;$D$102&amp;"'!"&amp;$E$101&amp;$D$103))+IF($DB25&gt;2020,$C71*INDIRECT("'Bonus Calc'!"&amp;$E$101&amp;61)))</f>
        <v>0</v>
      </c>
      <c r="S71" s="440">
        <f ca="1">IF($C$8="y",$C71*IF($DB25&gt;2019,VLOOKUP(2020,'Bonus Calc'!$A$18:$CZ$61,$F$104,0),VLOOKUP($DB25,'Bonus Calc'!$A$18:$CZ$61,$F$104,0)),+IF(OR($DB25&gt;2020,$C71=0),0,INDIRECT("'"&amp;$D$102&amp;"'!"&amp;$F$101&amp;$D$103))+IF($DB25&gt;2020,$C71*INDIRECT("'Bonus Calc'!"&amp;$F$101&amp;61)))</f>
        <v>0</v>
      </c>
      <c r="T71" s="440">
        <f ca="1">IF($C$8="y",$C71*IF($DB25&gt;2019,VLOOKUP(2020,'Bonus Calc'!$A$18:$CZ$61,$G$104,0),VLOOKUP($DB25,'Bonus Calc'!$A$18:$CZ$61,$G$104,0)),+IF(OR($DB25&gt;2020,$C71=0),0,INDIRECT("'"&amp;$D$102&amp;"'!"&amp;$G$101&amp;$D$103))+IF($DB25&gt;2020,$C71*INDIRECT("'Bonus Calc'!"&amp;$G$101&amp;61)))</f>
        <v>0</v>
      </c>
      <c r="U71" s="440">
        <f ca="1">IF($C$8="y",$C71*IF($DB25&gt;2019,VLOOKUP(2020,'Bonus Calc'!$A$18:$CZ$61,$H$104,0),VLOOKUP($DB25,'Bonus Calc'!$A$18:$CZ$61,$H$104,0)),+IF(OR($DB25&gt;2020,$C71=0),0,INDIRECT("'"&amp;$D$102&amp;"'!"&amp;$H$101&amp;$D$103))+IF($DB25&gt;2020,$C71*INDIRECT("'Bonus Calc'!"&amp;$H$101&amp;61)))</f>
        <v>0</v>
      </c>
      <c r="V71" s="440">
        <f ca="1">IF($C$8="y",$C71*IF($DB25&gt;2019,VLOOKUP(2020,'Bonus Calc'!$A$18:$CZ$61,$I$104,0),VLOOKUP($DB25,'Bonus Calc'!$A$18:$CZ$61,$I$104,0)),+IF(OR($DB25&gt;2020,$C71=0),0,INDIRECT("'"&amp;$D$102&amp;"'!"&amp;$I$101&amp;$D$103))+IF($DB25&gt;2020,$C71*INDIRECT("'Bonus Calc'!"&amp;$I$101&amp;61)))</f>
        <v>0</v>
      </c>
      <c r="W71" s="440">
        <f ca="1">IF($C$8="y",$C71*IF($DB25&gt;2019,VLOOKUP(2020,'Bonus Calc'!$A$18:$CZ$61,$J$104,0),VLOOKUP($DB25,'Bonus Calc'!$A$18:$CZ$61,$J$104,0)),+IF(OR($DB25&gt;2020,$C71=0),0,INDIRECT("'"&amp;$D$102&amp;"'!"&amp;$J$101&amp;$D$103))+IF($DB25&gt;2020,$C71*INDIRECT("'Bonus Calc'!"&amp;$J$101&amp;61)))</f>
        <v>0</v>
      </c>
      <c r="X71" s="440">
        <f ca="1">IF($C$8="y",$C71*IF($DB25&gt;2019,VLOOKUP(2020,'Bonus Calc'!$A$18:$CZ$61,$K$104,0),VLOOKUP($DB25,'Bonus Calc'!$A$18:$CZ$61,$K$104,0)),+IF(OR($DB25&gt;2020,$C71=0),0,INDIRECT("'"&amp;$D$102&amp;"'!"&amp;$K$101&amp;$D$103))+IF($DB25&gt;2020,$C71*INDIRECT("'Bonus Calc'!"&amp;$K$101&amp;61)))</f>
        <v>0</v>
      </c>
      <c r="Y71" s="440">
        <f ca="1">IF($C$8="y",$C71*IF($DB25&gt;2019,VLOOKUP(2020,'Bonus Calc'!$A$18:$CZ$61,$L$104,0),VLOOKUP($DB25,'Bonus Calc'!$A$18:$CZ$61,$L$104,0)),+IF(OR($DB25&gt;2020,$C71=0),0,INDIRECT("'"&amp;$D$102&amp;"'!"&amp;$L$101&amp;$D$103))+IF($DB25&gt;2020,$C71*INDIRECT("'Bonus Calc'!"&amp;$L$101&amp;61)))</f>
        <v>0</v>
      </c>
      <c r="Z71" s="440">
        <f ca="1">IF($C$8="y",$C71*IF($DB25&gt;2019,VLOOKUP(2020,'Bonus Calc'!$A$18:$CZ$61,$M$104,0),VLOOKUP($DB25,'Bonus Calc'!$A$18:$CZ$61,$M$104,0)),+IF(OR($DB25&gt;2020,$C71=0),0,INDIRECT("'"&amp;$D$102&amp;"'!"&amp;$M$101&amp;$D$103))+IF($DB25&gt;2020,$C71*INDIRECT("'Bonus Calc'!"&amp;$M$101&amp;61)))</f>
        <v>0</v>
      </c>
      <c r="AA71" s="440">
        <f ca="1">IF($C$8="y",$C71*IF($DB25&gt;2019,VLOOKUP(2020,'Bonus Calc'!$A$18:$CZ$61,$N$104,0),VLOOKUP($DB25,'Bonus Calc'!$A$18:$CZ$61,$N$104,0)),+IF(OR($DB25&gt;2020,$C71=0),0,INDIRECT("'"&amp;$D$102&amp;"'!"&amp;$N$101&amp;$D$103))+IF($DB25&gt;2020,$C71*INDIRECT("'Bonus Calc'!"&amp;$N$101&amp;61)))</f>
        <v>0</v>
      </c>
      <c r="AB71" s="440">
        <f ca="1">IF($C$8="y",$C71*IF($DB25&gt;2019,VLOOKUP(2020,'Bonus Calc'!$A$18:$CZ$61,$O$104,0),VLOOKUP($DB25,'Bonus Calc'!$A$18:$CZ$61,$O$104,0)),+IF(OR($DB25&gt;2020,$C71=0),0,INDIRECT("'"&amp;$D$102&amp;"'!"&amp;$O$101&amp;$D$103))+IF($DB25&gt;2020,$C71*INDIRECT("'Bonus Calc'!"&amp;$O$101&amp;61)))</f>
        <v>0</v>
      </c>
      <c r="AC71" s="440">
        <f ca="1">IF($C$8="y",$C71*IF($DB25&gt;2019,VLOOKUP(2020,'Bonus Calc'!$A$18:$CZ$61,$P$104,0),VLOOKUP($DB25,'Bonus Calc'!$A$18:$CZ$61,$P$104,0)),+IF(OR($DB25&gt;2020,$C71=0),0,INDIRECT("'"&amp;$D$102&amp;"'!"&amp;$P$101&amp;$D$103))+IF($DB25&gt;2020,$C71*INDIRECT("'Bonus Calc'!"&amp;$P$101&amp;61)))</f>
        <v>0</v>
      </c>
      <c r="AD71" s="440">
        <f ca="1">IF($C$8="y",$C71*IF($DB25&gt;2019,VLOOKUP(2020,'Bonus Calc'!$A$18:$CZ$61,$Q$104,0),VLOOKUP($DB25,'Bonus Calc'!$A$18:$CZ$61,$Q$104,0)),+IF(OR($DB25&gt;2020,$C71=0),0,INDIRECT("'"&amp;$D$102&amp;"'!"&amp;$Q$101&amp;$D$103))+IF($DB25&gt;2020,$C71*INDIRECT("'Bonus Calc'!"&amp;$Q$101&amp;61)))</f>
        <v>0</v>
      </c>
      <c r="AE71" s="440">
        <f ca="1">IF($C$8="y",$C71*IF($DB25&gt;2019,VLOOKUP(2020,'Bonus Calc'!$A$18:$CZ$61,$R$104,0),VLOOKUP($DB25,'Bonus Calc'!$A$18:$CZ$61,$R$104,0)),+IF(OR($DB25&gt;2020,$C71=0),0,INDIRECT("'"&amp;$D$102&amp;"'!"&amp;$R$101&amp;$D$103))+IF($DB25&gt;2020,$C71*INDIRECT("'Bonus Calc'!"&amp;$R$101&amp;61)))</f>
        <v>0</v>
      </c>
      <c r="AF71" s="440">
        <f ca="1">IF($C$8="y",$C71*IF($DB25&gt;2019,VLOOKUP(2020,'Bonus Calc'!$A$18:$CZ$61,$S$104,0),VLOOKUP($DB25,'Bonus Calc'!$A$18:$CZ$61,$S$104,0)),+IF(OR($DB25&gt;2020,$C71=0),0,INDIRECT("'"&amp;$D$102&amp;"'!"&amp;$S$101&amp;$D$103))+IF($DB25&gt;2020,$C71*INDIRECT("'Bonus Calc'!"&amp;$S$101&amp;61)))</f>
        <v>0</v>
      </c>
      <c r="AG71" s="440">
        <f ca="1">IF($C$8="y",$C71*IF($DB25&gt;2019,VLOOKUP(2020,'Bonus Calc'!$A$18:$CZ$61,$T$104,0),VLOOKUP($DB25,'Bonus Calc'!$A$18:$CZ$61,$T$104,0)),+IF(OR($DB25&gt;2020,$C71=0),0,INDIRECT("'"&amp;$D$102&amp;"'!"&amp;$T$101&amp;$D$103))+IF($DB25&gt;2020,$C71*INDIRECT("'Bonus Calc'!"&amp;$T$101&amp;61)))</f>
        <v>0</v>
      </c>
      <c r="AH71" s="440">
        <f ca="1">IF($C$8="y",$C71*IF($DB25&gt;2019,VLOOKUP(2020,'Bonus Calc'!$A$18:$CZ$61,$U$104,0),VLOOKUP($DB25,'Bonus Calc'!$A$18:$CZ$61,$U$104,0)),+IF(OR($DB25&gt;2020,$C71=0),0,INDIRECT("'"&amp;$D$102&amp;"'!"&amp;$U$101&amp;$D$103))+IF($DB25&gt;2020,$C71*INDIRECT("'Bonus Calc'!"&amp;$U$101&amp;61)))</f>
        <v>0</v>
      </c>
      <c r="AI71" s="440">
        <f ca="1">IF($C$8="y",$C71*IF($DB25&gt;2019,VLOOKUP(2020,'Bonus Calc'!$A$18:$CZ$61,$V$104,0),VLOOKUP($DB25,'Bonus Calc'!$A$18:$CZ$61,$V$104,0)),+IF(OR($DB25&gt;2020,$C71=0),0,INDIRECT("'"&amp;$D$102&amp;"'!"&amp;$V$101&amp;$D$103))+IF($DB25&gt;2020,$C71*INDIRECT("'Bonus Calc'!"&amp;$V$101&amp;61)))</f>
        <v>0</v>
      </c>
      <c r="AJ71" s="440">
        <f ca="1">IF($C$8="y",$C71*IF($DB25&gt;2019,VLOOKUP(2020,'Bonus Calc'!$A$18:$CZ$61,$W$104,0),VLOOKUP($DB25,'Bonus Calc'!$A$18:$CZ$61,$W$104,0)),+IF(OR($DB25&gt;2020,$C71=0),0,INDIRECT("'"&amp;$D$102&amp;"'!"&amp;$W$101&amp;$D$103))+IF($DB25&gt;2020,$C71*INDIRECT("'Bonus Calc'!"&amp;$W$101&amp;61)))</f>
        <v>0</v>
      </c>
      <c r="AK71" s="440">
        <f ca="1">IF($C$8="y",$C71*IF($DB25&gt;2019,VLOOKUP(2020,'Bonus Calc'!$A$18:$CZ$61,$X$104,0),VLOOKUP($DB25,'Bonus Calc'!$A$18:$CZ$61,$X$104,0)),+IF(OR($DB25&gt;2020,$C71=0),0,INDIRECT("'"&amp;$D$102&amp;"'!"&amp;$X$101&amp;$D$103))+IF($DB25&gt;2020,$C71*INDIRECT("'Bonus Calc'!"&amp;$X$101&amp;61)))</f>
        <v>0</v>
      </c>
      <c r="AL71" s="440">
        <f ca="1">IF($C$8="y",$C71*IF($DB25&gt;2019,VLOOKUP(2020,'Bonus Calc'!$A$18:$CZ$61,$Y$104,0),VLOOKUP($DB25,'Bonus Calc'!$A$18:$CZ$61,$Y$104,0)),+IF(OR($DB25&gt;2020,$C71=0),0,INDIRECT("'"&amp;$D$102&amp;"'!"&amp;$Y$101&amp;$D$103))+IF($DB25&gt;2020,$C71*INDIRECT("'Bonus Calc'!"&amp;$Y$101&amp;61)))</f>
        <v>0</v>
      </c>
      <c r="AM71" s="440">
        <f ca="1">IF($C$8="y",$C71*IF($DB25&gt;2019,VLOOKUP(2020,'Bonus Calc'!$A$18:$CZ$61,$Z$104,0),VLOOKUP($DB25,'Bonus Calc'!$A$18:$CZ$61,$Z$104,0)),+IF(OR($DB25&gt;2020,$C71=0),0,INDIRECT("'"&amp;$D$102&amp;"'!"&amp;$Z$101&amp;$D$103))+IF($DB25&gt;2020,$C71*INDIRECT("'Bonus Calc'!"&amp;$Z$101&amp;61)))</f>
        <v>0</v>
      </c>
      <c r="AN71" s="440">
        <f ca="1">IF($C$8="y",$C71*IF($DB25&gt;2019,VLOOKUP(2020,'Bonus Calc'!$A$18:$CZ$61,$AA$104,0),VLOOKUP($DB25,'Bonus Calc'!$A$18:$CZ$61,$AA$104,0)),+IF(OR($DB25&gt;2020,$C71=0),0,INDIRECT("'"&amp;$D$102&amp;"'!"&amp;$AA$101&amp;$D$103))+IF($DB25&gt;2020,$C71*INDIRECT("'Bonus Calc'!"&amp;$AA$101&amp;61)))</f>
        <v>0</v>
      </c>
      <c r="AO71" s="440">
        <f ca="1">IF($C$8="y",$C71*IF($DB25&gt;2019,VLOOKUP(2020,'Bonus Calc'!$A$18:$CZ$61,$AB$104,0),VLOOKUP($DB25,'Bonus Calc'!$A$18:$CZ$61,$AB$104,0)),+IF(OR($DB25&gt;2020,$C71=0),0,INDIRECT("'"&amp;$D$102&amp;"'!"&amp;$AB$101&amp;$D$103))+IF($DB25&gt;2020,$C71*INDIRECT("'Bonus Calc'!"&amp;$AB$101&amp;61)))</f>
        <v>0</v>
      </c>
      <c r="AP71" s="440">
        <f ca="1">IF($C$8="y",$C71*IF($DB25&gt;2019,VLOOKUP(2020,'Bonus Calc'!$A$18:$CZ$61,$AC$104,0),VLOOKUP($DB25,'Bonus Calc'!$A$18:$CZ$61,$AC$104,0)),+IF(OR($DB25&gt;2020,$C71=0),0,INDIRECT("'"&amp;$D$102&amp;"'!"&amp;$AC$101&amp;$D$103))+IF($DB25&gt;2020,$C71*INDIRECT("'Bonus Calc'!"&amp;$AC$101&amp;61)))</f>
        <v>0</v>
      </c>
      <c r="AQ71" s="440">
        <f ca="1">IF($C$8="y",$C71*IF($DB25&gt;2019,VLOOKUP(2020,'Bonus Calc'!$A$18:$CZ$61,$AD$104,0),VLOOKUP($DB25,'Bonus Calc'!$A$18:$CZ$61,$AD$104,0)),+IF(OR($DB25&gt;2020,$C71=0),0,INDIRECT("'"&amp;$D$102&amp;"'!"&amp;$AD$101&amp;$D$103))+IF($DB25&gt;2020,$C71*INDIRECT("'Bonus Calc'!"&amp;$AD$101&amp;61)))</f>
        <v>0</v>
      </c>
      <c r="AR71" s="440">
        <f ca="1">IF($C$8="y",$C71*IF($DB25&gt;2019,VLOOKUP(2020,'Bonus Calc'!$A$18:$CZ$61,$AE$104,0),VLOOKUP($DB25,'Bonus Calc'!$A$18:$CZ$61,$AE$104,0)),+IF(OR($DB25&gt;2020,$C71=0),0,INDIRECT("'"&amp;$D$102&amp;"'!"&amp;$AE$101&amp;$D$103))+IF($DB25&gt;2020,$C71*INDIRECT("'Bonus Calc'!"&amp;$AE$101&amp;61)))</f>
        <v>0</v>
      </c>
      <c r="AS71" s="440">
        <f ca="1">IF($C$8="y",$C71*IF($DB25&gt;2019,VLOOKUP(2020,'Bonus Calc'!$A$18:$CZ$61,$AF$104,0),VLOOKUP($DB25,'Bonus Calc'!$A$18:$CZ$61,$AF$104,0)),+IF(OR($DB25&gt;2020,$C71=0),0,INDIRECT("'"&amp;$D$102&amp;"'!"&amp;$AF$101&amp;$D$103))+IF($DB25&gt;2020,$C71*INDIRECT("'Bonus Calc'!"&amp;$AF$101&amp;61)))</f>
        <v>0</v>
      </c>
      <c r="AT71" s="440">
        <f ca="1">IF($C$8="y",$C71*IF($DB25&gt;2019,VLOOKUP(2020,'Bonus Calc'!$A$18:$CZ$61,$AG$104,0),VLOOKUP($DB25,'Bonus Calc'!$A$18:$CZ$61,$AG$104,0)),+IF(OR($DB25&gt;2020,$C71=0),0,INDIRECT("'"&amp;$D$102&amp;"'!"&amp;$AG$101&amp;$D$103))+IF($DB25&gt;2020,$C71*INDIRECT("'Bonus Calc'!"&amp;$AG$101&amp;61)))</f>
        <v>0</v>
      </c>
      <c r="AU71" s="440">
        <f ca="1">IF($C$8="y",$C71*IF($DB25&gt;2019,VLOOKUP(2020,'Bonus Calc'!$A$18:$CZ$61,$AH$104,0),VLOOKUP($DB25,'Bonus Calc'!$A$18:$CZ$61,$AH$104,0)),+IF(OR($DB25&gt;2020,$C71=0),0,INDIRECT("'"&amp;$D$102&amp;"'!"&amp;$AH$101&amp;$D$103))+IF($DB25&gt;2020,$C71*INDIRECT("'Bonus Calc'!"&amp;$AH$101&amp;61)))</f>
        <v>0</v>
      </c>
      <c r="AV71" s="440">
        <f ca="1">IF($C$8="y",$C71*IF($DB25&gt;2019,VLOOKUP(2020,'Bonus Calc'!$A$18:$CZ$61,$AI$104,0),VLOOKUP($DB25,'Bonus Calc'!$A$18:$CZ$61,$AI$104,0)),+IF(OR($DB25&gt;2020,$C71=0),0,INDIRECT("'"&amp;$D$102&amp;"'!"&amp;$AI$101&amp;$D$103))+IF($DB25&gt;2020,$C71*INDIRECT("'Bonus Calc'!"&amp;$AI$101&amp;61)))</f>
        <v>0</v>
      </c>
      <c r="AW71" s="440">
        <f ca="1">IF($C$8="y",$C71*IF($DB25&gt;2019,VLOOKUP(2020,'Bonus Calc'!$A$18:$CZ$61,$AJ$104,0),VLOOKUP($DB25,'Bonus Calc'!$A$18:$CZ$61,$AJ$104,0)),+IF(OR($DB25&gt;2020,$C71=0),0,INDIRECT("'"&amp;$D$102&amp;"'!"&amp;$AJ$101&amp;$D$103))+IF($DB25&gt;2020,$C71*INDIRECT("'Bonus Calc'!"&amp;$AJ$101&amp;61)))</f>
        <v>0</v>
      </c>
      <c r="AX71" s="440">
        <f ca="1">IF($C$8="y",$C71*IF($DB25&gt;2019,VLOOKUP(2020,'Bonus Calc'!$A$18:$CZ$61,$AK$104,0),VLOOKUP($DB25,'Bonus Calc'!$A$18:$CZ$61,$AK$104,0)),+IF(OR($DB25&gt;2020,$C71=0),0,INDIRECT("'"&amp;$D$102&amp;"'!"&amp;$AK$101&amp;$D$103))+IF($DB25&gt;2020,$C71*INDIRECT("'Bonus Calc'!"&amp;$AK$101&amp;61)))</f>
        <v>0</v>
      </c>
      <c r="AY71" s="440">
        <f ca="1">IF($C$8="y",$C71*IF($DB25&gt;2019,VLOOKUP(2020,'Bonus Calc'!$A$18:$CZ$61,$AL$104,0),VLOOKUP($DB25,'Bonus Calc'!$A$18:$CZ$61,$AL$104,0)),+IF(OR($DB25&gt;2020,$C71=0),0,INDIRECT("'"&amp;$D$102&amp;"'!"&amp;$AL$101&amp;$D$103))+IF($DB25&gt;2020,$C71*INDIRECT("'Bonus Calc'!"&amp;$AL$101&amp;61)))</f>
        <v>0</v>
      </c>
      <c r="AZ71" s="440">
        <f ca="1">IF($C$8="y",$C71*IF($DB25&gt;2019,VLOOKUP(2020,'Bonus Calc'!$A$18:$CZ$61,$AM$104,0),VLOOKUP($DB25,'Bonus Calc'!$A$18:$CZ$61,$AM$104,0)),+IF(OR($DB25&gt;2020,$C71=0),0,INDIRECT("'"&amp;$D$102&amp;"'!"&amp;$AM$101&amp;$D$103))+IF($DB25&gt;2020,$C71*INDIRECT("'Bonus Calc'!"&amp;$AM$101&amp;61)))</f>
        <v>0</v>
      </c>
      <c r="BA71" s="440">
        <f ca="1">IF($C$8="y",$C71*IF($DB25&gt;2019,VLOOKUP(2020,'Bonus Calc'!$A$18:$CZ$61,$AN$104,0),VLOOKUP($DB25,'Bonus Calc'!$A$18:$CZ$61,$AN$104,0)),+IF(OR($DB25&gt;2020,$C71=0),0,INDIRECT("'"&amp;$D$102&amp;"'!"&amp;$AN$101&amp;$D$103))+IF($DB25&gt;2020,$C71*INDIRECT("'Bonus Calc'!"&amp;$AN$101&amp;61)))</f>
        <v>0</v>
      </c>
      <c r="BB71" s="440">
        <f ca="1">IF($C$8="y",$C71*IF($DB25&gt;2019,VLOOKUP(2020,'Bonus Calc'!$A$18:$CZ$61,$AO$104,0),VLOOKUP($DB25,'Bonus Calc'!$A$18:$CZ$61,$AO$104,0)),+IF(OR($DB25&gt;2020,$C71=0),0,INDIRECT("'"&amp;$D$102&amp;"'!"&amp;$AO$101&amp;$D$103))+IF($DB25&gt;2020,$C71*INDIRECT("'Bonus Calc'!"&amp;$AO$101&amp;61)))</f>
        <v>0</v>
      </c>
      <c r="BC71" s="440">
        <f ca="1">IF($C$8="y",$C71*IF($DB25&gt;2019,VLOOKUP(2020,'Bonus Calc'!$A$18:$CZ$61,$AP$104,0),VLOOKUP($DB25,'Bonus Calc'!$A$18:$CZ$61,$AP$104,0)),+IF(OR($DB25&gt;2020,$C71=0),0,INDIRECT("'"&amp;$D$102&amp;"'!"&amp;$AP$101&amp;$D$103))+IF($DB25&gt;2020,$C71*INDIRECT("'Bonus Calc'!"&amp;$AP$101&amp;61)))</f>
        <v>0</v>
      </c>
      <c r="BD71" s="440">
        <f ca="1">IF($C$8="y",$C71*IF($DB25&gt;2019,VLOOKUP(2020,'Bonus Calc'!$A$18:$CZ$61,$AQ$104,0),VLOOKUP($DB25,'Bonus Calc'!$A$18:$CZ$61,$AQ$104,0)),+IF(OR($DB25&gt;2020,$C71=0),0,INDIRECT("'"&amp;$D$102&amp;"'!"&amp;$AQ$101&amp;$D$103))+IF($DB25&gt;2020,$C71*INDIRECT("'Bonus Calc'!"&amp;$AQ$101&amp;61)))</f>
        <v>0</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200"/>
      <c r="CH71" s="200"/>
      <c r="CI71" s="200"/>
      <c r="CJ71" s="200"/>
      <c r="CK71" s="200"/>
      <c r="CL71" s="200"/>
      <c r="CM71" s="200"/>
      <c r="CN71" s="200"/>
      <c r="CO71" s="200"/>
      <c r="CP71" s="200"/>
      <c r="CQ71" s="200"/>
      <c r="CR71" s="200"/>
      <c r="CS71" s="200"/>
      <c r="CT71" s="200"/>
      <c r="CU71" s="200"/>
      <c r="CV71" s="200"/>
      <c r="CW71" s="200"/>
      <c r="CX71" s="200"/>
      <c r="CY71" s="200"/>
      <c r="CZ71" s="192">
        <f t="shared" ca="1" si="335"/>
        <v>0</v>
      </c>
      <c r="DA71" s="200"/>
      <c r="DB71" s="200"/>
      <c r="DC71" s="200"/>
      <c r="DD71" s="200"/>
      <c r="DE71" s="200"/>
      <c r="DF71" s="200"/>
      <c r="DG71" s="200"/>
      <c r="DH71" s="200"/>
      <c r="DI71" s="200"/>
      <c r="DJ71" s="200"/>
      <c r="DK71" s="200"/>
      <c r="DL71" s="200"/>
      <c r="DM71" s="192"/>
    </row>
    <row r="72" spans="1:123" x14ac:dyDescent="0.2">
      <c r="A72" s="191">
        <f t="shared" si="336"/>
        <v>15</v>
      </c>
      <c r="B72" s="191">
        <f t="shared" si="337"/>
        <v>2032</v>
      </c>
      <c r="C72" s="183">
        <f t="shared" ca="1" si="334"/>
        <v>0</v>
      </c>
      <c r="D72" s="439"/>
      <c r="E72" s="439"/>
      <c r="F72" s="439"/>
      <c r="G72" s="439"/>
      <c r="H72" s="439"/>
      <c r="I72" s="439"/>
      <c r="J72" s="439"/>
      <c r="K72" s="439"/>
      <c r="L72" s="439"/>
      <c r="M72" s="439"/>
      <c r="N72" s="439"/>
      <c r="O72" s="439"/>
      <c r="P72" s="439"/>
      <c r="Q72" s="439"/>
      <c r="R72" s="440">
        <f ca="1">IF($C$8="y",$C72*IF($DB26&gt;2019,VLOOKUP(2020,'Bonus Calc'!$A$18:$CZ$61,$D$104,0),VLOOKUP($DB26,'Bonus Calc'!$A$18:$CZ$61,$D$104,0)),+IF(OR($DB26&gt;2020,$C72=0),0,INDIRECT("'"&amp;$D$102&amp;"'!"&amp;$D$101&amp;$D$103))+IF($DB26&gt;2020,$C72*INDIRECT("'Bonus Calc'!"&amp;$D$101&amp;61)))</f>
        <v>0</v>
      </c>
      <c r="S72" s="440">
        <f ca="1">IF($C$8="y",$C72*IF($DB26&gt;2019,VLOOKUP(2020,'Bonus Calc'!$A$18:$CZ$61,$E$104,0),VLOOKUP($DB26,'Bonus Calc'!$A$18:$CZ$61,$E$104,0)),+IF(OR($DB26&gt;2020,$C72=0),0,INDIRECT("'"&amp;$D$102&amp;"'!"&amp;$E$101&amp;$D$103))+IF($DB26&gt;2020,$C72*INDIRECT("'Bonus Calc'!"&amp;$E$101&amp;61)))</f>
        <v>0</v>
      </c>
      <c r="T72" s="440">
        <f ca="1">IF($C$8="y",$C72*IF($DB26&gt;2019,VLOOKUP(2020,'Bonus Calc'!$A$18:$CZ$61,$F$104,0),VLOOKUP($DB26,'Bonus Calc'!$A$18:$CZ$61,$F$104,0)),+IF(OR($DB26&gt;2020,$C72=0),0,INDIRECT("'"&amp;$D$102&amp;"'!"&amp;$F$101&amp;$D$103))+IF($DB26&gt;2020,$C72*INDIRECT("'Bonus Calc'!"&amp;$F$101&amp;61)))</f>
        <v>0</v>
      </c>
      <c r="U72" s="440">
        <f ca="1">IF($C$8="y",$C72*IF($DB26&gt;2019,VLOOKUP(2020,'Bonus Calc'!$A$18:$CZ$61,$G$104,0),VLOOKUP($DB26,'Bonus Calc'!$A$18:$CZ$61,$G$104,0)),+IF(OR($DB26&gt;2020,$C72=0),0,INDIRECT("'"&amp;$D$102&amp;"'!"&amp;$G$101&amp;$D$103))+IF($DB26&gt;2020,$C72*INDIRECT("'Bonus Calc'!"&amp;$G$101&amp;61)))</f>
        <v>0</v>
      </c>
      <c r="V72" s="440">
        <f ca="1">IF($C$8="y",$C72*IF($DB26&gt;2019,VLOOKUP(2020,'Bonus Calc'!$A$18:$CZ$61,$H$104,0),VLOOKUP($DB26,'Bonus Calc'!$A$18:$CZ$61,$H$104,0)),+IF(OR($DB26&gt;2020,$C72=0),0,INDIRECT("'"&amp;$D$102&amp;"'!"&amp;$H$101&amp;$D$103))+IF($DB26&gt;2020,$C72*INDIRECT("'Bonus Calc'!"&amp;$H$101&amp;61)))</f>
        <v>0</v>
      </c>
      <c r="W72" s="440">
        <f ca="1">IF($C$8="y",$C72*IF($DB26&gt;2019,VLOOKUP(2020,'Bonus Calc'!$A$18:$CZ$61,$I$104,0),VLOOKUP($DB26,'Bonus Calc'!$A$18:$CZ$61,$I$104,0)),+IF(OR($DB26&gt;2020,$C72=0),0,INDIRECT("'"&amp;$D$102&amp;"'!"&amp;$I$101&amp;$D$103))+IF($DB26&gt;2020,$C72*INDIRECT("'Bonus Calc'!"&amp;$I$101&amp;61)))</f>
        <v>0</v>
      </c>
      <c r="X72" s="440">
        <f ca="1">IF($C$8="y",$C72*IF($DB26&gt;2019,VLOOKUP(2020,'Bonus Calc'!$A$18:$CZ$61,$J$104,0),VLOOKUP($DB26,'Bonus Calc'!$A$18:$CZ$61,$J$104,0)),+IF(OR($DB26&gt;2020,$C72=0),0,INDIRECT("'"&amp;$D$102&amp;"'!"&amp;$J$101&amp;$D$103))+IF($DB26&gt;2020,$C72*INDIRECT("'Bonus Calc'!"&amp;$J$101&amp;61)))</f>
        <v>0</v>
      </c>
      <c r="Y72" s="440">
        <f ca="1">IF($C$8="y",$C72*IF($DB26&gt;2019,VLOOKUP(2020,'Bonus Calc'!$A$18:$CZ$61,$K$104,0),VLOOKUP($DB26,'Bonus Calc'!$A$18:$CZ$61,$K$104,0)),+IF(OR($DB26&gt;2020,$C72=0),0,INDIRECT("'"&amp;$D$102&amp;"'!"&amp;$K$101&amp;$D$103))+IF($DB26&gt;2020,$C72*INDIRECT("'Bonus Calc'!"&amp;$K$101&amp;61)))</f>
        <v>0</v>
      </c>
      <c r="Z72" s="440">
        <f ca="1">IF($C$8="y",$C72*IF($DB26&gt;2019,VLOOKUP(2020,'Bonus Calc'!$A$18:$CZ$61,$L$104,0),VLOOKUP($DB26,'Bonus Calc'!$A$18:$CZ$61,$L$104,0)),+IF(OR($DB26&gt;2020,$C72=0),0,INDIRECT("'"&amp;$D$102&amp;"'!"&amp;$L$101&amp;$D$103))+IF($DB26&gt;2020,$C72*INDIRECT("'Bonus Calc'!"&amp;$L$101&amp;61)))</f>
        <v>0</v>
      </c>
      <c r="AA72" s="440">
        <f ca="1">IF($C$8="y",$C72*IF($DB26&gt;2019,VLOOKUP(2020,'Bonus Calc'!$A$18:$CZ$61,$M$104,0),VLOOKUP($DB26,'Bonus Calc'!$A$18:$CZ$61,$M$104,0)),+IF(OR($DB26&gt;2020,$C72=0),0,INDIRECT("'"&amp;$D$102&amp;"'!"&amp;$M$101&amp;$D$103))+IF($DB26&gt;2020,$C72*INDIRECT("'Bonus Calc'!"&amp;$M$101&amp;61)))</f>
        <v>0</v>
      </c>
      <c r="AB72" s="440">
        <f ca="1">IF($C$8="y",$C72*IF($DB26&gt;2019,VLOOKUP(2020,'Bonus Calc'!$A$18:$CZ$61,$N$104,0),VLOOKUP($DB26,'Bonus Calc'!$A$18:$CZ$61,$N$104,0)),+IF(OR($DB26&gt;2020,$C72=0),0,INDIRECT("'"&amp;$D$102&amp;"'!"&amp;$N$101&amp;$D$103))+IF($DB26&gt;2020,$C72*INDIRECT("'Bonus Calc'!"&amp;$N$101&amp;61)))</f>
        <v>0</v>
      </c>
      <c r="AC72" s="440">
        <f ca="1">IF($C$8="y",$C72*IF($DB26&gt;2019,VLOOKUP(2020,'Bonus Calc'!$A$18:$CZ$61,$O$104,0),VLOOKUP($DB26,'Bonus Calc'!$A$18:$CZ$61,$O$104,0)),+IF(OR($DB26&gt;2020,$C72=0),0,INDIRECT("'"&amp;$D$102&amp;"'!"&amp;$O$101&amp;$D$103))+IF($DB26&gt;2020,$C72*INDIRECT("'Bonus Calc'!"&amp;$O$101&amp;61)))</f>
        <v>0</v>
      </c>
      <c r="AD72" s="440">
        <f ca="1">IF($C$8="y",$C72*IF($DB26&gt;2019,VLOOKUP(2020,'Bonus Calc'!$A$18:$CZ$61,$P$104,0),VLOOKUP($DB26,'Bonus Calc'!$A$18:$CZ$61,$P$104,0)),+IF(OR($DB26&gt;2020,$C72=0),0,INDIRECT("'"&amp;$D$102&amp;"'!"&amp;$P$101&amp;$D$103))+IF($DB26&gt;2020,$C72*INDIRECT("'Bonus Calc'!"&amp;$P$101&amp;61)))</f>
        <v>0</v>
      </c>
      <c r="AE72" s="440">
        <f ca="1">IF($C$8="y",$C72*IF($DB26&gt;2019,VLOOKUP(2020,'Bonus Calc'!$A$18:$CZ$61,$Q$104,0),VLOOKUP($DB26,'Bonus Calc'!$A$18:$CZ$61,$Q$104,0)),+IF(OR($DB26&gt;2020,$C72=0),0,INDIRECT("'"&amp;$D$102&amp;"'!"&amp;$Q$101&amp;$D$103))+IF($DB26&gt;2020,$C72*INDIRECT("'Bonus Calc'!"&amp;$Q$101&amp;61)))</f>
        <v>0</v>
      </c>
      <c r="AF72" s="440">
        <f ca="1">IF($C$8="y",$C72*IF($DB26&gt;2019,VLOOKUP(2020,'Bonus Calc'!$A$18:$CZ$61,$R$104,0),VLOOKUP($DB26,'Bonus Calc'!$A$18:$CZ$61,$R$104,0)),+IF(OR($DB26&gt;2020,$C72=0),0,INDIRECT("'"&amp;$D$102&amp;"'!"&amp;$R$101&amp;$D$103))+IF($DB26&gt;2020,$C72*INDIRECT("'Bonus Calc'!"&amp;$R$101&amp;61)))</f>
        <v>0</v>
      </c>
      <c r="AG72" s="440">
        <f ca="1">IF($C$8="y",$C72*IF($DB26&gt;2019,VLOOKUP(2020,'Bonus Calc'!$A$18:$CZ$61,$S$104,0),VLOOKUP($DB26,'Bonus Calc'!$A$18:$CZ$61,$S$104,0)),+IF(OR($DB26&gt;2020,$C72=0),0,INDIRECT("'"&amp;$D$102&amp;"'!"&amp;$S$101&amp;$D$103))+IF($DB26&gt;2020,$C72*INDIRECT("'Bonus Calc'!"&amp;$S$101&amp;61)))</f>
        <v>0</v>
      </c>
      <c r="AH72" s="440">
        <f ca="1">IF($C$8="y",$C72*IF($DB26&gt;2019,VLOOKUP(2020,'Bonus Calc'!$A$18:$CZ$61,$T$104,0),VLOOKUP($DB26,'Bonus Calc'!$A$18:$CZ$61,$T$104,0)),+IF(OR($DB26&gt;2020,$C72=0),0,INDIRECT("'"&amp;$D$102&amp;"'!"&amp;$T$101&amp;$D$103))+IF($DB26&gt;2020,$C72*INDIRECT("'Bonus Calc'!"&amp;$T$101&amp;61)))</f>
        <v>0</v>
      </c>
      <c r="AI72" s="440">
        <f ca="1">IF($C$8="y",$C72*IF($DB26&gt;2019,VLOOKUP(2020,'Bonus Calc'!$A$18:$CZ$61,$U$104,0),VLOOKUP($DB26,'Bonus Calc'!$A$18:$CZ$61,$U$104,0)),+IF(OR($DB26&gt;2020,$C72=0),0,INDIRECT("'"&amp;$D$102&amp;"'!"&amp;$U$101&amp;$D$103))+IF($DB26&gt;2020,$C72*INDIRECT("'Bonus Calc'!"&amp;$U$101&amp;61)))</f>
        <v>0</v>
      </c>
      <c r="AJ72" s="440">
        <f ca="1">IF($C$8="y",$C72*IF($DB26&gt;2019,VLOOKUP(2020,'Bonus Calc'!$A$18:$CZ$61,$V$104,0),VLOOKUP($DB26,'Bonus Calc'!$A$18:$CZ$61,$V$104,0)),+IF(OR($DB26&gt;2020,$C72=0),0,INDIRECT("'"&amp;$D$102&amp;"'!"&amp;$V$101&amp;$D$103))+IF($DB26&gt;2020,$C72*INDIRECT("'Bonus Calc'!"&amp;$V$101&amp;61)))</f>
        <v>0</v>
      </c>
      <c r="AK72" s="440">
        <f ca="1">IF($C$8="y",$C72*IF($DB26&gt;2019,VLOOKUP(2020,'Bonus Calc'!$A$18:$CZ$61,$W$104,0),VLOOKUP($DB26,'Bonus Calc'!$A$18:$CZ$61,$W$104,0)),+IF(OR($DB26&gt;2020,$C72=0),0,INDIRECT("'"&amp;$D$102&amp;"'!"&amp;$W$101&amp;$D$103))+IF($DB26&gt;2020,$C72*INDIRECT("'Bonus Calc'!"&amp;$W$101&amp;61)))</f>
        <v>0</v>
      </c>
      <c r="AL72" s="440">
        <f ca="1">IF($C$8="y",$C72*IF($DB26&gt;2019,VLOOKUP(2020,'Bonus Calc'!$A$18:$CZ$61,$X$104,0),VLOOKUP($DB26,'Bonus Calc'!$A$18:$CZ$61,$X$104,0)),+IF(OR($DB26&gt;2020,$C72=0),0,INDIRECT("'"&amp;$D$102&amp;"'!"&amp;$X$101&amp;$D$103))+IF($DB26&gt;2020,$C72*INDIRECT("'Bonus Calc'!"&amp;$X$101&amp;61)))</f>
        <v>0</v>
      </c>
      <c r="AM72" s="440">
        <f ca="1">IF($C$8="y",$C72*IF($DB26&gt;2019,VLOOKUP(2020,'Bonus Calc'!$A$18:$CZ$61,$Y$104,0),VLOOKUP($DB26,'Bonus Calc'!$A$18:$CZ$61,$Y$104,0)),+IF(OR($DB26&gt;2020,$C72=0),0,INDIRECT("'"&amp;$D$102&amp;"'!"&amp;$Y$101&amp;$D$103))+IF($DB26&gt;2020,$C72*INDIRECT("'Bonus Calc'!"&amp;$Y$101&amp;61)))</f>
        <v>0</v>
      </c>
      <c r="AN72" s="440">
        <f ca="1">IF($C$8="y",$C72*IF($DB26&gt;2019,VLOOKUP(2020,'Bonus Calc'!$A$18:$CZ$61,$Z$104,0),VLOOKUP($DB26,'Bonus Calc'!$A$18:$CZ$61,$Z$104,0)),+IF(OR($DB26&gt;2020,$C72=0),0,INDIRECT("'"&amp;$D$102&amp;"'!"&amp;$Z$101&amp;$D$103))+IF($DB26&gt;2020,$C72*INDIRECT("'Bonus Calc'!"&amp;$Z$101&amp;61)))</f>
        <v>0</v>
      </c>
      <c r="AO72" s="440">
        <f ca="1">IF($C$8="y",$C72*IF($DB26&gt;2019,VLOOKUP(2020,'Bonus Calc'!$A$18:$CZ$61,$AA$104,0),VLOOKUP($DB26,'Bonus Calc'!$A$18:$CZ$61,$AA$104,0)),+IF(OR($DB26&gt;2020,$C72=0),0,INDIRECT("'"&amp;$D$102&amp;"'!"&amp;$AA$101&amp;$D$103))+IF($DB26&gt;2020,$C72*INDIRECT("'Bonus Calc'!"&amp;$AA$101&amp;61)))</f>
        <v>0</v>
      </c>
      <c r="AP72" s="440">
        <f ca="1">IF($C$8="y",$C72*IF($DB26&gt;2019,VLOOKUP(2020,'Bonus Calc'!$A$18:$CZ$61,$AB$104,0),VLOOKUP($DB26,'Bonus Calc'!$A$18:$CZ$61,$AB$104,0)),+IF(OR($DB26&gt;2020,$C72=0),0,INDIRECT("'"&amp;$D$102&amp;"'!"&amp;$AB$101&amp;$D$103))+IF($DB26&gt;2020,$C72*INDIRECT("'Bonus Calc'!"&amp;$AB$101&amp;61)))</f>
        <v>0</v>
      </c>
      <c r="AQ72" s="440">
        <f ca="1">IF($C$8="y",$C72*IF($DB26&gt;2019,VLOOKUP(2020,'Bonus Calc'!$A$18:$CZ$61,$AC$104,0),VLOOKUP($DB26,'Bonus Calc'!$A$18:$CZ$61,$AC$104,0)),+IF(OR($DB26&gt;2020,$C72=0),0,INDIRECT("'"&amp;$D$102&amp;"'!"&amp;$AC$101&amp;$D$103))+IF($DB26&gt;2020,$C72*INDIRECT("'Bonus Calc'!"&amp;$AC$101&amp;61)))</f>
        <v>0</v>
      </c>
      <c r="AR72" s="440">
        <f ca="1">IF($C$8="y",$C72*IF($DB26&gt;2019,VLOOKUP(2020,'Bonus Calc'!$A$18:$CZ$61,$AD$104,0),VLOOKUP($DB26,'Bonus Calc'!$A$18:$CZ$61,$AD$104,0)),+IF(OR($DB26&gt;2020,$C72=0),0,INDIRECT("'"&amp;$D$102&amp;"'!"&amp;$AD$101&amp;$D$103))+IF($DB26&gt;2020,$C72*INDIRECT("'Bonus Calc'!"&amp;$AD$101&amp;61)))</f>
        <v>0</v>
      </c>
      <c r="AS72" s="440">
        <f ca="1">IF($C$8="y",$C72*IF($DB26&gt;2019,VLOOKUP(2020,'Bonus Calc'!$A$18:$CZ$61,$AE$104,0),VLOOKUP($DB26,'Bonus Calc'!$A$18:$CZ$61,$AE$104,0)),+IF(OR($DB26&gt;2020,$C72=0),0,INDIRECT("'"&amp;$D$102&amp;"'!"&amp;$AE$101&amp;$D$103))+IF($DB26&gt;2020,$C72*INDIRECT("'Bonus Calc'!"&amp;$AE$101&amp;61)))</f>
        <v>0</v>
      </c>
      <c r="AT72" s="440">
        <f ca="1">IF($C$8="y",$C72*IF($DB26&gt;2019,VLOOKUP(2020,'Bonus Calc'!$A$18:$CZ$61,$AF$104,0),VLOOKUP($DB26,'Bonus Calc'!$A$18:$CZ$61,$AF$104,0)),+IF(OR($DB26&gt;2020,$C72=0),0,INDIRECT("'"&amp;$D$102&amp;"'!"&amp;$AF$101&amp;$D$103))+IF($DB26&gt;2020,$C72*INDIRECT("'Bonus Calc'!"&amp;$AF$101&amp;61)))</f>
        <v>0</v>
      </c>
      <c r="AU72" s="440">
        <f ca="1">IF($C$8="y",$C72*IF($DB26&gt;2019,VLOOKUP(2020,'Bonus Calc'!$A$18:$CZ$61,$AG$104,0),VLOOKUP($DB26,'Bonus Calc'!$A$18:$CZ$61,$AG$104,0)),+IF(OR($DB26&gt;2020,$C72=0),0,INDIRECT("'"&amp;$D$102&amp;"'!"&amp;$AG$101&amp;$D$103))+IF($DB26&gt;2020,$C72*INDIRECT("'Bonus Calc'!"&amp;$AG$101&amp;61)))</f>
        <v>0</v>
      </c>
      <c r="AV72" s="440">
        <f ca="1">IF($C$8="y",$C72*IF($DB26&gt;2019,VLOOKUP(2020,'Bonus Calc'!$A$18:$CZ$61,$AH$104,0),VLOOKUP($DB26,'Bonus Calc'!$A$18:$CZ$61,$AH$104,0)),+IF(OR($DB26&gt;2020,$C72=0),0,INDIRECT("'"&amp;$D$102&amp;"'!"&amp;$AH$101&amp;$D$103))+IF($DB26&gt;2020,$C72*INDIRECT("'Bonus Calc'!"&amp;$AH$101&amp;61)))</f>
        <v>0</v>
      </c>
      <c r="AW72" s="440">
        <f ca="1">IF($C$8="y",$C72*IF($DB26&gt;2019,VLOOKUP(2020,'Bonus Calc'!$A$18:$CZ$61,$AI$104,0),VLOOKUP($DB26,'Bonus Calc'!$A$18:$CZ$61,$AI$104,0)),+IF(OR($DB26&gt;2020,$C72=0),0,INDIRECT("'"&amp;$D$102&amp;"'!"&amp;$AI$101&amp;$D$103))+IF($DB26&gt;2020,$C72*INDIRECT("'Bonus Calc'!"&amp;$AI$101&amp;61)))</f>
        <v>0</v>
      </c>
      <c r="AX72" s="440">
        <f ca="1">IF($C$8="y",$C72*IF($DB26&gt;2019,VLOOKUP(2020,'Bonus Calc'!$A$18:$CZ$61,$AJ$104,0),VLOOKUP($DB26,'Bonus Calc'!$A$18:$CZ$61,$AJ$104,0)),+IF(OR($DB26&gt;2020,$C72=0),0,INDIRECT("'"&amp;$D$102&amp;"'!"&amp;$AJ$101&amp;$D$103))+IF($DB26&gt;2020,$C72*INDIRECT("'Bonus Calc'!"&amp;$AJ$101&amp;61)))</f>
        <v>0</v>
      </c>
      <c r="AY72" s="440">
        <f ca="1">IF($C$8="y",$C72*IF($DB26&gt;2019,VLOOKUP(2020,'Bonus Calc'!$A$18:$CZ$61,$AK$104,0),VLOOKUP($DB26,'Bonus Calc'!$A$18:$CZ$61,$AK$104,0)),+IF(OR($DB26&gt;2020,$C72=0),0,INDIRECT("'"&amp;$D$102&amp;"'!"&amp;$AK$101&amp;$D$103))+IF($DB26&gt;2020,$C72*INDIRECT("'Bonus Calc'!"&amp;$AK$101&amp;61)))</f>
        <v>0</v>
      </c>
      <c r="AZ72" s="440">
        <f ca="1">IF($C$8="y",$C72*IF($DB26&gt;2019,VLOOKUP(2020,'Bonus Calc'!$A$18:$CZ$61,$AL$104,0),VLOOKUP($DB26,'Bonus Calc'!$A$18:$CZ$61,$AL$104,0)),+IF(OR($DB26&gt;2020,$C72=0),0,INDIRECT("'"&amp;$D$102&amp;"'!"&amp;$AL$101&amp;$D$103))+IF($DB26&gt;2020,$C72*INDIRECT("'Bonus Calc'!"&amp;$AL$101&amp;61)))</f>
        <v>0</v>
      </c>
      <c r="BA72" s="440">
        <f ca="1">IF($C$8="y",$C72*IF($DB26&gt;2019,VLOOKUP(2020,'Bonus Calc'!$A$18:$CZ$61,$AM$104,0),VLOOKUP($DB26,'Bonus Calc'!$A$18:$CZ$61,$AM$104,0)),+IF(OR($DB26&gt;2020,$C72=0),0,INDIRECT("'"&amp;$D$102&amp;"'!"&amp;$AM$101&amp;$D$103))+IF($DB26&gt;2020,$C72*INDIRECT("'Bonus Calc'!"&amp;$AM$101&amp;61)))</f>
        <v>0</v>
      </c>
      <c r="BB72" s="440">
        <f ca="1">IF($C$8="y",$C72*IF($DB26&gt;2019,VLOOKUP(2020,'Bonus Calc'!$A$18:$CZ$61,$AN$104,0),VLOOKUP($DB26,'Bonus Calc'!$A$18:$CZ$61,$AN$104,0)),+IF(OR($DB26&gt;2020,$C72=0),0,INDIRECT("'"&amp;$D$102&amp;"'!"&amp;$AN$101&amp;$D$103))+IF($DB26&gt;2020,$C72*INDIRECT("'Bonus Calc'!"&amp;$AN$101&amp;61)))</f>
        <v>0</v>
      </c>
      <c r="BC72" s="440">
        <f ca="1">IF($C$8="y",$C72*IF($DB26&gt;2019,VLOOKUP(2020,'Bonus Calc'!$A$18:$CZ$61,$AO$104,0),VLOOKUP($DB26,'Bonus Calc'!$A$18:$CZ$61,$AO$104,0)),+IF(OR($DB26&gt;2020,$C72=0),0,INDIRECT("'"&amp;$D$102&amp;"'!"&amp;$AO$101&amp;$D$103))+IF($DB26&gt;2020,$C72*INDIRECT("'Bonus Calc'!"&amp;$AO$101&amp;61)))</f>
        <v>0</v>
      </c>
      <c r="BD72" s="440">
        <f ca="1">IF($C$8="y",$C72*IF($DB26&gt;2019,VLOOKUP(2020,'Bonus Calc'!$A$18:$CZ$61,$AP$104,0),VLOOKUP($DB26,'Bonus Calc'!$A$18:$CZ$61,$AP$104,0)),+IF(OR($DB26&gt;2020,$C72=0),0,INDIRECT("'"&amp;$D$102&amp;"'!"&amp;$AP$101&amp;$D$103))+IF($DB26&gt;2020,$C72*INDIRECT("'Bonus Calc'!"&amp;$AP$101&amp;61)))</f>
        <v>0</v>
      </c>
      <c r="BE72" s="440">
        <f ca="1">IF($C$8="y",$C72*IF($DB26&gt;2019,VLOOKUP(2020,'Bonus Calc'!$A$18:$CZ$61,$AQ$104,0),VLOOKUP($DB26,'Bonus Calc'!$A$18:$CZ$61,$AQ$104,0)),+IF(OR($DB26&gt;2020,$C72=0),0,INDIRECT("'"&amp;$D$102&amp;"'!"&amp;$AQ$101&amp;$D$103))+IF($DB26&gt;2020,$C72*INDIRECT("'Bonus Calc'!"&amp;$AQ$101&amp;61)))</f>
        <v>0</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200"/>
      <c r="CH72" s="200"/>
      <c r="CI72" s="200"/>
      <c r="CJ72" s="200"/>
      <c r="CK72" s="200"/>
      <c r="CL72" s="200"/>
      <c r="CM72" s="200"/>
      <c r="CN72" s="200"/>
      <c r="CO72" s="200"/>
      <c r="CP72" s="200"/>
      <c r="CQ72" s="200"/>
      <c r="CR72" s="200"/>
      <c r="CS72" s="200"/>
      <c r="CT72" s="200"/>
      <c r="CU72" s="200"/>
      <c r="CV72" s="200"/>
      <c r="CW72" s="200"/>
      <c r="CX72" s="200"/>
      <c r="CY72" s="200"/>
      <c r="CZ72" s="192">
        <f t="shared" ca="1" si="335"/>
        <v>0</v>
      </c>
      <c r="DA72" s="200"/>
      <c r="DB72" s="200"/>
      <c r="DC72" s="200"/>
      <c r="DD72" s="200"/>
      <c r="DE72" s="200"/>
      <c r="DF72" s="200"/>
      <c r="DG72" s="200"/>
      <c r="DH72" s="200"/>
      <c r="DI72" s="200"/>
      <c r="DJ72" s="200"/>
      <c r="DK72" s="200"/>
      <c r="DL72" s="200"/>
      <c r="DM72" s="200"/>
      <c r="DN72" s="192"/>
    </row>
    <row r="73" spans="1:123" x14ac:dyDescent="0.2">
      <c r="A73" s="191">
        <f t="shared" si="336"/>
        <v>16</v>
      </c>
      <c r="B73" s="191">
        <f t="shared" si="337"/>
        <v>2033</v>
      </c>
      <c r="C73" s="183">
        <f t="shared" ca="1" si="334"/>
        <v>0</v>
      </c>
      <c r="D73" s="439"/>
      <c r="E73" s="439"/>
      <c r="F73" s="439"/>
      <c r="G73" s="439"/>
      <c r="H73" s="439"/>
      <c r="I73" s="439"/>
      <c r="J73" s="439"/>
      <c r="K73" s="439"/>
      <c r="L73" s="439"/>
      <c r="M73" s="439"/>
      <c r="N73" s="439"/>
      <c r="O73" s="439"/>
      <c r="P73" s="439"/>
      <c r="Q73" s="439"/>
      <c r="R73" s="439"/>
      <c r="S73" s="440">
        <f ca="1">IF($C$8="y",$C73*IF($DB27&gt;2019,VLOOKUP(2020,'Bonus Calc'!$A$18:$CZ$61,$D$104,0),VLOOKUP($DB27,'Bonus Calc'!$A$18:$CZ$61,$D$104,0)),+IF(OR($DB27&gt;2020,$C73=0),0,INDIRECT("'"&amp;$D$102&amp;"'!"&amp;$D$101&amp;$D$103))+IF($DB27&gt;2020,$C73*INDIRECT("'Bonus Calc'!"&amp;$D$101&amp;61)))</f>
        <v>0</v>
      </c>
      <c r="T73" s="440">
        <f ca="1">IF($C$8="y",$C73*IF($DB27&gt;2019,VLOOKUP(2020,'Bonus Calc'!$A$18:$CZ$61,$E$104,0),VLOOKUP($DB27,'Bonus Calc'!$A$18:$CZ$61,$E$104,0)),+IF(OR($DB27&gt;2020,$C73=0),0,INDIRECT("'"&amp;$D$102&amp;"'!"&amp;$E$101&amp;$D$103))+IF($DB27&gt;2020,$C73*INDIRECT("'Bonus Calc'!"&amp;$E$101&amp;61)))</f>
        <v>0</v>
      </c>
      <c r="U73" s="440">
        <f ca="1">IF($C$8="y",$C73*IF($DB27&gt;2019,VLOOKUP(2020,'Bonus Calc'!$A$18:$CZ$61,$F$104,0),VLOOKUP($DB27,'Bonus Calc'!$A$18:$CZ$61,$F$104,0)),+IF(OR($DB27&gt;2020,$C73=0),0,INDIRECT("'"&amp;$D$102&amp;"'!"&amp;$F$101&amp;$D$103))+IF($DB27&gt;2020,$C73*INDIRECT("'Bonus Calc'!"&amp;$F$101&amp;61)))</f>
        <v>0</v>
      </c>
      <c r="V73" s="440">
        <f ca="1">IF($C$8="y",$C73*IF($DB27&gt;2019,VLOOKUP(2020,'Bonus Calc'!$A$18:$CZ$61,$G$104,0),VLOOKUP($DB27,'Bonus Calc'!$A$18:$CZ$61,$G$104,0)),+IF(OR($DB27&gt;2020,$C73=0),0,INDIRECT("'"&amp;$D$102&amp;"'!"&amp;$G$101&amp;$D$103))+IF($DB27&gt;2020,$C73*INDIRECT("'Bonus Calc'!"&amp;$G$101&amp;61)))</f>
        <v>0</v>
      </c>
      <c r="W73" s="440">
        <f ca="1">IF($C$8="y",$C73*IF($DB27&gt;2019,VLOOKUP(2020,'Bonus Calc'!$A$18:$CZ$61,$H$104,0),VLOOKUP($DB27,'Bonus Calc'!$A$18:$CZ$61,$H$104,0)),+IF(OR($DB27&gt;2020,$C73=0),0,INDIRECT("'"&amp;$D$102&amp;"'!"&amp;$H$101&amp;$D$103))+IF($DB27&gt;2020,$C73*INDIRECT("'Bonus Calc'!"&amp;$H$101&amp;61)))</f>
        <v>0</v>
      </c>
      <c r="X73" s="440">
        <f ca="1">IF($C$8="y",$C73*IF($DB27&gt;2019,VLOOKUP(2020,'Bonus Calc'!$A$18:$CZ$61,$I$104,0),VLOOKUP($DB27,'Bonus Calc'!$A$18:$CZ$61,$I$104,0)),+IF(OR($DB27&gt;2020,$C73=0),0,INDIRECT("'"&amp;$D$102&amp;"'!"&amp;$I$101&amp;$D$103))+IF($DB27&gt;2020,$C73*INDIRECT("'Bonus Calc'!"&amp;$I$101&amp;61)))</f>
        <v>0</v>
      </c>
      <c r="Y73" s="440">
        <f ca="1">IF($C$8="y",$C73*IF($DB27&gt;2019,VLOOKUP(2020,'Bonus Calc'!$A$18:$CZ$61,$J$104,0),VLOOKUP($DB27,'Bonus Calc'!$A$18:$CZ$61,$J$104,0)),+IF(OR($DB27&gt;2020,$C73=0),0,INDIRECT("'"&amp;$D$102&amp;"'!"&amp;$J$101&amp;$D$103))+IF($DB27&gt;2020,$C73*INDIRECT("'Bonus Calc'!"&amp;$J$101&amp;61)))</f>
        <v>0</v>
      </c>
      <c r="Z73" s="440">
        <f ca="1">IF($C$8="y",$C73*IF($DB27&gt;2019,VLOOKUP(2020,'Bonus Calc'!$A$18:$CZ$61,$K$104,0),VLOOKUP($DB27,'Bonus Calc'!$A$18:$CZ$61,$K$104,0)),+IF(OR($DB27&gt;2020,$C73=0),0,INDIRECT("'"&amp;$D$102&amp;"'!"&amp;$K$101&amp;$D$103))+IF($DB27&gt;2020,$C73*INDIRECT("'Bonus Calc'!"&amp;$K$101&amp;61)))</f>
        <v>0</v>
      </c>
      <c r="AA73" s="440">
        <f ca="1">IF($C$8="y",$C73*IF($DB27&gt;2019,VLOOKUP(2020,'Bonus Calc'!$A$18:$CZ$61,$L$104,0),VLOOKUP($DB27,'Bonus Calc'!$A$18:$CZ$61,$L$104,0)),+IF(OR($DB27&gt;2020,$C73=0),0,INDIRECT("'"&amp;$D$102&amp;"'!"&amp;$L$101&amp;$D$103))+IF($DB27&gt;2020,$C73*INDIRECT("'Bonus Calc'!"&amp;$L$101&amp;61)))</f>
        <v>0</v>
      </c>
      <c r="AB73" s="440">
        <f ca="1">IF($C$8="y",$C73*IF($DB27&gt;2019,VLOOKUP(2020,'Bonus Calc'!$A$18:$CZ$61,$M$104,0),VLOOKUP($DB27,'Bonus Calc'!$A$18:$CZ$61,$M$104,0)),+IF(OR($DB27&gt;2020,$C73=0),0,INDIRECT("'"&amp;$D$102&amp;"'!"&amp;$M$101&amp;$D$103))+IF($DB27&gt;2020,$C73*INDIRECT("'Bonus Calc'!"&amp;$M$101&amp;61)))</f>
        <v>0</v>
      </c>
      <c r="AC73" s="440">
        <f ca="1">IF($C$8="y",$C73*IF($DB27&gt;2019,VLOOKUP(2020,'Bonus Calc'!$A$18:$CZ$61,$N$104,0),VLOOKUP($DB27,'Bonus Calc'!$A$18:$CZ$61,$N$104,0)),+IF(OR($DB27&gt;2020,$C73=0),0,INDIRECT("'"&amp;$D$102&amp;"'!"&amp;$N$101&amp;$D$103))+IF($DB27&gt;2020,$C73*INDIRECT("'Bonus Calc'!"&amp;$N$101&amp;61)))</f>
        <v>0</v>
      </c>
      <c r="AD73" s="440">
        <f ca="1">IF($C$8="y",$C73*IF($DB27&gt;2019,VLOOKUP(2020,'Bonus Calc'!$A$18:$CZ$61,$O$104,0),VLOOKUP($DB27,'Bonus Calc'!$A$18:$CZ$61,$O$104,0)),+IF(OR($DB27&gt;2020,$C73=0),0,INDIRECT("'"&amp;$D$102&amp;"'!"&amp;$O$101&amp;$D$103))+IF($DB27&gt;2020,$C73*INDIRECT("'Bonus Calc'!"&amp;$O$101&amp;61)))</f>
        <v>0</v>
      </c>
      <c r="AE73" s="440">
        <f ca="1">IF($C$8="y",$C73*IF($DB27&gt;2019,VLOOKUP(2020,'Bonus Calc'!$A$18:$CZ$61,$P$104,0),VLOOKUP($DB27,'Bonus Calc'!$A$18:$CZ$61,$P$104,0)),+IF(OR($DB27&gt;2020,$C73=0),0,INDIRECT("'"&amp;$D$102&amp;"'!"&amp;$P$101&amp;$D$103))+IF($DB27&gt;2020,$C73*INDIRECT("'Bonus Calc'!"&amp;$P$101&amp;61)))</f>
        <v>0</v>
      </c>
      <c r="AF73" s="440">
        <f ca="1">IF($C$8="y",$C73*IF($DB27&gt;2019,VLOOKUP(2020,'Bonus Calc'!$A$18:$CZ$61,$Q$104,0),VLOOKUP($DB27,'Bonus Calc'!$A$18:$CZ$61,$Q$104,0)),+IF(OR($DB27&gt;2020,$C73=0),0,INDIRECT("'"&amp;$D$102&amp;"'!"&amp;$Q$101&amp;$D$103))+IF($DB27&gt;2020,$C73*INDIRECT("'Bonus Calc'!"&amp;$Q$101&amp;61)))</f>
        <v>0</v>
      </c>
      <c r="AG73" s="440">
        <f ca="1">IF($C$8="y",$C73*IF($DB27&gt;2019,VLOOKUP(2020,'Bonus Calc'!$A$18:$CZ$61,$R$104,0),VLOOKUP($DB27,'Bonus Calc'!$A$18:$CZ$61,$R$104,0)),+IF(OR($DB27&gt;2020,$C73=0),0,INDIRECT("'"&amp;$D$102&amp;"'!"&amp;$R$101&amp;$D$103))+IF($DB27&gt;2020,$C73*INDIRECT("'Bonus Calc'!"&amp;$R$101&amp;61)))</f>
        <v>0</v>
      </c>
      <c r="AH73" s="440">
        <f ca="1">IF($C$8="y",$C73*IF($DB27&gt;2019,VLOOKUP(2020,'Bonus Calc'!$A$18:$CZ$61,$S$104,0),VLOOKUP($DB27,'Bonus Calc'!$A$18:$CZ$61,$S$104,0)),+IF(OR($DB27&gt;2020,$C73=0),0,INDIRECT("'"&amp;$D$102&amp;"'!"&amp;$S$101&amp;$D$103))+IF($DB27&gt;2020,$C73*INDIRECT("'Bonus Calc'!"&amp;$S$101&amp;61)))</f>
        <v>0</v>
      </c>
      <c r="AI73" s="440">
        <f ca="1">IF($C$8="y",$C73*IF($DB27&gt;2019,VLOOKUP(2020,'Bonus Calc'!$A$18:$CZ$61,$T$104,0),VLOOKUP($DB27,'Bonus Calc'!$A$18:$CZ$61,$T$104,0)),+IF(OR($DB27&gt;2020,$C73=0),0,INDIRECT("'"&amp;$D$102&amp;"'!"&amp;$T$101&amp;$D$103))+IF($DB27&gt;2020,$C73*INDIRECT("'Bonus Calc'!"&amp;$T$101&amp;61)))</f>
        <v>0</v>
      </c>
      <c r="AJ73" s="440">
        <f ca="1">IF($C$8="y",$C73*IF($DB27&gt;2019,VLOOKUP(2020,'Bonus Calc'!$A$18:$CZ$61,$U$104,0),VLOOKUP($DB27,'Bonus Calc'!$A$18:$CZ$61,$U$104,0)),+IF(OR($DB27&gt;2020,$C73=0),0,INDIRECT("'"&amp;$D$102&amp;"'!"&amp;$U$101&amp;$D$103))+IF($DB27&gt;2020,$C73*INDIRECT("'Bonus Calc'!"&amp;$U$101&amp;61)))</f>
        <v>0</v>
      </c>
      <c r="AK73" s="440">
        <f ca="1">IF($C$8="y",$C73*IF($DB27&gt;2019,VLOOKUP(2020,'Bonus Calc'!$A$18:$CZ$61,$V$104,0),VLOOKUP($DB27,'Bonus Calc'!$A$18:$CZ$61,$V$104,0)),+IF(OR($DB27&gt;2020,$C73=0),0,INDIRECT("'"&amp;$D$102&amp;"'!"&amp;$V$101&amp;$D$103))+IF($DB27&gt;2020,$C73*INDIRECT("'Bonus Calc'!"&amp;$V$101&amp;61)))</f>
        <v>0</v>
      </c>
      <c r="AL73" s="440">
        <f ca="1">IF($C$8="y",$C73*IF($DB27&gt;2019,VLOOKUP(2020,'Bonus Calc'!$A$18:$CZ$61,$W$104,0),VLOOKUP($DB27,'Bonus Calc'!$A$18:$CZ$61,$W$104,0)),+IF(OR($DB27&gt;2020,$C73=0),0,INDIRECT("'"&amp;$D$102&amp;"'!"&amp;$W$101&amp;$D$103))+IF($DB27&gt;2020,$C73*INDIRECT("'Bonus Calc'!"&amp;$W$101&amp;61)))</f>
        <v>0</v>
      </c>
      <c r="AM73" s="440">
        <f ca="1">IF($C$8="y",$C73*IF($DB27&gt;2019,VLOOKUP(2020,'Bonus Calc'!$A$18:$CZ$61,$X$104,0),VLOOKUP($DB27,'Bonus Calc'!$A$18:$CZ$61,$X$104,0)),+IF(OR($DB27&gt;2020,$C73=0),0,INDIRECT("'"&amp;$D$102&amp;"'!"&amp;$X$101&amp;$D$103))+IF($DB27&gt;2020,$C73*INDIRECT("'Bonus Calc'!"&amp;$X$101&amp;61)))</f>
        <v>0</v>
      </c>
      <c r="AN73" s="440">
        <f ca="1">IF($C$8="y",$C73*IF($DB27&gt;2019,VLOOKUP(2020,'Bonus Calc'!$A$18:$CZ$61,$Y$104,0),VLOOKUP($DB27,'Bonus Calc'!$A$18:$CZ$61,$Y$104,0)),+IF(OR($DB27&gt;2020,$C73=0),0,INDIRECT("'"&amp;$D$102&amp;"'!"&amp;$Y$101&amp;$D$103))+IF($DB27&gt;2020,$C73*INDIRECT("'Bonus Calc'!"&amp;$Y$101&amp;61)))</f>
        <v>0</v>
      </c>
      <c r="AO73" s="440">
        <f ca="1">IF($C$8="y",$C73*IF($DB27&gt;2019,VLOOKUP(2020,'Bonus Calc'!$A$18:$CZ$61,$Z$104,0),VLOOKUP($DB27,'Bonus Calc'!$A$18:$CZ$61,$Z$104,0)),+IF(OR($DB27&gt;2020,$C73=0),0,INDIRECT("'"&amp;$D$102&amp;"'!"&amp;$Z$101&amp;$D$103))+IF($DB27&gt;2020,$C73*INDIRECT("'Bonus Calc'!"&amp;$Z$101&amp;61)))</f>
        <v>0</v>
      </c>
      <c r="AP73" s="440">
        <f ca="1">IF($C$8="y",$C73*IF($DB27&gt;2019,VLOOKUP(2020,'Bonus Calc'!$A$18:$CZ$61,$AA$104,0),VLOOKUP($DB27,'Bonus Calc'!$A$18:$CZ$61,$AA$104,0)),+IF(OR($DB27&gt;2020,$C73=0),0,INDIRECT("'"&amp;$D$102&amp;"'!"&amp;$AA$101&amp;$D$103))+IF($DB27&gt;2020,$C73*INDIRECT("'Bonus Calc'!"&amp;$AA$101&amp;61)))</f>
        <v>0</v>
      </c>
      <c r="AQ73" s="440">
        <f ca="1">IF($C$8="y",$C73*IF($DB27&gt;2019,VLOOKUP(2020,'Bonus Calc'!$A$18:$CZ$61,$AB$104,0),VLOOKUP($DB27,'Bonus Calc'!$A$18:$CZ$61,$AB$104,0)),+IF(OR($DB27&gt;2020,$C73=0),0,INDIRECT("'"&amp;$D$102&amp;"'!"&amp;$AB$101&amp;$D$103))+IF($DB27&gt;2020,$C73*INDIRECT("'Bonus Calc'!"&amp;$AB$101&amp;61)))</f>
        <v>0</v>
      </c>
      <c r="AR73" s="440">
        <f ca="1">IF($C$8="y",$C73*IF($DB27&gt;2019,VLOOKUP(2020,'Bonus Calc'!$A$18:$CZ$61,$AC$104,0),VLOOKUP($DB27,'Bonus Calc'!$A$18:$CZ$61,$AC$104,0)),+IF(OR($DB27&gt;2020,$C73=0),0,INDIRECT("'"&amp;$D$102&amp;"'!"&amp;$AC$101&amp;$D$103))+IF($DB27&gt;2020,$C73*INDIRECT("'Bonus Calc'!"&amp;$AC$101&amp;61)))</f>
        <v>0</v>
      </c>
      <c r="AS73" s="440">
        <f ca="1">IF($C$8="y",$C73*IF($DB27&gt;2019,VLOOKUP(2020,'Bonus Calc'!$A$18:$CZ$61,$AD$104,0),VLOOKUP($DB27,'Bonus Calc'!$A$18:$CZ$61,$AD$104,0)),+IF(OR($DB27&gt;2020,$C73=0),0,INDIRECT("'"&amp;$D$102&amp;"'!"&amp;$AD$101&amp;$D$103))+IF($DB27&gt;2020,$C73*INDIRECT("'Bonus Calc'!"&amp;$AD$101&amp;61)))</f>
        <v>0</v>
      </c>
      <c r="AT73" s="440">
        <f ca="1">IF($C$8="y",$C73*IF($DB27&gt;2019,VLOOKUP(2020,'Bonus Calc'!$A$18:$CZ$61,$AE$104,0),VLOOKUP($DB27,'Bonus Calc'!$A$18:$CZ$61,$AE$104,0)),+IF(OR($DB27&gt;2020,$C73=0),0,INDIRECT("'"&amp;$D$102&amp;"'!"&amp;$AE$101&amp;$D$103))+IF($DB27&gt;2020,$C73*INDIRECT("'Bonus Calc'!"&amp;$AE$101&amp;61)))</f>
        <v>0</v>
      </c>
      <c r="AU73" s="440">
        <f ca="1">IF($C$8="y",$C73*IF($DB27&gt;2019,VLOOKUP(2020,'Bonus Calc'!$A$18:$CZ$61,$AF$104,0),VLOOKUP($DB27,'Bonus Calc'!$A$18:$CZ$61,$AF$104,0)),+IF(OR($DB27&gt;2020,$C73=0),0,INDIRECT("'"&amp;$D$102&amp;"'!"&amp;$AF$101&amp;$D$103))+IF($DB27&gt;2020,$C73*INDIRECT("'Bonus Calc'!"&amp;$AF$101&amp;61)))</f>
        <v>0</v>
      </c>
      <c r="AV73" s="440">
        <f ca="1">IF($C$8="y",$C73*IF($DB27&gt;2019,VLOOKUP(2020,'Bonus Calc'!$A$18:$CZ$61,$AG$104,0),VLOOKUP($DB27,'Bonus Calc'!$A$18:$CZ$61,$AG$104,0)),+IF(OR($DB27&gt;2020,$C73=0),0,INDIRECT("'"&amp;$D$102&amp;"'!"&amp;$AG$101&amp;$D$103))+IF($DB27&gt;2020,$C73*INDIRECT("'Bonus Calc'!"&amp;$AG$101&amp;61)))</f>
        <v>0</v>
      </c>
      <c r="AW73" s="440">
        <f ca="1">IF($C$8="y",$C73*IF($DB27&gt;2019,VLOOKUP(2020,'Bonus Calc'!$A$18:$CZ$61,$AH$104,0),VLOOKUP($DB27,'Bonus Calc'!$A$18:$CZ$61,$AH$104,0)),+IF(OR($DB27&gt;2020,$C73=0),0,INDIRECT("'"&amp;$D$102&amp;"'!"&amp;$AH$101&amp;$D$103))+IF($DB27&gt;2020,$C73*INDIRECT("'Bonus Calc'!"&amp;$AH$101&amp;61)))</f>
        <v>0</v>
      </c>
      <c r="AX73" s="440">
        <f ca="1">IF($C$8="y",$C73*IF($DB27&gt;2019,VLOOKUP(2020,'Bonus Calc'!$A$18:$CZ$61,$AI$104,0),VLOOKUP($DB27,'Bonus Calc'!$A$18:$CZ$61,$AI$104,0)),+IF(OR($DB27&gt;2020,$C73=0),0,INDIRECT("'"&amp;$D$102&amp;"'!"&amp;$AI$101&amp;$D$103))+IF($DB27&gt;2020,$C73*INDIRECT("'Bonus Calc'!"&amp;$AI$101&amp;61)))</f>
        <v>0</v>
      </c>
      <c r="AY73" s="440">
        <f ca="1">IF($C$8="y",$C73*IF($DB27&gt;2019,VLOOKUP(2020,'Bonus Calc'!$A$18:$CZ$61,$AJ$104,0),VLOOKUP($DB27,'Bonus Calc'!$A$18:$CZ$61,$AJ$104,0)),+IF(OR($DB27&gt;2020,$C73=0),0,INDIRECT("'"&amp;$D$102&amp;"'!"&amp;$AJ$101&amp;$D$103))+IF($DB27&gt;2020,$C73*INDIRECT("'Bonus Calc'!"&amp;$AJ$101&amp;61)))</f>
        <v>0</v>
      </c>
      <c r="AZ73" s="440">
        <f ca="1">IF($C$8="y",$C73*IF($DB27&gt;2019,VLOOKUP(2020,'Bonus Calc'!$A$18:$CZ$61,$AK$104,0),VLOOKUP($DB27,'Bonus Calc'!$A$18:$CZ$61,$AK$104,0)),+IF(OR($DB27&gt;2020,$C73=0),0,INDIRECT("'"&amp;$D$102&amp;"'!"&amp;$AK$101&amp;$D$103))+IF($DB27&gt;2020,$C73*INDIRECT("'Bonus Calc'!"&amp;$AK$101&amp;61)))</f>
        <v>0</v>
      </c>
      <c r="BA73" s="440">
        <f ca="1">IF($C$8="y",$C73*IF($DB27&gt;2019,VLOOKUP(2020,'Bonus Calc'!$A$18:$CZ$61,$AL$104,0),VLOOKUP($DB27,'Bonus Calc'!$A$18:$CZ$61,$AL$104,0)),+IF(OR($DB27&gt;2020,$C73=0),0,INDIRECT("'"&amp;$D$102&amp;"'!"&amp;$AL$101&amp;$D$103))+IF($DB27&gt;2020,$C73*INDIRECT("'Bonus Calc'!"&amp;$AL$101&amp;61)))</f>
        <v>0</v>
      </c>
      <c r="BB73" s="440">
        <f ca="1">IF($C$8="y",$C73*IF($DB27&gt;2019,VLOOKUP(2020,'Bonus Calc'!$A$18:$CZ$61,$AM$104,0),VLOOKUP($DB27,'Bonus Calc'!$A$18:$CZ$61,$AM$104,0)),+IF(OR($DB27&gt;2020,$C73=0),0,INDIRECT("'"&amp;$D$102&amp;"'!"&amp;$AM$101&amp;$D$103))+IF($DB27&gt;2020,$C73*INDIRECT("'Bonus Calc'!"&amp;$AM$101&amp;61)))</f>
        <v>0</v>
      </c>
      <c r="BC73" s="440">
        <f ca="1">IF($C$8="y",$C73*IF($DB27&gt;2019,VLOOKUP(2020,'Bonus Calc'!$A$18:$CZ$61,$AN$104,0),VLOOKUP($DB27,'Bonus Calc'!$A$18:$CZ$61,$AN$104,0)),+IF(OR($DB27&gt;2020,$C73=0),0,INDIRECT("'"&amp;$D$102&amp;"'!"&amp;$AN$101&amp;$D$103))+IF($DB27&gt;2020,$C73*INDIRECT("'Bonus Calc'!"&amp;$AN$101&amp;61)))</f>
        <v>0</v>
      </c>
      <c r="BD73" s="440">
        <f ca="1">IF($C$8="y",$C73*IF($DB27&gt;2019,VLOOKUP(2020,'Bonus Calc'!$A$18:$CZ$61,$AO$104,0),VLOOKUP($DB27,'Bonus Calc'!$A$18:$CZ$61,$AO$104,0)),+IF(OR($DB27&gt;2020,$C73=0),0,INDIRECT("'"&amp;$D$102&amp;"'!"&amp;$AO$101&amp;$D$103))+IF($DB27&gt;2020,$C73*INDIRECT("'Bonus Calc'!"&amp;$AO$101&amp;61)))</f>
        <v>0</v>
      </c>
      <c r="BE73" s="440">
        <f ca="1">IF($C$8="y",$C73*IF($DB27&gt;2019,VLOOKUP(2020,'Bonus Calc'!$A$18:$CZ$61,$AP$104,0),VLOOKUP($DB27,'Bonus Calc'!$A$18:$CZ$61,$AP$104,0)),+IF(OR($DB27&gt;2020,$C73=0),0,INDIRECT("'"&amp;$D$102&amp;"'!"&amp;$AP$101&amp;$D$103))+IF($DB27&gt;2020,$C73*INDIRECT("'Bonus Calc'!"&amp;$AP$101&amp;61)))</f>
        <v>0</v>
      </c>
      <c r="BF73" s="440">
        <f ca="1">IF($C$8="y",$C73*IF($DB27&gt;2019,VLOOKUP(2020,'Bonus Calc'!$A$18:$CZ$61,$AQ$104,0),VLOOKUP($DB27,'Bonus Calc'!$A$18:$CZ$61,$AQ$104,0)),+IF(OR($DB27&gt;2020,$C73=0),0,INDIRECT("'"&amp;$D$102&amp;"'!"&amp;$AQ$101&amp;$D$103))+IF($DB27&gt;2020,$C73*INDIRECT("'Bonus Calc'!"&amp;$AQ$101&amp;61)))</f>
        <v>0</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200"/>
      <c r="CH73" s="200"/>
      <c r="CI73" s="200"/>
      <c r="CJ73" s="200"/>
      <c r="CK73" s="200"/>
      <c r="CL73" s="200"/>
      <c r="CM73" s="200"/>
      <c r="CN73" s="200"/>
      <c r="CO73" s="200"/>
      <c r="CP73" s="200"/>
      <c r="CQ73" s="200"/>
      <c r="CR73" s="200"/>
      <c r="CS73" s="200"/>
      <c r="CT73" s="200"/>
      <c r="CU73" s="200"/>
      <c r="CV73" s="200"/>
      <c r="CW73" s="200"/>
      <c r="CX73" s="200"/>
      <c r="CY73" s="200"/>
      <c r="CZ73" s="192">
        <f t="shared" ca="1" si="335"/>
        <v>0</v>
      </c>
      <c r="DA73" s="200"/>
      <c r="DB73" s="200"/>
      <c r="DC73" s="200"/>
      <c r="DD73" s="200"/>
      <c r="DE73" s="200"/>
      <c r="DF73" s="200"/>
      <c r="DG73" s="200"/>
      <c r="DH73" s="200"/>
      <c r="DI73" s="200"/>
      <c r="DJ73" s="200"/>
      <c r="DK73" s="200"/>
      <c r="DL73" s="200"/>
      <c r="DM73" s="200"/>
      <c r="DN73" s="200"/>
      <c r="DO73" s="192"/>
    </row>
    <row r="74" spans="1:123" x14ac:dyDescent="0.2">
      <c r="A74" s="191">
        <f t="shared" si="336"/>
        <v>17</v>
      </c>
      <c r="B74" s="191">
        <f t="shared" si="337"/>
        <v>2034</v>
      </c>
      <c r="C74" s="183">
        <f t="shared" ca="1" si="334"/>
        <v>0</v>
      </c>
      <c r="D74" s="439"/>
      <c r="E74" s="439"/>
      <c r="F74" s="439"/>
      <c r="G74" s="439"/>
      <c r="H74" s="439"/>
      <c r="I74" s="439"/>
      <c r="J74" s="439"/>
      <c r="K74" s="439"/>
      <c r="L74" s="439"/>
      <c r="M74" s="439"/>
      <c r="N74" s="439"/>
      <c r="O74" s="439"/>
      <c r="P74" s="439"/>
      <c r="Q74" s="439"/>
      <c r="R74" s="439"/>
      <c r="S74" s="439"/>
      <c r="T74" s="440">
        <f ca="1">IF($C$8="y",$C74*IF($DB28&gt;2019,VLOOKUP(2020,'Bonus Calc'!$A$18:$CZ$61,$D$104,0),VLOOKUP($DB28,'Bonus Calc'!$A$18:$CZ$61,$D$104,0)),+IF(OR($DB28&gt;2020,$C74=0),0,INDIRECT("'"&amp;$D$102&amp;"'!"&amp;$D$101&amp;$D$103))+IF($DB28&gt;2020,$C74*INDIRECT("'Bonus Calc'!"&amp;$D$101&amp;61)))</f>
        <v>0</v>
      </c>
      <c r="U74" s="440">
        <f ca="1">IF($C$8="y",$C74*IF($DB28&gt;2019,VLOOKUP(2020,'Bonus Calc'!$A$18:$CZ$61,$E$104,0),VLOOKUP($DB28,'Bonus Calc'!$A$18:$CZ$61,$E$104,0)),+IF(OR($DB28&gt;2020,$C74=0),0,INDIRECT("'"&amp;$D$102&amp;"'!"&amp;$E$101&amp;$D$103))+IF($DB28&gt;2020,$C74*INDIRECT("'Bonus Calc'!"&amp;$E$101&amp;61)))</f>
        <v>0</v>
      </c>
      <c r="V74" s="440">
        <f ca="1">IF($C$8="y",$C74*IF($DB28&gt;2019,VLOOKUP(2020,'Bonus Calc'!$A$18:$CZ$61,$F$104,0),VLOOKUP($DB28,'Bonus Calc'!$A$18:$CZ$61,$F$104,0)),+IF(OR($DB28&gt;2020,$C74=0),0,INDIRECT("'"&amp;$D$102&amp;"'!"&amp;$F$101&amp;$D$103))+IF($DB28&gt;2020,$C74*INDIRECT("'Bonus Calc'!"&amp;$F$101&amp;61)))</f>
        <v>0</v>
      </c>
      <c r="W74" s="440">
        <f ca="1">IF($C$8="y",$C74*IF($DB28&gt;2019,VLOOKUP(2020,'Bonus Calc'!$A$18:$CZ$61,$G$104,0),VLOOKUP($DB28,'Bonus Calc'!$A$18:$CZ$61,$G$104,0)),+IF(OR($DB28&gt;2020,$C74=0),0,INDIRECT("'"&amp;$D$102&amp;"'!"&amp;$G$101&amp;$D$103))+IF($DB28&gt;2020,$C74*INDIRECT("'Bonus Calc'!"&amp;$G$101&amp;61)))</f>
        <v>0</v>
      </c>
      <c r="X74" s="440">
        <f ca="1">IF($C$8="y",$C74*IF($DB28&gt;2019,VLOOKUP(2020,'Bonus Calc'!$A$18:$CZ$61,$H$104,0),VLOOKUP($DB28,'Bonus Calc'!$A$18:$CZ$61,$H$104,0)),+IF(OR($DB28&gt;2020,$C74=0),0,INDIRECT("'"&amp;$D$102&amp;"'!"&amp;$H$101&amp;$D$103))+IF($DB28&gt;2020,$C74*INDIRECT("'Bonus Calc'!"&amp;$H$101&amp;61)))</f>
        <v>0</v>
      </c>
      <c r="Y74" s="440">
        <f ca="1">IF($C$8="y",$C74*IF($DB28&gt;2019,VLOOKUP(2020,'Bonus Calc'!$A$18:$CZ$61,$I$104,0),VLOOKUP($DB28,'Bonus Calc'!$A$18:$CZ$61,$I$104,0)),+IF(OR($DB28&gt;2020,$C74=0),0,INDIRECT("'"&amp;$D$102&amp;"'!"&amp;$I$101&amp;$D$103))+IF($DB28&gt;2020,$C74*INDIRECT("'Bonus Calc'!"&amp;$I$101&amp;61)))</f>
        <v>0</v>
      </c>
      <c r="Z74" s="440">
        <f ca="1">IF($C$8="y",$C74*IF($DB28&gt;2019,VLOOKUP(2020,'Bonus Calc'!$A$18:$CZ$61,$J$104,0),VLOOKUP($DB28,'Bonus Calc'!$A$18:$CZ$61,$J$104,0)),+IF(OR($DB28&gt;2020,$C74=0),0,INDIRECT("'"&amp;$D$102&amp;"'!"&amp;$J$101&amp;$D$103))+IF($DB28&gt;2020,$C74*INDIRECT("'Bonus Calc'!"&amp;$J$101&amp;61)))</f>
        <v>0</v>
      </c>
      <c r="AA74" s="440">
        <f ca="1">IF($C$8="y",$C74*IF($DB28&gt;2019,VLOOKUP(2020,'Bonus Calc'!$A$18:$CZ$61,$K$104,0),VLOOKUP($DB28,'Bonus Calc'!$A$18:$CZ$61,$K$104,0)),+IF(OR($DB28&gt;2020,$C74=0),0,INDIRECT("'"&amp;$D$102&amp;"'!"&amp;$K$101&amp;$D$103))+IF($DB28&gt;2020,$C74*INDIRECT("'Bonus Calc'!"&amp;$K$101&amp;61)))</f>
        <v>0</v>
      </c>
      <c r="AB74" s="440">
        <f ca="1">IF($C$8="y",$C74*IF($DB28&gt;2019,VLOOKUP(2020,'Bonus Calc'!$A$18:$CZ$61,$L$104,0),VLOOKUP($DB28,'Bonus Calc'!$A$18:$CZ$61,$L$104,0)),+IF(OR($DB28&gt;2020,$C74=0),0,INDIRECT("'"&amp;$D$102&amp;"'!"&amp;$L$101&amp;$D$103))+IF($DB28&gt;2020,$C74*INDIRECT("'Bonus Calc'!"&amp;$L$101&amp;61)))</f>
        <v>0</v>
      </c>
      <c r="AC74" s="440">
        <f ca="1">IF($C$8="y",$C74*IF($DB28&gt;2019,VLOOKUP(2020,'Bonus Calc'!$A$18:$CZ$61,$M$104,0),VLOOKUP($DB28,'Bonus Calc'!$A$18:$CZ$61,$M$104,0)),+IF(OR($DB28&gt;2020,$C74=0),0,INDIRECT("'"&amp;$D$102&amp;"'!"&amp;$M$101&amp;$D$103))+IF($DB28&gt;2020,$C74*INDIRECT("'Bonus Calc'!"&amp;$M$101&amp;61)))</f>
        <v>0</v>
      </c>
      <c r="AD74" s="440">
        <f ca="1">IF($C$8="y",$C74*IF($DB28&gt;2019,VLOOKUP(2020,'Bonus Calc'!$A$18:$CZ$61,$N$104,0),VLOOKUP($DB28,'Bonus Calc'!$A$18:$CZ$61,$N$104,0)),+IF(OR($DB28&gt;2020,$C74=0),0,INDIRECT("'"&amp;$D$102&amp;"'!"&amp;$N$101&amp;$D$103))+IF($DB28&gt;2020,$C74*INDIRECT("'Bonus Calc'!"&amp;$N$101&amp;61)))</f>
        <v>0</v>
      </c>
      <c r="AE74" s="440">
        <f ca="1">IF($C$8="y",$C74*IF($DB28&gt;2019,VLOOKUP(2020,'Bonus Calc'!$A$18:$CZ$61,$O$104,0),VLOOKUP($DB28,'Bonus Calc'!$A$18:$CZ$61,$O$104,0)),+IF(OR($DB28&gt;2020,$C74=0),0,INDIRECT("'"&amp;$D$102&amp;"'!"&amp;$O$101&amp;$D$103))+IF($DB28&gt;2020,$C74*INDIRECT("'Bonus Calc'!"&amp;$O$101&amp;61)))</f>
        <v>0</v>
      </c>
      <c r="AF74" s="440">
        <f ca="1">IF($C$8="y",$C74*IF($DB28&gt;2019,VLOOKUP(2020,'Bonus Calc'!$A$18:$CZ$61,$P$104,0),VLOOKUP($DB28,'Bonus Calc'!$A$18:$CZ$61,$P$104,0)),+IF(OR($DB28&gt;2020,$C74=0),0,INDIRECT("'"&amp;$D$102&amp;"'!"&amp;$P$101&amp;$D$103))+IF($DB28&gt;2020,$C74*INDIRECT("'Bonus Calc'!"&amp;$P$101&amp;61)))</f>
        <v>0</v>
      </c>
      <c r="AG74" s="440">
        <f ca="1">IF($C$8="y",$C74*IF($DB28&gt;2019,VLOOKUP(2020,'Bonus Calc'!$A$18:$CZ$61,$Q$104,0),VLOOKUP($DB28,'Bonus Calc'!$A$18:$CZ$61,$Q$104,0)),+IF(OR($DB28&gt;2020,$C74=0),0,INDIRECT("'"&amp;$D$102&amp;"'!"&amp;$Q$101&amp;$D$103))+IF($DB28&gt;2020,$C74*INDIRECT("'Bonus Calc'!"&amp;$Q$101&amp;61)))</f>
        <v>0</v>
      </c>
      <c r="AH74" s="440">
        <f ca="1">IF($C$8="y",$C74*IF($DB28&gt;2019,VLOOKUP(2020,'Bonus Calc'!$A$18:$CZ$61,$R$104,0),VLOOKUP($DB28,'Bonus Calc'!$A$18:$CZ$61,$R$104,0)),+IF(OR($DB28&gt;2020,$C74=0),0,INDIRECT("'"&amp;$D$102&amp;"'!"&amp;$R$101&amp;$D$103))+IF($DB28&gt;2020,$C74*INDIRECT("'Bonus Calc'!"&amp;$R$101&amp;61)))</f>
        <v>0</v>
      </c>
      <c r="AI74" s="440">
        <f ca="1">IF($C$8="y",$C74*IF($DB28&gt;2019,VLOOKUP(2020,'Bonus Calc'!$A$18:$CZ$61,$S$104,0),VLOOKUP($DB28,'Bonus Calc'!$A$18:$CZ$61,$S$104,0)),+IF(OR($DB28&gt;2020,$C74=0),0,INDIRECT("'"&amp;$D$102&amp;"'!"&amp;$S$101&amp;$D$103))+IF($DB28&gt;2020,$C74*INDIRECT("'Bonus Calc'!"&amp;$S$101&amp;61)))</f>
        <v>0</v>
      </c>
      <c r="AJ74" s="440">
        <f ca="1">IF($C$8="y",$C74*IF($DB28&gt;2019,VLOOKUP(2020,'Bonus Calc'!$A$18:$CZ$61,$T$104,0),VLOOKUP($DB28,'Bonus Calc'!$A$18:$CZ$61,$T$104,0)),+IF(OR($DB28&gt;2020,$C74=0),0,INDIRECT("'"&amp;$D$102&amp;"'!"&amp;$T$101&amp;$D$103))+IF($DB28&gt;2020,$C74*INDIRECT("'Bonus Calc'!"&amp;$T$101&amp;61)))</f>
        <v>0</v>
      </c>
      <c r="AK74" s="440">
        <f ca="1">IF($C$8="y",$C74*IF($DB28&gt;2019,VLOOKUP(2020,'Bonus Calc'!$A$18:$CZ$61,$U$104,0),VLOOKUP($DB28,'Bonus Calc'!$A$18:$CZ$61,$U$104,0)),+IF(OR($DB28&gt;2020,$C74=0),0,INDIRECT("'"&amp;$D$102&amp;"'!"&amp;$U$101&amp;$D$103))+IF($DB28&gt;2020,$C74*INDIRECT("'Bonus Calc'!"&amp;$U$101&amp;61)))</f>
        <v>0</v>
      </c>
      <c r="AL74" s="440">
        <f ca="1">IF($C$8="y",$C74*IF($DB28&gt;2019,VLOOKUP(2020,'Bonus Calc'!$A$18:$CZ$61,$V$104,0),VLOOKUP($DB28,'Bonus Calc'!$A$18:$CZ$61,$V$104,0)),+IF(OR($DB28&gt;2020,$C74=0),0,INDIRECT("'"&amp;$D$102&amp;"'!"&amp;$V$101&amp;$D$103))+IF($DB28&gt;2020,$C74*INDIRECT("'Bonus Calc'!"&amp;$V$101&amp;61)))</f>
        <v>0</v>
      </c>
      <c r="AM74" s="440">
        <f ca="1">IF($C$8="y",$C74*IF($DB28&gt;2019,VLOOKUP(2020,'Bonus Calc'!$A$18:$CZ$61,$W$104,0),VLOOKUP($DB28,'Bonus Calc'!$A$18:$CZ$61,$W$104,0)),+IF(OR($DB28&gt;2020,$C74=0),0,INDIRECT("'"&amp;$D$102&amp;"'!"&amp;$W$101&amp;$D$103))+IF($DB28&gt;2020,$C74*INDIRECT("'Bonus Calc'!"&amp;$W$101&amp;61)))</f>
        <v>0</v>
      </c>
      <c r="AN74" s="440">
        <f ca="1">IF($C$8="y",$C74*IF($DB28&gt;2019,VLOOKUP(2020,'Bonus Calc'!$A$18:$CZ$61,$X$104,0),VLOOKUP($DB28,'Bonus Calc'!$A$18:$CZ$61,$X$104,0)),+IF(OR($DB28&gt;2020,$C74=0),0,INDIRECT("'"&amp;$D$102&amp;"'!"&amp;$X$101&amp;$D$103))+IF($DB28&gt;2020,$C74*INDIRECT("'Bonus Calc'!"&amp;$X$101&amp;61)))</f>
        <v>0</v>
      </c>
      <c r="AO74" s="440">
        <f ca="1">IF($C$8="y",$C74*IF($DB28&gt;2019,VLOOKUP(2020,'Bonus Calc'!$A$18:$CZ$61,$Y$104,0),VLOOKUP($DB28,'Bonus Calc'!$A$18:$CZ$61,$Y$104,0)),+IF(OR($DB28&gt;2020,$C74=0),0,INDIRECT("'"&amp;$D$102&amp;"'!"&amp;$Y$101&amp;$D$103))+IF($DB28&gt;2020,$C74*INDIRECT("'Bonus Calc'!"&amp;$Y$101&amp;61)))</f>
        <v>0</v>
      </c>
      <c r="AP74" s="440">
        <f ca="1">IF($C$8="y",$C74*IF($DB28&gt;2019,VLOOKUP(2020,'Bonus Calc'!$A$18:$CZ$61,$Z$104,0),VLOOKUP($DB28,'Bonus Calc'!$A$18:$CZ$61,$Z$104,0)),+IF(OR($DB28&gt;2020,$C74=0),0,INDIRECT("'"&amp;$D$102&amp;"'!"&amp;$Z$101&amp;$D$103))+IF($DB28&gt;2020,$C74*INDIRECT("'Bonus Calc'!"&amp;$Z$101&amp;61)))</f>
        <v>0</v>
      </c>
      <c r="AQ74" s="440">
        <f ca="1">IF($C$8="y",$C74*IF($DB28&gt;2019,VLOOKUP(2020,'Bonus Calc'!$A$18:$CZ$61,$AA$104,0),VLOOKUP($DB28,'Bonus Calc'!$A$18:$CZ$61,$AA$104,0)),+IF(OR($DB28&gt;2020,$C74=0),0,INDIRECT("'"&amp;$D$102&amp;"'!"&amp;$AA$101&amp;$D$103))+IF($DB28&gt;2020,$C74*INDIRECT("'Bonus Calc'!"&amp;$AA$101&amp;61)))</f>
        <v>0</v>
      </c>
      <c r="AR74" s="440">
        <f ca="1">IF($C$8="y",$C74*IF($DB28&gt;2019,VLOOKUP(2020,'Bonus Calc'!$A$18:$CZ$61,$AB$104,0),VLOOKUP($DB28,'Bonus Calc'!$A$18:$CZ$61,$AB$104,0)),+IF(OR($DB28&gt;2020,$C74=0),0,INDIRECT("'"&amp;$D$102&amp;"'!"&amp;$AB$101&amp;$D$103))+IF($DB28&gt;2020,$C74*INDIRECT("'Bonus Calc'!"&amp;$AB$101&amp;61)))</f>
        <v>0</v>
      </c>
      <c r="AS74" s="440">
        <f ca="1">IF($C$8="y",$C74*IF($DB28&gt;2019,VLOOKUP(2020,'Bonus Calc'!$A$18:$CZ$61,$AC$104,0),VLOOKUP($DB28,'Bonus Calc'!$A$18:$CZ$61,$AC$104,0)),+IF(OR($DB28&gt;2020,$C74=0),0,INDIRECT("'"&amp;$D$102&amp;"'!"&amp;$AC$101&amp;$D$103))+IF($DB28&gt;2020,$C74*INDIRECT("'Bonus Calc'!"&amp;$AC$101&amp;61)))</f>
        <v>0</v>
      </c>
      <c r="AT74" s="440">
        <f ca="1">IF($C$8="y",$C74*IF($DB28&gt;2019,VLOOKUP(2020,'Bonus Calc'!$A$18:$CZ$61,$AD$104,0),VLOOKUP($DB28,'Bonus Calc'!$A$18:$CZ$61,$AD$104,0)),+IF(OR($DB28&gt;2020,$C74=0),0,INDIRECT("'"&amp;$D$102&amp;"'!"&amp;$AD$101&amp;$D$103))+IF($DB28&gt;2020,$C74*INDIRECT("'Bonus Calc'!"&amp;$AD$101&amp;61)))</f>
        <v>0</v>
      </c>
      <c r="AU74" s="440">
        <f ca="1">IF($C$8="y",$C74*IF($DB28&gt;2019,VLOOKUP(2020,'Bonus Calc'!$A$18:$CZ$61,$AE$104,0),VLOOKUP($DB28,'Bonus Calc'!$A$18:$CZ$61,$AE$104,0)),+IF(OR($DB28&gt;2020,$C74=0),0,INDIRECT("'"&amp;$D$102&amp;"'!"&amp;$AE$101&amp;$D$103))+IF($DB28&gt;2020,$C74*INDIRECT("'Bonus Calc'!"&amp;$AE$101&amp;61)))</f>
        <v>0</v>
      </c>
      <c r="AV74" s="440">
        <f ca="1">IF($C$8="y",$C74*IF($DB28&gt;2019,VLOOKUP(2020,'Bonus Calc'!$A$18:$CZ$61,$AF$104,0),VLOOKUP($DB28,'Bonus Calc'!$A$18:$CZ$61,$AF$104,0)),+IF(OR($DB28&gt;2020,$C74=0),0,INDIRECT("'"&amp;$D$102&amp;"'!"&amp;$AF$101&amp;$D$103))+IF($DB28&gt;2020,$C74*INDIRECT("'Bonus Calc'!"&amp;$AF$101&amp;61)))</f>
        <v>0</v>
      </c>
      <c r="AW74" s="440">
        <f ca="1">IF($C$8="y",$C74*IF($DB28&gt;2019,VLOOKUP(2020,'Bonus Calc'!$A$18:$CZ$61,$AG$104,0),VLOOKUP($DB28,'Bonus Calc'!$A$18:$CZ$61,$AG$104,0)),+IF(OR($DB28&gt;2020,$C74=0),0,INDIRECT("'"&amp;$D$102&amp;"'!"&amp;$AG$101&amp;$D$103))+IF($DB28&gt;2020,$C74*INDIRECT("'Bonus Calc'!"&amp;$AG$101&amp;61)))</f>
        <v>0</v>
      </c>
      <c r="AX74" s="440">
        <f ca="1">IF($C$8="y",$C74*IF($DB28&gt;2019,VLOOKUP(2020,'Bonus Calc'!$A$18:$CZ$61,$AH$104,0),VLOOKUP($DB28,'Bonus Calc'!$A$18:$CZ$61,$AH$104,0)),+IF(OR($DB28&gt;2020,$C74=0),0,INDIRECT("'"&amp;$D$102&amp;"'!"&amp;$AH$101&amp;$D$103))+IF($DB28&gt;2020,$C74*INDIRECT("'Bonus Calc'!"&amp;$AH$101&amp;61)))</f>
        <v>0</v>
      </c>
      <c r="AY74" s="440">
        <f ca="1">IF($C$8="y",$C74*IF($DB28&gt;2019,VLOOKUP(2020,'Bonus Calc'!$A$18:$CZ$61,$AI$104,0),VLOOKUP($DB28,'Bonus Calc'!$A$18:$CZ$61,$AI$104,0)),+IF(OR($DB28&gt;2020,$C74=0),0,INDIRECT("'"&amp;$D$102&amp;"'!"&amp;$AI$101&amp;$D$103))+IF($DB28&gt;2020,$C74*INDIRECT("'Bonus Calc'!"&amp;$AI$101&amp;61)))</f>
        <v>0</v>
      </c>
      <c r="AZ74" s="440">
        <f ca="1">IF($C$8="y",$C74*IF($DB28&gt;2019,VLOOKUP(2020,'Bonus Calc'!$A$18:$CZ$61,$AJ$104,0),VLOOKUP($DB28,'Bonus Calc'!$A$18:$CZ$61,$AJ$104,0)),+IF(OR($DB28&gt;2020,$C74=0),0,INDIRECT("'"&amp;$D$102&amp;"'!"&amp;$AJ$101&amp;$D$103))+IF($DB28&gt;2020,$C74*INDIRECT("'Bonus Calc'!"&amp;$AJ$101&amp;61)))</f>
        <v>0</v>
      </c>
      <c r="BA74" s="440">
        <f ca="1">IF($C$8="y",$C74*IF($DB28&gt;2019,VLOOKUP(2020,'Bonus Calc'!$A$18:$CZ$61,$AK$104,0),VLOOKUP($DB28,'Bonus Calc'!$A$18:$CZ$61,$AK$104,0)),+IF(OR($DB28&gt;2020,$C74=0),0,INDIRECT("'"&amp;$D$102&amp;"'!"&amp;$AK$101&amp;$D$103))+IF($DB28&gt;2020,$C74*INDIRECT("'Bonus Calc'!"&amp;$AK$101&amp;61)))</f>
        <v>0</v>
      </c>
      <c r="BB74" s="440">
        <f ca="1">IF($C$8="y",$C74*IF($DB28&gt;2019,VLOOKUP(2020,'Bonus Calc'!$A$18:$CZ$61,$AL$104,0),VLOOKUP($DB28,'Bonus Calc'!$A$18:$CZ$61,$AL$104,0)),+IF(OR($DB28&gt;2020,$C74=0),0,INDIRECT("'"&amp;$D$102&amp;"'!"&amp;$AL$101&amp;$D$103))+IF($DB28&gt;2020,$C74*INDIRECT("'Bonus Calc'!"&amp;$AL$101&amp;61)))</f>
        <v>0</v>
      </c>
      <c r="BC74" s="440">
        <f ca="1">IF($C$8="y",$C74*IF($DB28&gt;2019,VLOOKUP(2020,'Bonus Calc'!$A$18:$CZ$61,$AM$104,0),VLOOKUP($DB28,'Bonus Calc'!$A$18:$CZ$61,$AM$104,0)),+IF(OR($DB28&gt;2020,$C74=0),0,INDIRECT("'"&amp;$D$102&amp;"'!"&amp;$AM$101&amp;$D$103))+IF($DB28&gt;2020,$C74*INDIRECT("'Bonus Calc'!"&amp;$AM$101&amp;61)))</f>
        <v>0</v>
      </c>
      <c r="BD74" s="440">
        <f ca="1">IF($C$8="y",$C74*IF($DB28&gt;2019,VLOOKUP(2020,'Bonus Calc'!$A$18:$CZ$61,$AN$104,0),VLOOKUP($DB28,'Bonus Calc'!$A$18:$CZ$61,$AN$104,0)),+IF(OR($DB28&gt;2020,$C74=0),0,INDIRECT("'"&amp;$D$102&amp;"'!"&amp;$AN$101&amp;$D$103))+IF($DB28&gt;2020,$C74*INDIRECT("'Bonus Calc'!"&amp;$AN$101&amp;61)))</f>
        <v>0</v>
      </c>
      <c r="BE74" s="440">
        <f ca="1">IF($C$8="y",$C74*IF($DB28&gt;2019,VLOOKUP(2020,'Bonus Calc'!$A$18:$CZ$61,$AO$104,0),VLOOKUP($DB28,'Bonus Calc'!$A$18:$CZ$61,$AO$104,0)),+IF(OR($DB28&gt;2020,$C74=0),0,INDIRECT("'"&amp;$D$102&amp;"'!"&amp;$AO$101&amp;$D$103))+IF($DB28&gt;2020,$C74*INDIRECT("'Bonus Calc'!"&amp;$AO$101&amp;61)))</f>
        <v>0</v>
      </c>
      <c r="BF74" s="440">
        <f ca="1">IF($C$8="y",$C74*IF($DB28&gt;2019,VLOOKUP(2020,'Bonus Calc'!$A$18:$CZ$61,$AP$104,0),VLOOKUP($DB28,'Bonus Calc'!$A$18:$CZ$61,$AP$104,0)),+IF(OR($DB28&gt;2020,$C74=0),0,INDIRECT("'"&amp;$D$102&amp;"'!"&amp;$AP$101&amp;$D$103))+IF($DB28&gt;2020,$C74*INDIRECT("'Bonus Calc'!"&amp;$AP$101&amp;61)))</f>
        <v>0</v>
      </c>
      <c r="BG74" s="440">
        <f ca="1">IF($C$8="y",$C74*IF($DB28&gt;2019,VLOOKUP(2020,'Bonus Calc'!$A$18:$CZ$61,$AQ$104,0),VLOOKUP($DB28,'Bonus Calc'!$A$18:$CZ$61,$AQ$104,0)),+IF(OR($DB28&gt;2020,$C74=0),0,INDIRECT("'"&amp;$D$102&amp;"'!"&amp;$AQ$101&amp;$D$103))+IF($DB28&gt;2020,$C74*INDIRECT("'Bonus Calc'!"&amp;$AQ$101&amp;61)))</f>
        <v>0</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200"/>
      <c r="CH74" s="200"/>
      <c r="CI74" s="200"/>
      <c r="CJ74" s="200"/>
      <c r="CK74" s="200"/>
      <c r="CL74" s="200"/>
      <c r="CM74" s="200"/>
      <c r="CN74" s="200"/>
      <c r="CO74" s="200"/>
      <c r="CP74" s="200"/>
      <c r="CQ74" s="200"/>
      <c r="CR74" s="200"/>
      <c r="CS74" s="200"/>
      <c r="CT74" s="200"/>
      <c r="CU74" s="200"/>
      <c r="CV74" s="200"/>
      <c r="CW74" s="200"/>
      <c r="CX74" s="200"/>
      <c r="CY74" s="200"/>
      <c r="CZ74" s="192">
        <f t="shared" ca="1" si="335"/>
        <v>0</v>
      </c>
      <c r="DA74" s="200"/>
      <c r="DB74" s="200"/>
      <c r="DC74" s="200"/>
      <c r="DD74" s="200"/>
      <c r="DE74" s="200"/>
      <c r="DF74" s="200"/>
      <c r="DG74" s="200"/>
      <c r="DH74" s="200"/>
      <c r="DI74" s="200"/>
      <c r="DJ74" s="200"/>
      <c r="DK74" s="200"/>
      <c r="DL74" s="200"/>
      <c r="DM74" s="200"/>
      <c r="DN74" s="200"/>
      <c r="DO74" s="200"/>
      <c r="DP74" s="192"/>
    </row>
    <row r="75" spans="1:123" x14ac:dyDescent="0.2">
      <c r="A75" s="191">
        <f t="shared" si="336"/>
        <v>18</v>
      </c>
      <c r="B75" s="191">
        <f t="shared" si="337"/>
        <v>2035</v>
      </c>
      <c r="C75" s="183">
        <f t="shared" ca="1" si="334"/>
        <v>0</v>
      </c>
      <c r="D75" s="439"/>
      <c r="E75" s="439"/>
      <c r="F75" s="439"/>
      <c r="G75" s="439"/>
      <c r="H75" s="439"/>
      <c r="I75" s="439"/>
      <c r="J75" s="439"/>
      <c r="K75" s="439"/>
      <c r="L75" s="439"/>
      <c r="M75" s="439"/>
      <c r="N75" s="439"/>
      <c r="O75" s="439"/>
      <c r="P75" s="439"/>
      <c r="Q75" s="439"/>
      <c r="R75" s="439"/>
      <c r="S75" s="439"/>
      <c r="T75" s="439"/>
      <c r="U75" s="440">
        <f ca="1">IF($C$8="y",$C75*IF($DB29&gt;2019,VLOOKUP(2020,'Bonus Calc'!$A$18:$CZ$61,$D$104,0),VLOOKUP($DB29,'Bonus Calc'!$A$18:$CZ$61,$D$104,0)),+IF(OR($DB29&gt;2020,$C75=0),0,INDIRECT("'"&amp;$D$102&amp;"'!"&amp;$D$101&amp;$D$103))+IF($DB29&gt;2020,$C75*INDIRECT("'Bonus Calc'!"&amp;$D$101&amp;61)))</f>
        <v>0</v>
      </c>
      <c r="V75" s="440">
        <f ca="1">IF($C$8="y",$C75*IF($DB29&gt;2019,VLOOKUP(2020,'Bonus Calc'!$A$18:$CZ$61,$E$104,0),VLOOKUP($DB29,'Bonus Calc'!$A$18:$CZ$61,$E$104,0)),+IF(OR($DB29&gt;2020,$C75=0),0,INDIRECT("'"&amp;$D$102&amp;"'!"&amp;$E$101&amp;$D$103))+IF($DB29&gt;2020,$C75*INDIRECT("'Bonus Calc'!"&amp;$E$101&amp;61)))</f>
        <v>0</v>
      </c>
      <c r="W75" s="440">
        <f ca="1">IF($C$8="y",$C75*IF($DB29&gt;2019,VLOOKUP(2020,'Bonus Calc'!$A$18:$CZ$61,$F$104,0),VLOOKUP($DB29,'Bonus Calc'!$A$18:$CZ$61,$F$104,0)),+IF(OR($DB29&gt;2020,$C75=0),0,INDIRECT("'"&amp;$D$102&amp;"'!"&amp;$F$101&amp;$D$103))+IF($DB29&gt;2020,$C75*INDIRECT("'Bonus Calc'!"&amp;$F$101&amp;61)))</f>
        <v>0</v>
      </c>
      <c r="X75" s="440">
        <f ca="1">IF($C$8="y",$C75*IF($DB29&gt;2019,VLOOKUP(2020,'Bonus Calc'!$A$18:$CZ$61,$G$104,0),VLOOKUP($DB29,'Bonus Calc'!$A$18:$CZ$61,$G$104,0)),+IF(OR($DB29&gt;2020,$C75=0),0,INDIRECT("'"&amp;$D$102&amp;"'!"&amp;$G$101&amp;$D$103))+IF($DB29&gt;2020,$C75*INDIRECT("'Bonus Calc'!"&amp;$G$101&amp;61)))</f>
        <v>0</v>
      </c>
      <c r="Y75" s="440">
        <f ca="1">IF($C$8="y",$C75*IF($DB29&gt;2019,VLOOKUP(2020,'Bonus Calc'!$A$18:$CZ$61,$H$104,0),VLOOKUP($DB29,'Bonus Calc'!$A$18:$CZ$61,$H$104,0)),+IF(OR($DB29&gt;2020,$C75=0),0,INDIRECT("'"&amp;$D$102&amp;"'!"&amp;$H$101&amp;$D$103))+IF($DB29&gt;2020,$C75*INDIRECT("'Bonus Calc'!"&amp;$H$101&amp;61)))</f>
        <v>0</v>
      </c>
      <c r="Z75" s="440">
        <f ca="1">IF($C$8="y",$C75*IF($DB29&gt;2019,VLOOKUP(2020,'Bonus Calc'!$A$18:$CZ$61,$I$104,0),VLOOKUP($DB29,'Bonus Calc'!$A$18:$CZ$61,$I$104,0)),+IF(OR($DB29&gt;2020,$C75=0),0,INDIRECT("'"&amp;$D$102&amp;"'!"&amp;$I$101&amp;$D$103))+IF($DB29&gt;2020,$C75*INDIRECT("'Bonus Calc'!"&amp;$I$101&amp;61)))</f>
        <v>0</v>
      </c>
      <c r="AA75" s="440">
        <f ca="1">IF($C$8="y",$C75*IF($DB29&gt;2019,VLOOKUP(2020,'Bonus Calc'!$A$18:$CZ$61,$J$104,0),VLOOKUP($DB29,'Bonus Calc'!$A$18:$CZ$61,$J$104,0)),+IF(OR($DB29&gt;2020,$C75=0),0,INDIRECT("'"&amp;$D$102&amp;"'!"&amp;$J$101&amp;$D$103))+IF($DB29&gt;2020,$C75*INDIRECT("'Bonus Calc'!"&amp;$J$101&amp;61)))</f>
        <v>0</v>
      </c>
      <c r="AB75" s="440">
        <f ca="1">IF($C$8="y",$C75*IF($DB29&gt;2019,VLOOKUP(2020,'Bonus Calc'!$A$18:$CZ$61,$K$104,0),VLOOKUP($DB29,'Bonus Calc'!$A$18:$CZ$61,$K$104,0)),+IF(OR($DB29&gt;2020,$C75=0),0,INDIRECT("'"&amp;$D$102&amp;"'!"&amp;$K$101&amp;$D$103))+IF($DB29&gt;2020,$C75*INDIRECT("'Bonus Calc'!"&amp;$K$101&amp;61)))</f>
        <v>0</v>
      </c>
      <c r="AC75" s="440">
        <f ca="1">IF($C$8="y",$C75*IF($DB29&gt;2019,VLOOKUP(2020,'Bonus Calc'!$A$18:$CZ$61,$L$104,0),VLOOKUP($DB29,'Bonus Calc'!$A$18:$CZ$61,$L$104,0)),+IF(OR($DB29&gt;2020,$C75=0),0,INDIRECT("'"&amp;$D$102&amp;"'!"&amp;$L$101&amp;$D$103))+IF($DB29&gt;2020,$C75*INDIRECT("'Bonus Calc'!"&amp;$L$101&amp;61)))</f>
        <v>0</v>
      </c>
      <c r="AD75" s="440">
        <f ca="1">IF($C$8="y",$C75*IF($DB29&gt;2019,VLOOKUP(2020,'Bonus Calc'!$A$18:$CZ$61,$M$104,0),VLOOKUP($DB29,'Bonus Calc'!$A$18:$CZ$61,$M$104,0)),+IF(OR($DB29&gt;2020,$C75=0),0,INDIRECT("'"&amp;$D$102&amp;"'!"&amp;$M$101&amp;$D$103))+IF($DB29&gt;2020,$C75*INDIRECT("'Bonus Calc'!"&amp;$M$101&amp;61)))</f>
        <v>0</v>
      </c>
      <c r="AE75" s="440">
        <f ca="1">IF($C$8="y",$C75*IF($DB29&gt;2019,VLOOKUP(2020,'Bonus Calc'!$A$18:$CZ$61,$N$104,0),VLOOKUP($DB29,'Bonus Calc'!$A$18:$CZ$61,$N$104,0)),+IF(OR($DB29&gt;2020,$C75=0),0,INDIRECT("'"&amp;$D$102&amp;"'!"&amp;$N$101&amp;$D$103))+IF($DB29&gt;2020,$C75*INDIRECT("'Bonus Calc'!"&amp;$N$101&amp;61)))</f>
        <v>0</v>
      </c>
      <c r="AF75" s="440">
        <f ca="1">IF($C$8="y",$C75*IF($DB29&gt;2019,VLOOKUP(2020,'Bonus Calc'!$A$18:$CZ$61,$O$104,0),VLOOKUP($DB29,'Bonus Calc'!$A$18:$CZ$61,$O$104,0)),+IF(OR($DB29&gt;2020,$C75=0),0,INDIRECT("'"&amp;$D$102&amp;"'!"&amp;$O$101&amp;$D$103))+IF($DB29&gt;2020,$C75*INDIRECT("'Bonus Calc'!"&amp;$O$101&amp;61)))</f>
        <v>0</v>
      </c>
      <c r="AG75" s="440">
        <f ca="1">IF($C$8="y",$C75*IF($DB29&gt;2019,VLOOKUP(2020,'Bonus Calc'!$A$18:$CZ$61,$P$104,0),VLOOKUP($DB29,'Bonus Calc'!$A$18:$CZ$61,$P$104,0)),+IF(OR($DB29&gt;2020,$C75=0),0,INDIRECT("'"&amp;$D$102&amp;"'!"&amp;$P$101&amp;$D$103))+IF($DB29&gt;2020,$C75*INDIRECT("'Bonus Calc'!"&amp;$P$101&amp;61)))</f>
        <v>0</v>
      </c>
      <c r="AH75" s="440">
        <f ca="1">IF($C$8="y",$C75*IF($DB29&gt;2019,VLOOKUP(2020,'Bonus Calc'!$A$18:$CZ$61,$Q$104,0),VLOOKUP($DB29,'Bonus Calc'!$A$18:$CZ$61,$Q$104,0)),+IF(OR($DB29&gt;2020,$C75=0),0,INDIRECT("'"&amp;$D$102&amp;"'!"&amp;$Q$101&amp;$D$103))+IF($DB29&gt;2020,$C75*INDIRECT("'Bonus Calc'!"&amp;$Q$101&amp;61)))</f>
        <v>0</v>
      </c>
      <c r="AI75" s="440">
        <f ca="1">IF($C$8="y",$C75*IF($DB29&gt;2019,VLOOKUP(2020,'Bonus Calc'!$A$18:$CZ$61,$R$104,0),VLOOKUP($DB29,'Bonus Calc'!$A$18:$CZ$61,$R$104,0)),+IF(OR($DB29&gt;2020,$C75=0),0,INDIRECT("'"&amp;$D$102&amp;"'!"&amp;$R$101&amp;$D$103))+IF($DB29&gt;2020,$C75*INDIRECT("'Bonus Calc'!"&amp;$R$101&amp;61)))</f>
        <v>0</v>
      </c>
      <c r="AJ75" s="440">
        <f ca="1">IF($C$8="y",$C75*IF($DB29&gt;2019,VLOOKUP(2020,'Bonus Calc'!$A$18:$CZ$61,$S$104,0),VLOOKUP($DB29,'Bonus Calc'!$A$18:$CZ$61,$S$104,0)),+IF(OR($DB29&gt;2020,$C75=0),0,INDIRECT("'"&amp;$D$102&amp;"'!"&amp;$S$101&amp;$D$103))+IF($DB29&gt;2020,$C75*INDIRECT("'Bonus Calc'!"&amp;$S$101&amp;61)))</f>
        <v>0</v>
      </c>
      <c r="AK75" s="440">
        <f ca="1">IF($C$8="y",$C75*IF($DB29&gt;2019,VLOOKUP(2020,'Bonus Calc'!$A$18:$CZ$61,$T$104,0),VLOOKUP($DB29,'Bonus Calc'!$A$18:$CZ$61,$T$104,0)),+IF(OR($DB29&gt;2020,$C75=0),0,INDIRECT("'"&amp;$D$102&amp;"'!"&amp;$T$101&amp;$D$103))+IF($DB29&gt;2020,$C75*INDIRECT("'Bonus Calc'!"&amp;$T$101&amp;61)))</f>
        <v>0</v>
      </c>
      <c r="AL75" s="440">
        <f ca="1">IF($C$8="y",$C75*IF($DB29&gt;2019,VLOOKUP(2020,'Bonus Calc'!$A$18:$CZ$61,$U$104,0),VLOOKUP($DB29,'Bonus Calc'!$A$18:$CZ$61,$U$104,0)),+IF(OR($DB29&gt;2020,$C75=0),0,INDIRECT("'"&amp;$D$102&amp;"'!"&amp;$U$101&amp;$D$103))+IF($DB29&gt;2020,$C75*INDIRECT("'Bonus Calc'!"&amp;$U$101&amp;61)))</f>
        <v>0</v>
      </c>
      <c r="AM75" s="440">
        <f ca="1">IF($C$8="y",$C75*IF($DB29&gt;2019,VLOOKUP(2020,'Bonus Calc'!$A$18:$CZ$61,$V$104,0),VLOOKUP($DB29,'Bonus Calc'!$A$18:$CZ$61,$V$104,0)),+IF(OR($DB29&gt;2020,$C75=0),0,INDIRECT("'"&amp;$D$102&amp;"'!"&amp;$V$101&amp;$D$103))+IF($DB29&gt;2020,$C75*INDIRECT("'Bonus Calc'!"&amp;$V$101&amp;61)))</f>
        <v>0</v>
      </c>
      <c r="AN75" s="440">
        <f ca="1">IF($C$8="y",$C75*IF($DB29&gt;2019,VLOOKUP(2020,'Bonus Calc'!$A$18:$CZ$61,$W$104,0),VLOOKUP($DB29,'Bonus Calc'!$A$18:$CZ$61,$W$104,0)),+IF(OR($DB29&gt;2020,$C75=0),0,INDIRECT("'"&amp;$D$102&amp;"'!"&amp;$W$101&amp;$D$103))+IF($DB29&gt;2020,$C75*INDIRECT("'Bonus Calc'!"&amp;$W$101&amp;61)))</f>
        <v>0</v>
      </c>
      <c r="AO75" s="440">
        <f ca="1">IF($C$8="y",$C75*IF($DB29&gt;2019,VLOOKUP(2020,'Bonus Calc'!$A$18:$CZ$61,$X$104,0),VLOOKUP($DB29,'Bonus Calc'!$A$18:$CZ$61,$X$104,0)),+IF(OR($DB29&gt;2020,$C75=0),0,INDIRECT("'"&amp;$D$102&amp;"'!"&amp;$X$101&amp;$D$103))+IF($DB29&gt;2020,$C75*INDIRECT("'Bonus Calc'!"&amp;$X$101&amp;61)))</f>
        <v>0</v>
      </c>
      <c r="AP75" s="440">
        <f ca="1">IF($C$8="y",$C75*IF($DB29&gt;2019,VLOOKUP(2020,'Bonus Calc'!$A$18:$CZ$61,$Y$104,0),VLOOKUP($DB29,'Bonus Calc'!$A$18:$CZ$61,$Y$104,0)),+IF(OR($DB29&gt;2020,$C75=0),0,INDIRECT("'"&amp;$D$102&amp;"'!"&amp;$Y$101&amp;$D$103))+IF($DB29&gt;2020,$C75*INDIRECT("'Bonus Calc'!"&amp;$Y$101&amp;61)))</f>
        <v>0</v>
      </c>
      <c r="AQ75" s="440">
        <f ca="1">IF($C$8="y",$C75*IF($DB29&gt;2019,VLOOKUP(2020,'Bonus Calc'!$A$18:$CZ$61,$Z$104,0),VLOOKUP($DB29,'Bonus Calc'!$A$18:$CZ$61,$Z$104,0)),+IF(OR($DB29&gt;2020,$C75=0),0,INDIRECT("'"&amp;$D$102&amp;"'!"&amp;$Z$101&amp;$D$103))+IF($DB29&gt;2020,$C75*INDIRECT("'Bonus Calc'!"&amp;$Z$101&amp;61)))</f>
        <v>0</v>
      </c>
      <c r="AR75" s="440">
        <f ca="1">IF($C$8="y",$C75*IF($DB29&gt;2019,VLOOKUP(2020,'Bonus Calc'!$A$18:$CZ$61,$AA$104,0),VLOOKUP($DB29,'Bonus Calc'!$A$18:$CZ$61,$AA$104,0)),+IF(OR($DB29&gt;2020,$C75=0),0,INDIRECT("'"&amp;$D$102&amp;"'!"&amp;$AA$101&amp;$D$103))+IF($DB29&gt;2020,$C75*INDIRECT("'Bonus Calc'!"&amp;$AA$101&amp;61)))</f>
        <v>0</v>
      </c>
      <c r="AS75" s="440">
        <f ca="1">IF($C$8="y",$C75*IF($DB29&gt;2019,VLOOKUP(2020,'Bonus Calc'!$A$18:$CZ$61,$AB$104,0),VLOOKUP($DB29,'Bonus Calc'!$A$18:$CZ$61,$AB$104,0)),+IF(OR($DB29&gt;2020,$C75=0),0,INDIRECT("'"&amp;$D$102&amp;"'!"&amp;$AB$101&amp;$D$103))+IF($DB29&gt;2020,$C75*INDIRECT("'Bonus Calc'!"&amp;$AB$101&amp;61)))</f>
        <v>0</v>
      </c>
      <c r="AT75" s="440">
        <f ca="1">IF($C$8="y",$C75*IF($DB29&gt;2019,VLOOKUP(2020,'Bonus Calc'!$A$18:$CZ$61,$AC$104,0),VLOOKUP($DB29,'Bonus Calc'!$A$18:$CZ$61,$AC$104,0)),+IF(OR($DB29&gt;2020,$C75=0),0,INDIRECT("'"&amp;$D$102&amp;"'!"&amp;$AC$101&amp;$D$103))+IF($DB29&gt;2020,$C75*INDIRECT("'Bonus Calc'!"&amp;$AC$101&amp;61)))</f>
        <v>0</v>
      </c>
      <c r="AU75" s="440">
        <f ca="1">IF($C$8="y",$C75*IF($DB29&gt;2019,VLOOKUP(2020,'Bonus Calc'!$A$18:$CZ$61,$AD$104,0),VLOOKUP($DB29,'Bonus Calc'!$A$18:$CZ$61,$AD$104,0)),+IF(OR($DB29&gt;2020,$C75=0),0,INDIRECT("'"&amp;$D$102&amp;"'!"&amp;$AD$101&amp;$D$103))+IF($DB29&gt;2020,$C75*INDIRECT("'Bonus Calc'!"&amp;$AD$101&amp;61)))</f>
        <v>0</v>
      </c>
      <c r="AV75" s="440">
        <f ca="1">IF($C$8="y",$C75*IF($DB29&gt;2019,VLOOKUP(2020,'Bonus Calc'!$A$18:$CZ$61,$AE$104,0),VLOOKUP($DB29,'Bonus Calc'!$A$18:$CZ$61,$AE$104,0)),+IF(OR($DB29&gt;2020,$C75=0),0,INDIRECT("'"&amp;$D$102&amp;"'!"&amp;$AE$101&amp;$D$103))+IF($DB29&gt;2020,$C75*INDIRECT("'Bonus Calc'!"&amp;$AE$101&amp;61)))</f>
        <v>0</v>
      </c>
      <c r="AW75" s="440">
        <f ca="1">IF($C$8="y",$C75*IF($DB29&gt;2019,VLOOKUP(2020,'Bonus Calc'!$A$18:$CZ$61,$AF$104,0),VLOOKUP($DB29,'Bonus Calc'!$A$18:$CZ$61,$AF$104,0)),+IF(OR($DB29&gt;2020,$C75=0),0,INDIRECT("'"&amp;$D$102&amp;"'!"&amp;$AF$101&amp;$D$103))+IF($DB29&gt;2020,$C75*INDIRECT("'Bonus Calc'!"&amp;$AF$101&amp;61)))</f>
        <v>0</v>
      </c>
      <c r="AX75" s="440">
        <f ca="1">IF($C$8="y",$C75*IF($DB29&gt;2019,VLOOKUP(2020,'Bonus Calc'!$A$18:$CZ$61,$AG$104,0),VLOOKUP($DB29,'Bonus Calc'!$A$18:$CZ$61,$AG$104,0)),+IF(OR($DB29&gt;2020,$C75=0),0,INDIRECT("'"&amp;$D$102&amp;"'!"&amp;$AG$101&amp;$D$103))+IF($DB29&gt;2020,$C75*INDIRECT("'Bonus Calc'!"&amp;$AG$101&amp;61)))</f>
        <v>0</v>
      </c>
      <c r="AY75" s="440">
        <f ca="1">IF($C$8="y",$C75*IF($DB29&gt;2019,VLOOKUP(2020,'Bonus Calc'!$A$18:$CZ$61,$AH$104,0),VLOOKUP($DB29,'Bonus Calc'!$A$18:$CZ$61,$AH$104,0)),+IF(OR($DB29&gt;2020,$C75=0),0,INDIRECT("'"&amp;$D$102&amp;"'!"&amp;$AH$101&amp;$D$103))+IF($DB29&gt;2020,$C75*INDIRECT("'Bonus Calc'!"&amp;$AH$101&amp;61)))</f>
        <v>0</v>
      </c>
      <c r="AZ75" s="440">
        <f ca="1">IF($C$8="y",$C75*IF($DB29&gt;2019,VLOOKUP(2020,'Bonus Calc'!$A$18:$CZ$61,$AI$104,0),VLOOKUP($DB29,'Bonus Calc'!$A$18:$CZ$61,$AI$104,0)),+IF(OR($DB29&gt;2020,$C75=0),0,INDIRECT("'"&amp;$D$102&amp;"'!"&amp;$AI$101&amp;$D$103))+IF($DB29&gt;2020,$C75*INDIRECT("'Bonus Calc'!"&amp;$AI$101&amp;61)))</f>
        <v>0</v>
      </c>
      <c r="BA75" s="440">
        <f ca="1">IF($C$8="y",$C75*IF($DB29&gt;2019,VLOOKUP(2020,'Bonus Calc'!$A$18:$CZ$61,$AJ$104,0),VLOOKUP($DB29,'Bonus Calc'!$A$18:$CZ$61,$AJ$104,0)),+IF(OR($DB29&gt;2020,$C75=0),0,INDIRECT("'"&amp;$D$102&amp;"'!"&amp;$AJ$101&amp;$D$103))+IF($DB29&gt;2020,$C75*INDIRECT("'Bonus Calc'!"&amp;$AJ$101&amp;61)))</f>
        <v>0</v>
      </c>
      <c r="BB75" s="440">
        <f ca="1">IF($C$8="y",$C75*IF($DB29&gt;2019,VLOOKUP(2020,'Bonus Calc'!$A$18:$CZ$61,$AK$104,0),VLOOKUP($DB29,'Bonus Calc'!$A$18:$CZ$61,$AK$104,0)),+IF(OR($DB29&gt;2020,$C75=0),0,INDIRECT("'"&amp;$D$102&amp;"'!"&amp;$AK$101&amp;$D$103))+IF($DB29&gt;2020,$C75*INDIRECT("'Bonus Calc'!"&amp;$AK$101&amp;61)))</f>
        <v>0</v>
      </c>
      <c r="BC75" s="440">
        <f ca="1">IF($C$8="y",$C75*IF($DB29&gt;2019,VLOOKUP(2020,'Bonus Calc'!$A$18:$CZ$61,$AL$104,0),VLOOKUP($DB29,'Bonus Calc'!$A$18:$CZ$61,$AL$104,0)),+IF(OR($DB29&gt;2020,$C75=0),0,INDIRECT("'"&amp;$D$102&amp;"'!"&amp;$AL$101&amp;$D$103))+IF($DB29&gt;2020,$C75*INDIRECT("'Bonus Calc'!"&amp;$AL$101&amp;61)))</f>
        <v>0</v>
      </c>
      <c r="BD75" s="440">
        <f ca="1">IF($C$8="y",$C75*IF($DB29&gt;2019,VLOOKUP(2020,'Bonus Calc'!$A$18:$CZ$61,$AM$104,0),VLOOKUP($DB29,'Bonus Calc'!$A$18:$CZ$61,$AM$104,0)),+IF(OR($DB29&gt;2020,$C75=0),0,INDIRECT("'"&amp;$D$102&amp;"'!"&amp;$AM$101&amp;$D$103))+IF($DB29&gt;2020,$C75*INDIRECT("'Bonus Calc'!"&amp;$AM$101&amp;61)))</f>
        <v>0</v>
      </c>
      <c r="BE75" s="440">
        <f ca="1">IF($C$8="y",$C75*IF($DB29&gt;2019,VLOOKUP(2020,'Bonus Calc'!$A$18:$CZ$61,$AN$104,0),VLOOKUP($DB29,'Bonus Calc'!$A$18:$CZ$61,$AN$104,0)),+IF(OR($DB29&gt;2020,$C75=0),0,INDIRECT("'"&amp;$D$102&amp;"'!"&amp;$AN$101&amp;$D$103))+IF($DB29&gt;2020,$C75*INDIRECT("'Bonus Calc'!"&amp;$AN$101&amp;61)))</f>
        <v>0</v>
      </c>
      <c r="BF75" s="440">
        <f ca="1">IF($C$8="y",$C75*IF($DB29&gt;2019,VLOOKUP(2020,'Bonus Calc'!$A$18:$CZ$61,$AO$104,0),VLOOKUP($DB29,'Bonus Calc'!$A$18:$CZ$61,$AO$104,0)),+IF(OR($DB29&gt;2020,$C75=0),0,INDIRECT("'"&amp;$D$102&amp;"'!"&amp;$AO$101&amp;$D$103))+IF($DB29&gt;2020,$C75*INDIRECT("'Bonus Calc'!"&amp;$AO$101&amp;61)))</f>
        <v>0</v>
      </c>
      <c r="BG75" s="440">
        <f ca="1">IF($C$8="y",$C75*IF($DB29&gt;2019,VLOOKUP(2020,'Bonus Calc'!$A$18:$CZ$61,$AP$104,0),VLOOKUP($DB29,'Bonus Calc'!$A$18:$CZ$61,$AP$104,0)),+IF(OR($DB29&gt;2020,$C75=0),0,INDIRECT("'"&amp;$D$102&amp;"'!"&amp;$AP$101&amp;$D$103))+IF($DB29&gt;2020,$C75*INDIRECT("'Bonus Calc'!"&amp;$AP$101&amp;61)))</f>
        <v>0</v>
      </c>
      <c r="BH75" s="440">
        <f ca="1">IF($C$8="y",$C75*IF($DB29&gt;2019,VLOOKUP(2020,'Bonus Calc'!$A$18:$CZ$61,$AQ$104,0),VLOOKUP($DB29,'Bonus Calc'!$A$18:$CZ$61,$AQ$104,0)),+IF(OR($DB29&gt;2020,$C75=0),0,INDIRECT("'"&amp;$D$102&amp;"'!"&amp;$AQ$101&amp;$D$103))+IF($DB29&gt;2020,$C75*INDIRECT("'Bonus Calc'!"&amp;$AQ$101&amp;61)))</f>
        <v>0</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200"/>
      <c r="CH75" s="200"/>
      <c r="CI75" s="200"/>
      <c r="CJ75" s="200"/>
      <c r="CK75" s="200"/>
      <c r="CL75" s="200"/>
      <c r="CM75" s="200"/>
      <c r="CN75" s="200"/>
      <c r="CO75" s="200"/>
      <c r="CP75" s="200"/>
      <c r="CQ75" s="200"/>
      <c r="CR75" s="200"/>
      <c r="CS75" s="200"/>
      <c r="CT75" s="200"/>
      <c r="CU75" s="200"/>
      <c r="CV75" s="200"/>
      <c r="CW75" s="200"/>
      <c r="CX75" s="200"/>
      <c r="CY75" s="200"/>
      <c r="CZ75" s="192">
        <f t="shared" ca="1" si="335"/>
        <v>0</v>
      </c>
      <c r="DA75" s="200"/>
      <c r="DB75" s="200"/>
      <c r="DC75" s="200"/>
      <c r="DD75" s="200"/>
      <c r="DE75" s="200"/>
      <c r="DF75" s="200"/>
      <c r="DG75" s="200"/>
      <c r="DH75" s="200"/>
      <c r="DI75" s="200"/>
      <c r="DJ75" s="200"/>
      <c r="DK75" s="200"/>
      <c r="DL75" s="200"/>
      <c r="DM75" s="200"/>
      <c r="DN75" s="200"/>
      <c r="DO75" s="200"/>
      <c r="DP75" s="200"/>
      <c r="DQ75" s="192"/>
    </row>
    <row r="76" spans="1:123" x14ac:dyDescent="0.2">
      <c r="A76" s="191">
        <f t="shared" si="336"/>
        <v>19</v>
      </c>
      <c r="B76" s="191">
        <f t="shared" si="337"/>
        <v>2036</v>
      </c>
      <c r="C76" s="183">
        <f t="shared" ca="1" si="334"/>
        <v>0</v>
      </c>
      <c r="D76" s="439"/>
      <c r="E76" s="439"/>
      <c r="F76" s="439"/>
      <c r="G76" s="439"/>
      <c r="H76" s="439"/>
      <c r="I76" s="439"/>
      <c r="J76" s="439"/>
      <c r="K76" s="439"/>
      <c r="L76" s="439"/>
      <c r="M76" s="439"/>
      <c r="N76" s="439"/>
      <c r="O76" s="439"/>
      <c r="P76" s="439"/>
      <c r="Q76" s="439"/>
      <c r="R76" s="439"/>
      <c r="S76" s="439"/>
      <c r="T76" s="439"/>
      <c r="U76" s="439"/>
      <c r="V76" s="440">
        <f ca="1">IF($C$8="y",$C76*IF($DB30&gt;2019,VLOOKUP(2020,'Bonus Calc'!$A$18:$CZ$61,$D$104,0),VLOOKUP($DB30,'Bonus Calc'!$A$18:$CZ$61,$D$104,0)),+IF(OR($DB30&gt;2020,$C76=0),0,INDIRECT("'"&amp;$D$102&amp;"'!"&amp;$D$101&amp;$D$103))+IF($DB30&gt;2020,$C76*INDIRECT("'Bonus Calc'!"&amp;$D$101&amp;61)))</f>
        <v>0</v>
      </c>
      <c r="W76" s="440">
        <f ca="1">IF($C$8="y",$C76*IF($DB30&gt;2019,VLOOKUP(2020,'Bonus Calc'!$A$18:$CZ$61,$E$104,0),VLOOKUP($DB30,'Bonus Calc'!$A$18:$CZ$61,$E$104,0)),+IF(OR($DB30&gt;2020,$C76=0),0,INDIRECT("'"&amp;$D$102&amp;"'!"&amp;$E$101&amp;$D$103))+IF($DB30&gt;2020,$C76*INDIRECT("'Bonus Calc'!"&amp;$E$101&amp;61)))</f>
        <v>0</v>
      </c>
      <c r="X76" s="440">
        <f ca="1">IF($C$8="y",$C76*IF($DB30&gt;2019,VLOOKUP(2020,'Bonus Calc'!$A$18:$CZ$61,$F$104,0),VLOOKUP($DB30,'Bonus Calc'!$A$18:$CZ$61,$F$104,0)),+IF(OR($DB30&gt;2020,$C76=0),0,INDIRECT("'"&amp;$D$102&amp;"'!"&amp;$F$101&amp;$D$103))+IF($DB30&gt;2020,$C76*INDIRECT("'Bonus Calc'!"&amp;$F$101&amp;61)))</f>
        <v>0</v>
      </c>
      <c r="Y76" s="440">
        <f ca="1">IF($C$8="y",$C76*IF($DB30&gt;2019,VLOOKUP(2020,'Bonus Calc'!$A$18:$CZ$61,$G$104,0),VLOOKUP($DB30,'Bonus Calc'!$A$18:$CZ$61,$G$104,0)),+IF(OR($DB30&gt;2020,$C76=0),0,INDIRECT("'"&amp;$D$102&amp;"'!"&amp;$G$101&amp;$D$103))+IF($DB30&gt;2020,$C76*INDIRECT("'Bonus Calc'!"&amp;$G$101&amp;61)))</f>
        <v>0</v>
      </c>
      <c r="Z76" s="440">
        <f ca="1">IF($C$8="y",$C76*IF($DB30&gt;2019,VLOOKUP(2020,'Bonus Calc'!$A$18:$CZ$61,$H$104,0),VLOOKUP($DB30,'Bonus Calc'!$A$18:$CZ$61,$H$104,0)),+IF(OR($DB30&gt;2020,$C76=0),0,INDIRECT("'"&amp;$D$102&amp;"'!"&amp;$H$101&amp;$D$103))+IF($DB30&gt;2020,$C76*INDIRECT("'Bonus Calc'!"&amp;$H$101&amp;61)))</f>
        <v>0</v>
      </c>
      <c r="AA76" s="440">
        <f ca="1">IF($C$8="y",$C76*IF($DB30&gt;2019,VLOOKUP(2020,'Bonus Calc'!$A$18:$CZ$61,$I$104,0),VLOOKUP($DB30,'Bonus Calc'!$A$18:$CZ$61,$I$104,0)),+IF(OR($DB30&gt;2020,$C76=0),0,INDIRECT("'"&amp;$D$102&amp;"'!"&amp;$I$101&amp;$D$103))+IF($DB30&gt;2020,$C76*INDIRECT("'Bonus Calc'!"&amp;$I$101&amp;61)))</f>
        <v>0</v>
      </c>
      <c r="AB76" s="440">
        <f ca="1">IF($C$8="y",$C76*IF($DB30&gt;2019,VLOOKUP(2020,'Bonus Calc'!$A$18:$CZ$61,$J$104,0),VLOOKUP($DB30,'Bonus Calc'!$A$18:$CZ$61,$J$104,0)),+IF(OR($DB30&gt;2020,$C76=0),0,INDIRECT("'"&amp;$D$102&amp;"'!"&amp;$J$101&amp;$D$103))+IF($DB30&gt;2020,$C76*INDIRECT("'Bonus Calc'!"&amp;$J$101&amp;61)))</f>
        <v>0</v>
      </c>
      <c r="AC76" s="440">
        <f ca="1">IF($C$8="y",$C76*IF($DB30&gt;2019,VLOOKUP(2020,'Bonus Calc'!$A$18:$CZ$61,$K$104,0),VLOOKUP($DB30,'Bonus Calc'!$A$18:$CZ$61,$K$104,0)),+IF(OR($DB30&gt;2020,$C76=0),0,INDIRECT("'"&amp;$D$102&amp;"'!"&amp;$K$101&amp;$D$103))+IF($DB30&gt;2020,$C76*INDIRECT("'Bonus Calc'!"&amp;$K$101&amp;61)))</f>
        <v>0</v>
      </c>
      <c r="AD76" s="440">
        <f ca="1">IF($C$8="y",$C76*IF($DB30&gt;2019,VLOOKUP(2020,'Bonus Calc'!$A$18:$CZ$61,$L$104,0),VLOOKUP($DB30,'Bonus Calc'!$A$18:$CZ$61,$L$104,0)),+IF(OR($DB30&gt;2020,$C76=0),0,INDIRECT("'"&amp;$D$102&amp;"'!"&amp;$L$101&amp;$D$103))+IF($DB30&gt;2020,$C76*INDIRECT("'Bonus Calc'!"&amp;$L$101&amp;61)))</f>
        <v>0</v>
      </c>
      <c r="AE76" s="440">
        <f ca="1">IF($C$8="y",$C76*IF($DB30&gt;2019,VLOOKUP(2020,'Bonus Calc'!$A$18:$CZ$61,$M$104,0),VLOOKUP($DB30,'Bonus Calc'!$A$18:$CZ$61,$M$104,0)),+IF(OR($DB30&gt;2020,$C76=0),0,INDIRECT("'"&amp;$D$102&amp;"'!"&amp;$M$101&amp;$D$103))+IF($DB30&gt;2020,$C76*INDIRECT("'Bonus Calc'!"&amp;$M$101&amp;61)))</f>
        <v>0</v>
      </c>
      <c r="AF76" s="440">
        <f ca="1">IF($C$8="y",$C76*IF($DB30&gt;2019,VLOOKUP(2020,'Bonus Calc'!$A$18:$CZ$61,$N$104,0),VLOOKUP($DB30,'Bonus Calc'!$A$18:$CZ$61,$N$104,0)),+IF(OR($DB30&gt;2020,$C76=0),0,INDIRECT("'"&amp;$D$102&amp;"'!"&amp;$N$101&amp;$D$103))+IF($DB30&gt;2020,$C76*INDIRECT("'Bonus Calc'!"&amp;$N$101&amp;61)))</f>
        <v>0</v>
      </c>
      <c r="AG76" s="440">
        <f ca="1">IF($C$8="y",$C76*IF($DB30&gt;2019,VLOOKUP(2020,'Bonus Calc'!$A$18:$CZ$61,$O$104,0),VLOOKUP($DB30,'Bonus Calc'!$A$18:$CZ$61,$O$104,0)),+IF(OR($DB30&gt;2020,$C76=0),0,INDIRECT("'"&amp;$D$102&amp;"'!"&amp;$O$101&amp;$D$103))+IF($DB30&gt;2020,$C76*INDIRECT("'Bonus Calc'!"&amp;$O$101&amp;61)))</f>
        <v>0</v>
      </c>
      <c r="AH76" s="440">
        <f ca="1">IF($C$8="y",$C76*IF($DB30&gt;2019,VLOOKUP(2020,'Bonus Calc'!$A$18:$CZ$61,$P$104,0),VLOOKUP($DB30,'Bonus Calc'!$A$18:$CZ$61,$P$104,0)),+IF(OR($DB30&gt;2020,$C76=0),0,INDIRECT("'"&amp;$D$102&amp;"'!"&amp;$P$101&amp;$D$103))+IF($DB30&gt;2020,$C76*INDIRECT("'Bonus Calc'!"&amp;$P$101&amp;61)))</f>
        <v>0</v>
      </c>
      <c r="AI76" s="440">
        <f ca="1">IF($C$8="y",$C76*IF($DB30&gt;2019,VLOOKUP(2020,'Bonus Calc'!$A$18:$CZ$61,$Q$104,0),VLOOKUP($DB30,'Bonus Calc'!$A$18:$CZ$61,$Q$104,0)),+IF(OR($DB30&gt;2020,$C76=0),0,INDIRECT("'"&amp;$D$102&amp;"'!"&amp;$Q$101&amp;$D$103))+IF($DB30&gt;2020,$C76*INDIRECT("'Bonus Calc'!"&amp;$Q$101&amp;61)))</f>
        <v>0</v>
      </c>
      <c r="AJ76" s="440">
        <f ca="1">IF($C$8="y",$C76*IF($DB30&gt;2019,VLOOKUP(2020,'Bonus Calc'!$A$18:$CZ$61,$R$104,0),VLOOKUP($DB30,'Bonus Calc'!$A$18:$CZ$61,$R$104,0)),+IF(OR($DB30&gt;2020,$C76=0),0,INDIRECT("'"&amp;$D$102&amp;"'!"&amp;$R$101&amp;$D$103))+IF($DB30&gt;2020,$C76*INDIRECT("'Bonus Calc'!"&amp;$R$101&amp;61)))</f>
        <v>0</v>
      </c>
      <c r="AK76" s="440">
        <f ca="1">IF($C$8="y",$C76*IF($DB30&gt;2019,VLOOKUP(2020,'Bonus Calc'!$A$18:$CZ$61,$S$104,0),VLOOKUP($DB30,'Bonus Calc'!$A$18:$CZ$61,$S$104,0)),+IF(OR($DB30&gt;2020,$C76=0),0,INDIRECT("'"&amp;$D$102&amp;"'!"&amp;$S$101&amp;$D$103))+IF($DB30&gt;2020,$C76*INDIRECT("'Bonus Calc'!"&amp;$S$101&amp;61)))</f>
        <v>0</v>
      </c>
      <c r="AL76" s="440">
        <f ca="1">IF($C$8="y",$C76*IF($DB30&gt;2019,VLOOKUP(2020,'Bonus Calc'!$A$18:$CZ$61,$T$104,0),VLOOKUP($DB30,'Bonus Calc'!$A$18:$CZ$61,$T$104,0)),+IF(OR($DB30&gt;2020,$C76=0),0,INDIRECT("'"&amp;$D$102&amp;"'!"&amp;$T$101&amp;$D$103))+IF($DB30&gt;2020,$C76*INDIRECT("'Bonus Calc'!"&amp;$T$101&amp;61)))</f>
        <v>0</v>
      </c>
      <c r="AM76" s="440">
        <f ca="1">IF($C$8="y",$C76*IF($DB30&gt;2019,VLOOKUP(2020,'Bonus Calc'!$A$18:$CZ$61,$U$104,0),VLOOKUP($DB30,'Bonus Calc'!$A$18:$CZ$61,$U$104,0)),+IF(OR($DB30&gt;2020,$C76=0),0,INDIRECT("'"&amp;$D$102&amp;"'!"&amp;$U$101&amp;$D$103))+IF($DB30&gt;2020,$C76*INDIRECT("'Bonus Calc'!"&amp;$U$101&amp;61)))</f>
        <v>0</v>
      </c>
      <c r="AN76" s="440">
        <f ca="1">IF($C$8="y",$C76*IF($DB30&gt;2019,VLOOKUP(2020,'Bonus Calc'!$A$18:$CZ$61,$V$104,0),VLOOKUP($DB30,'Bonus Calc'!$A$18:$CZ$61,$V$104,0)),+IF(OR($DB30&gt;2020,$C76=0),0,INDIRECT("'"&amp;$D$102&amp;"'!"&amp;$V$101&amp;$D$103))+IF($DB30&gt;2020,$C76*INDIRECT("'Bonus Calc'!"&amp;$V$101&amp;61)))</f>
        <v>0</v>
      </c>
      <c r="AO76" s="440">
        <f ca="1">IF($C$8="y",$C76*IF($DB30&gt;2019,VLOOKUP(2020,'Bonus Calc'!$A$18:$CZ$61,$W$104,0),VLOOKUP($DB30,'Bonus Calc'!$A$18:$CZ$61,$W$104,0)),+IF(OR($DB30&gt;2020,$C76=0),0,INDIRECT("'"&amp;$D$102&amp;"'!"&amp;$W$101&amp;$D$103))+IF($DB30&gt;2020,$C76*INDIRECT("'Bonus Calc'!"&amp;$W$101&amp;61)))</f>
        <v>0</v>
      </c>
      <c r="AP76" s="440">
        <f ca="1">IF($C$8="y",$C76*IF($DB30&gt;2019,VLOOKUP(2020,'Bonus Calc'!$A$18:$CZ$61,$X$104,0),VLOOKUP($DB30,'Bonus Calc'!$A$18:$CZ$61,$X$104,0)),+IF(OR($DB30&gt;2020,$C76=0),0,INDIRECT("'"&amp;$D$102&amp;"'!"&amp;$X$101&amp;$D$103))+IF($DB30&gt;2020,$C76*INDIRECT("'Bonus Calc'!"&amp;$X$101&amp;61)))</f>
        <v>0</v>
      </c>
      <c r="AQ76" s="440">
        <f ca="1">IF($C$8="y",$C76*IF($DB30&gt;2019,VLOOKUP(2020,'Bonus Calc'!$A$18:$CZ$61,$Y$104,0),VLOOKUP($DB30,'Bonus Calc'!$A$18:$CZ$61,$Y$104,0)),+IF(OR($DB30&gt;2020,$C76=0),0,INDIRECT("'"&amp;$D$102&amp;"'!"&amp;$Y$101&amp;$D$103))+IF($DB30&gt;2020,$C76*INDIRECT("'Bonus Calc'!"&amp;$Y$101&amp;61)))</f>
        <v>0</v>
      </c>
      <c r="AR76" s="440">
        <f ca="1">IF($C$8="y",$C76*IF($DB30&gt;2019,VLOOKUP(2020,'Bonus Calc'!$A$18:$CZ$61,$Z$104,0),VLOOKUP($DB30,'Bonus Calc'!$A$18:$CZ$61,$Z$104,0)),+IF(OR($DB30&gt;2020,$C76=0),0,INDIRECT("'"&amp;$D$102&amp;"'!"&amp;$Z$101&amp;$D$103))+IF($DB30&gt;2020,$C76*INDIRECT("'Bonus Calc'!"&amp;$Z$101&amp;61)))</f>
        <v>0</v>
      </c>
      <c r="AS76" s="440">
        <f ca="1">IF($C$8="y",$C76*IF($DB30&gt;2019,VLOOKUP(2020,'Bonus Calc'!$A$18:$CZ$61,$AA$104,0),VLOOKUP($DB30,'Bonus Calc'!$A$18:$CZ$61,$AA$104,0)),+IF(OR($DB30&gt;2020,$C76=0),0,INDIRECT("'"&amp;$D$102&amp;"'!"&amp;$AA$101&amp;$D$103))+IF($DB30&gt;2020,$C76*INDIRECT("'Bonus Calc'!"&amp;$AA$101&amp;61)))</f>
        <v>0</v>
      </c>
      <c r="AT76" s="440">
        <f ca="1">IF($C$8="y",$C76*IF($DB30&gt;2019,VLOOKUP(2020,'Bonus Calc'!$A$18:$CZ$61,$AB$104,0),VLOOKUP($DB30,'Bonus Calc'!$A$18:$CZ$61,$AB$104,0)),+IF(OR($DB30&gt;2020,$C76=0),0,INDIRECT("'"&amp;$D$102&amp;"'!"&amp;$AB$101&amp;$D$103))+IF($DB30&gt;2020,$C76*INDIRECT("'Bonus Calc'!"&amp;$AB$101&amp;61)))</f>
        <v>0</v>
      </c>
      <c r="AU76" s="440">
        <f ca="1">IF($C$8="y",$C76*IF($DB30&gt;2019,VLOOKUP(2020,'Bonus Calc'!$A$18:$CZ$61,$AC$104,0),VLOOKUP($DB30,'Bonus Calc'!$A$18:$CZ$61,$AC$104,0)),+IF(OR($DB30&gt;2020,$C76=0),0,INDIRECT("'"&amp;$D$102&amp;"'!"&amp;$AC$101&amp;$D$103))+IF($DB30&gt;2020,$C76*INDIRECT("'Bonus Calc'!"&amp;$AC$101&amp;61)))</f>
        <v>0</v>
      </c>
      <c r="AV76" s="440">
        <f ca="1">IF($C$8="y",$C76*IF($DB30&gt;2019,VLOOKUP(2020,'Bonus Calc'!$A$18:$CZ$61,$AD$104,0),VLOOKUP($DB30,'Bonus Calc'!$A$18:$CZ$61,$AD$104,0)),+IF(OR($DB30&gt;2020,$C76=0),0,INDIRECT("'"&amp;$D$102&amp;"'!"&amp;$AD$101&amp;$D$103))+IF($DB30&gt;2020,$C76*INDIRECT("'Bonus Calc'!"&amp;$AD$101&amp;61)))</f>
        <v>0</v>
      </c>
      <c r="AW76" s="440">
        <f ca="1">IF($C$8="y",$C76*IF($DB30&gt;2019,VLOOKUP(2020,'Bonus Calc'!$A$18:$CZ$61,$AE$104,0),VLOOKUP($DB30,'Bonus Calc'!$A$18:$CZ$61,$AE$104,0)),+IF(OR($DB30&gt;2020,$C76=0),0,INDIRECT("'"&amp;$D$102&amp;"'!"&amp;$AE$101&amp;$D$103))+IF($DB30&gt;2020,$C76*INDIRECT("'Bonus Calc'!"&amp;$AE$101&amp;61)))</f>
        <v>0</v>
      </c>
      <c r="AX76" s="440">
        <f ca="1">IF($C$8="y",$C76*IF($DB30&gt;2019,VLOOKUP(2020,'Bonus Calc'!$A$18:$CZ$61,$AF$104,0),VLOOKUP($DB30,'Bonus Calc'!$A$18:$CZ$61,$AF$104,0)),+IF(OR($DB30&gt;2020,$C76=0),0,INDIRECT("'"&amp;$D$102&amp;"'!"&amp;$AF$101&amp;$D$103))+IF($DB30&gt;2020,$C76*INDIRECT("'Bonus Calc'!"&amp;$AF$101&amp;61)))</f>
        <v>0</v>
      </c>
      <c r="AY76" s="440">
        <f ca="1">IF($C$8="y",$C76*IF($DB30&gt;2019,VLOOKUP(2020,'Bonus Calc'!$A$18:$CZ$61,$AG$104,0),VLOOKUP($DB30,'Bonus Calc'!$A$18:$CZ$61,$AG$104,0)),+IF(OR($DB30&gt;2020,$C76=0),0,INDIRECT("'"&amp;$D$102&amp;"'!"&amp;$AG$101&amp;$D$103))+IF($DB30&gt;2020,$C76*INDIRECT("'Bonus Calc'!"&amp;$AG$101&amp;61)))</f>
        <v>0</v>
      </c>
      <c r="AZ76" s="440">
        <f ca="1">IF($C$8="y",$C76*IF($DB30&gt;2019,VLOOKUP(2020,'Bonus Calc'!$A$18:$CZ$61,$AH$104,0),VLOOKUP($DB30,'Bonus Calc'!$A$18:$CZ$61,$AH$104,0)),+IF(OR($DB30&gt;2020,$C76=0),0,INDIRECT("'"&amp;$D$102&amp;"'!"&amp;$AH$101&amp;$D$103))+IF($DB30&gt;2020,$C76*INDIRECT("'Bonus Calc'!"&amp;$AH$101&amp;61)))</f>
        <v>0</v>
      </c>
      <c r="BA76" s="440">
        <f ca="1">IF($C$8="y",$C76*IF($DB30&gt;2019,VLOOKUP(2020,'Bonus Calc'!$A$18:$CZ$61,$AI$104,0),VLOOKUP($DB30,'Bonus Calc'!$A$18:$CZ$61,$AI$104,0)),+IF(OR($DB30&gt;2020,$C76=0),0,INDIRECT("'"&amp;$D$102&amp;"'!"&amp;$AI$101&amp;$D$103))+IF($DB30&gt;2020,$C76*INDIRECT("'Bonus Calc'!"&amp;$AI$101&amp;61)))</f>
        <v>0</v>
      </c>
      <c r="BB76" s="440">
        <f ca="1">IF($C$8="y",$C76*IF($DB30&gt;2019,VLOOKUP(2020,'Bonus Calc'!$A$18:$CZ$61,$AJ$104,0),VLOOKUP($DB30,'Bonus Calc'!$A$18:$CZ$61,$AJ$104,0)),+IF(OR($DB30&gt;2020,$C76=0),0,INDIRECT("'"&amp;$D$102&amp;"'!"&amp;$AJ$101&amp;$D$103))+IF($DB30&gt;2020,$C76*INDIRECT("'Bonus Calc'!"&amp;$AJ$101&amp;61)))</f>
        <v>0</v>
      </c>
      <c r="BC76" s="440">
        <f ca="1">IF($C$8="y",$C76*IF($DB30&gt;2019,VLOOKUP(2020,'Bonus Calc'!$A$18:$CZ$61,$AK$104,0),VLOOKUP($DB30,'Bonus Calc'!$A$18:$CZ$61,$AK$104,0)),+IF(OR($DB30&gt;2020,$C76=0),0,INDIRECT("'"&amp;$D$102&amp;"'!"&amp;$AK$101&amp;$D$103))+IF($DB30&gt;2020,$C76*INDIRECT("'Bonus Calc'!"&amp;$AK$101&amp;61)))</f>
        <v>0</v>
      </c>
      <c r="BD76" s="440">
        <f ca="1">IF($C$8="y",$C76*IF($DB30&gt;2019,VLOOKUP(2020,'Bonus Calc'!$A$18:$CZ$61,$AL$104,0),VLOOKUP($DB30,'Bonus Calc'!$A$18:$CZ$61,$AL$104,0)),+IF(OR($DB30&gt;2020,$C76=0),0,INDIRECT("'"&amp;$D$102&amp;"'!"&amp;$AL$101&amp;$D$103))+IF($DB30&gt;2020,$C76*INDIRECT("'Bonus Calc'!"&amp;$AL$101&amp;61)))</f>
        <v>0</v>
      </c>
      <c r="BE76" s="440">
        <f ca="1">IF($C$8="y",$C76*IF($DB30&gt;2019,VLOOKUP(2020,'Bonus Calc'!$A$18:$CZ$61,$AM$104,0),VLOOKUP($DB30,'Bonus Calc'!$A$18:$CZ$61,$AM$104,0)),+IF(OR($DB30&gt;2020,$C76=0),0,INDIRECT("'"&amp;$D$102&amp;"'!"&amp;$AM$101&amp;$D$103))+IF($DB30&gt;2020,$C76*INDIRECT("'Bonus Calc'!"&amp;$AM$101&amp;61)))</f>
        <v>0</v>
      </c>
      <c r="BF76" s="440">
        <f ca="1">IF($C$8="y",$C76*IF($DB30&gt;2019,VLOOKUP(2020,'Bonus Calc'!$A$18:$CZ$61,$AN$104,0),VLOOKUP($DB30,'Bonus Calc'!$A$18:$CZ$61,$AN$104,0)),+IF(OR($DB30&gt;2020,$C76=0),0,INDIRECT("'"&amp;$D$102&amp;"'!"&amp;$AN$101&amp;$D$103))+IF($DB30&gt;2020,$C76*INDIRECT("'Bonus Calc'!"&amp;$AN$101&amp;61)))</f>
        <v>0</v>
      </c>
      <c r="BG76" s="440">
        <f ca="1">IF($C$8="y",$C76*IF($DB30&gt;2019,VLOOKUP(2020,'Bonus Calc'!$A$18:$CZ$61,$AO$104,0),VLOOKUP($DB30,'Bonus Calc'!$A$18:$CZ$61,$AO$104,0)),+IF(OR($DB30&gt;2020,$C76=0),0,INDIRECT("'"&amp;$D$102&amp;"'!"&amp;$AO$101&amp;$D$103))+IF($DB30&gt;2020,$C76*INDIRECT("'Bonus Calc'!"&amp;$AO$101&amp;61)))</f>
        <v>0</v>
      </c>
      <c r="BH76" s="440">
        <f ca="1">IF($C$8="y",$C76*IF($DB30&gt;2019,VLOOKUP(2020,'Bonus Calc'!$A$18:$CZ$61,$AP$104,0),VLOOKUP($DB30,'Bonus Calc'!$A$18:$CZ$61,$AP$104,0)),+IF(OR($DB30&gt;2020,$C76=0),0,INDIRECT("'"&amp;$D$102&amp;"'!"&amp;$AP$101&amp;$D$103))+IF($DB30&gt;2020,$C76*INDIRECT("'Bonus Calc'!"&amp;$AP$101&amp;61)))</f>
        <v>0</v>
      </c>
      <c r="BI76" s="440">
        <f ca="1">IF($C$8="y",$C76*IF($DB30&gt;2019,VLOOKUP(2020,'Bonus Calc'!$A$18:$CZ$61,$AQ$104,0),VLOOKUP($DB30,'Bonus Calc'!$A$18:$CZ$61,$AQ$104,0)),+IF(OR($DB30&gt;2020,$C76=0),0,INDIRECT("'"&amp;$D$102&amp;"'!"&amp;$AQ$101&amp;$D$103))+IF($DB30&gt;2020,$C76*INDIRECT("'Bonus Calc'!"&amp;$AQ$101&amp;61)))</f>
        <v>0</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200"/>
      <c r="CH76" s="200"/>
      <c r="CI76" s="200"/>
      <c r="CJ76" s="200"/>
      <c r="CK76" s="200"/>
      <c r="CL76" s="200"/>
      <c r="CM76" s="200"/>
      <c r="CN76" s="200"/>
      <c r="CO76" s="200"/>
      <c r="CP76" s="200"/>
      <c r="CQ76" s="200"/>
      <c r="CR76" s="200"/>
      <c r="CS76" s="200"/>
      <c r="CT76" s="200"/>
      <c r="CU76" s="200"/>
      <c r="CV76" s="200"/>
      <c r="CW76" s="200"/>
      <c r="CX76" s="200"/>
      <c r="CY76" s="200"/>
      <c r="CZ76" s="192">
        <f t="shared" ca="1" si="335"/>
        <v>0</v>
      </c>
      <c r="DA76" s="200"/>
      <c r="DB76" s="200"/>
      <c r="DC76" s="200"/>
      <c r="DD76" s="200"/>
      <c r="DE76" s="200"/>
      <c r="DF76" s="200"/>
      <c r="DG76" s="200"/>
      <c r="DH76" s="200"/>
      <c r="DI76" s="200"/>
      <c r="DJ76" s="200"/>
      <c r="DK76" s="200"/>
      <c r="DL76" s="200"/>
      <c r="DM76" s="200"/>
      <c r="DN76" s="200"/>
      <c r="DO76" s="200"/>
      <c r="DP76" s="200"/>
      <c r="DQ76" s="200"/>
      <c r="DR76" s="192"/>
    </row>
    <row r="77" spans="1:123" x14ac:dyDescent="0.2">
      <c r="A77" s="191">
        <f t="shared" si="336"/>
        <v>20</v>
      </c>
      <c r="B77" s="191">
        <f t="shared" si="337"/>
        <v>2037</v>
      </c>
      <c r="C77" s="183">
        <f t="shared" ca="1" si="334"/>
        <v>0</v>
      </c>
      <c r="D77" s="439"/>
      <c r="E77" s="439"/>
      <c r="F77" s="439"/>
      <c r="G77" s="439"/>
      <c r="H77" s="439"/>
      <c r="I77" s="439"/>
      <c r="J77" s="439"/>
      <c r="K77" s="439"/>
      <c r="L77" s="439"/>
      <c r="M77" s="439"/>
      <c r="N77" s="439"/>
      <c r="O77" s="439"/>
      <c r="P77" s="439"/>
      <c r="Q77" s="439"/>
      <c r="R77" s="439"/>
      <c r="S77" s="439"/>
      <c r="T77" s="439"/>
      <c r="U77" s="439"/>
      <c r="V77" s="439"/>
      <c r="W77" s="440">
        <f ca="1">IF($C$8="y",$C77*IF($DB31&gt;2019,VLOOKUP(2020,'Bonus Calc'!$A$18:$CZ$61,$D$104,0),VLOOKUP($DB31,'Bonus Calc'!$A$18:$CZ$61,$D$104,0)),+IF(OR($DB31&gt;2020,$C77=0),0,INDIRECT("'"&amp;$D$102&amp;"'!"&amp;$D$101&amp;$D$103))+IF($DB31&gt;2020,$C77*INDIRECT("'Bonus Calc'!"&amp;$D$101&amp;61)))</f>
        <v>0</v>
      </c>
      <c r="X77" s="440">
        <f ca="1">IF($C$8="y",$C77*IF($DB31&gt;2019,VLOOKUP(2020,'Bonus Calc'!$A$18:$CZ$61,$E$104,0),VLOOKUP($DB31,'Bonus Calc'!$A$18:$CZ$61,$E$104,0)),+IF(OR($DB31&gt;2020,$C77=0),0,INDIRECT("'"&amp;$D$102&amp;"'!"&amp;$E$101&amp;$D$103))+IF($DB31&gt;2020,$C77*INDIRECT("'Bonus Calc'!"&amp;$E$101&amp;61)))</f>
        <v>0</v>
      </c>
      <c r="Y77" s="440">
        <f ca="1">IF($C$8="y",$C77*IF($DB31&gt;2019,VLOOKUP(2020,'Bonus Calc'!$A$18:$CZ$61,$F$104,0),VLOOKUP($DB31,'Bonus Calc'!$A$18:$CZ$61,$F$104,0)),+IF(OR($DB31&gt;2020,$C77=0),0,INDIRECT("'"&amp;$D$102&amp;"'!"&amp;$F$101&amp;$D$103))+IF($DB31&gt;2020,$C77*INDIRECT("'Bonus Calc'!"&amp;$F$101&amp;61)))</f>
        <v>0</v>
      </c>
      <c r="Z77" s="440">
        <f ca="1">IF($C$8="y",$C77*IF($DB31&gt;2019,VLOOKUP(2020,'Bonus Calc'!$A$18:$CZ$61,$G$104,0),VLOOKUP($DB31,'Bonus Calc'!$A$18:$CZ$61,$G$104,0)),+IF(OR($DB31&gt;2020,$C77=0),0,INDIRECT("'"&amp;$D$102&amp;"'!"&amp;$G$101&amp;$D$103))+IF($DB31&gt;2020,$C77*INDIRECT("'Bonus Calc'!"&amp;$G$101&amp;61)))</f>
        <v>0</v>
      </c>
      <c r="AA77" s="440">
        <f ca="1">IF($C$8="y",$C77*IF($DB31&gt;2019,VLOOKUP(2020,'Bonus Calc'!$A$18:$CZ$61,$H$104,0),VLOOKUP($DB31,'Bonus Calc'!$A$18:$CZ$61,$H$104,0)),+IF(OR($DB31&gt;2020,$C77=0),0,INDIRECT("'"&amp;$D$102&amp;"'!"&amp;$H$101&amp;$D$103))+IF($DB31&gt;2020,$C77*INDIRECT("'Bonus Calc'!"&amp;$H$101&amp;61)))</f>
        <v>0</v>
      </c>
      <c r="AB77" s="440">
        <f ca="1">IF($C$8="y",$C77*IF($DB31&gt;2019,VLOOKUP(2020,'Bonus Calc'!$A$18:$CZ$61,$I$104,0),VLOOKUP($DB31,'Bonus Calc'!$A$18:$CZ$61,$I$104,0)),+IF(OR($DB31&gt;2020,$C77=0),0,INDIRECT("'"&amp;$D$102&amp;"'!"&amp;$I$101&amp;$D$103))+IF($DB31&gt;2020,$C77*INDIRECT("'Bonus Calc'!"&amp;$I$101&amp;61)))</f>
        <v>0</v>
      </c>
      <c r="AC77" s="440">
        <f ca="1">IF($C$8="y",$C77*IF($DB31&gt;2019,VLOOKUP(2020,'Bonus Calc'!$A$18:$CZ$61,$J$104,0),VLOOKUP($DB31,'Bonus Calc'!$A$18:$CZ$61,$J$104,0)),+IF(OR($DB31&gt;2020,$C77=0),0,INDIRECT("'"&amp;$D$102&amp;"'!"&amp;$J$101&amp;$D$103))+IF($DB31&gt;2020,$C77*INDIRECT("'Bonus Calc'!"&amp;$J$101&amp;61)))</f>
        <v>0</v>
      </c>
      <c r="AD77" s="440">
        <f ca="1">IF($C$8="y",$C77*IF($DB31&gt;2019,VLOOKUP(2020,'Bonus Calc'!$A$18:$CZ$61,$K$104,0),VLOOKUP($DB31,'Bonus Calc'!$A$18:$CZ$61,$K$104,0)),+IF(OR($DB31&gt;2020,$C77=0),0,INDIRECT("'"&amp;$D$102&amp;"'!"&amp;$K$101&amp;$D$103))+IF($DB31&gt;2020,$C77*INDIRECT("'Bonus Calc'!"&amp;$K$101&amp;61)))</f>
        <v>0</v>
      </c>
      <c r="AE77" s="440">
        <f ca="1">IF($C$8="y",$C77*IF($DB31&gt;2019,VLOOKUP(2020,'Bonus Calc'!$A$18:$CZ$61,$L$104,0),VLOOKUP($DB31,'Bonus Calc'!$A$18:$CZ$61,$L$104,0)),+IF(OR($DB31&gt;2020,$C77=0),0,INDIRECT("'"&amp;$D$102&amp;"'!"&amp;$L$101&amp;$D$103))+IF($DB31&gt;2020,$C77*INDIRECT("'Bonus Calc'!"&amp;$L$101&amp;61)))</f>
        <v>0</v>
      </c>
      <c r="AF77" s="440">
        <f ca="1">IF($C$8="y",$C77*IF($DB31&gt;2019,VLOOKUP(2020,'Bonus Calc'!$A$18:$CZ$61,$M$104,0),VLOOKUP($DB31,'Bonus Calc'!$A$18:$CZ$61,$M$104,0)),+IF(OR($DB31&gt;2020,$C77=0),0,INDIRECT("'"&amp;$D$102&amp;"'!"&amp;$M$101&amp;$D$103))+IF($DB31&gt;2020,$C77*INDIRECT("'Bonus Calc'!"&amp;$M$101&amp;61)))</f>
        <v>0</v>
      </c>
      <c r="AG77" s="440">
        <f ca="1">IF($C$8="y",$C77*IF($DB31&gt;2019,VLOOKUP(2020,'Bonus Calc'!$A$18:$CZ$61,$N$104,0),VLOOKUP($DB31,'Bonus Calc'!$A$18:$CZ$61,$N$104,0)),+IF(OR($DB31&gt;2020,$C77=0),0,INDIRECT("'"&amp;$D$102&amp;"'!"&amp;$N$101&amp;$D$103))+IF($DB31&gt;2020,$C77*INDIRECT("'Bonus Calc'!"&amp;$N$101&amp;61)))</f>
        <v>0</v>
      </c>
      <c r="AH77" s="440">
        <f ca="1">IF($C$8="y",$C77*IF($DB31&gt;2019,VLOOKUP(2020,'Bonus Calc'!$A$18:$CZ$61,$O$104,0),VLOOKUP($DB31,'Bonus Calc'!$A$18:$CZ$61,$O$104,0)),+IF(OR($DB31&gt;2020,$C77=0),0,INDIRECT("'"&amp;$D$102&amp;"'!"&amp;$O$101&amp;$D$103))+IF($DB31&gt;2020,$C77*INDIRECT("'Bonus Calc'!"&amp;$O$101&amp;61)))</f>
        <v>0</v>
      </c>
      <c r="AI77" s="440">
        <f ca="1">IF($C$8="y",$C77*IF($DB31&gt;2019,VLOOKUP(2020,'Bonus Calc'!$A$18:$CZ$61,$P$104,0),VLOOKUP($DB31,'Bonus Calc'!$A$18:$CZ$61,$P$104,0)),+IF(OR($DB31&gt;2020,$C77=0),0,INDIRECT("'"&amp;$D$102&amp;"'!"&amp;$P$101&amp;$D$103))+IF($DB31&gt;2020,$C77*INDIRECT("'Bonus Calc'!"&amp;$P$101&amp;61)))</f>
        <v>0</v>
      </c>
      <c r="AJ77" s="440">
        <f ca="1">IF($C$8="y",$C77*IF($DB31&gt;2019,VLOOKUP(2020,'Bonus Calc'!$A$18:$CZ$61,$Q$104,0),VLOOKUP($DB31,'Bonus Calc'!$A$18:$CZ$61,$Q$104,0)),+IF(OR($DB31&gt;2020,$C77=0),0,INDIRECT("'"&amp;$D$102&amp;"'!"&amp;$Q$101&amp;$D$103))+IF($DB31&gt;2020,$C77*INDIRECT("'Bonus Calc'!"&amp;$Q$101&amp;61)))</f>
        <v>0</v>
      </c>
      <c r="AK77" s="440">
        <f ca="1">IF($C$8="y",$C77*IF($DB31&gt;2019,VLOOKUP(2020,'Bonus Calc'!$A$18:$CZ$61,$R$104,0),VLOOKUP($DB31,'Bonus Calc'!$A$18:$CZ$61,$R$104,0)),+IF(OR($DB31&gt;2020,$C77=0),0,INDIRECT("'"&amp;$D$102&amp;"'!"&amp;$R$101&amp;$D$103))+IF($DB31&gt;2020,$C77*INDIRECT("'Bonus Calc'!"&amp;$R$101&amp;61)))</f>
        <v>0</v>
      </c>
      <c r="AL77" s="440">
        <f ca="1">IF($C$8="y",$C77*IF($DB31&gt;2019,VLOOKUP(2020,'Bonus Calc'!$A$18:$CZ$61,$S$104,0),VLOOKUP($DB31,'Bonus Calc'!$A$18:$CZ$61,$S$104,0)),+IF(OR($DB31&gt;2020,$C77=0),0,INDIRECT("'"&amp;$D$102&amp;"'!"&amp;$S$101&amp;$D$103))+IF($DB31&gt;2020,$C77*INDIRECT("'Bonus Calc'!"&amp;$S$101&amp;61)))</f>
        <v>0</v>
      </c>
      <c r="AM77" s="440">
        <f ca="1">IF($C$8="y",$C77*IF($DB31&gt;2019,VLOOKUP(2020,'Bonus Calc'!$A$18:$CZ$61,$T$104,0),VLOOKUP($DB31,'Bonus Calc'!$A$18:$CZ$61,$T$104,0)),+IF(OR($DB31&gt;2020,$C77=0),0,INDIRECT("'"&amp;$D$102&amp;"'!"&amp;$T$101&amp;$D$103))+IF($DB31&gt;2020,$C77*INDIRECT("'Bonus Calc'!"&amp;$T$101&amp;61)))</f>
        <v>0</v>
      </c>
      <c r="AN77" s="440">
        <f ca="1">IF($C$8="y",$C77*IF($DB31&gt;2019,VLOOKUP(2020,'Bonus Calc'!$A$18:$CZ$61,$U$104,0),VLOOKUP($DB31,'Bonus Calc'!$A$18:$CZ$61,$U$104,0)),+IF(OR($DB31&gt;2020,$C77=0),0,INDIRECT("'"&amp;$D$102&amp;"'!"&amp;$U$101&amp;$D$103))+IF($DB31&gt;2020,$C77*INDIRECT("'Bonus Calc'!"&amp;$U$101&amp;61)))</f>
        <v>0</v>
      </c>
      <c r="AO77" s="440">
        <f ca="1">IF($C$8="y",$C77*IF($DB31&gt;2019,VLOOKUP(2020,'Bonus Calc'!$A$18:$CZ$61,$V$104,0),VLOOKUP($DB31,'Bonus Calc'!$A$18:$CZ$61,$V$104,0)),+IF(OR($DB31&gt;2020,$C77=0),0,INDIRECT("'"&amp;$D$102&amp;"'!"&amp;$V$101&amp;$D$103))+IF($DB31&gt;2020,$C77*INDIRECT("'Bonus Calc'!"&amp;$V$101&amp;61)))</f>
        <v>0</v>
      </c>
      <c r="AP77" s="440">
        <f ca="1">IF($C$8="y",$C77*IF($DB31&gt;2019,VLOOKUP(2020,'Bonus Calc'!$A$18:$CZ$61,$W$104,0),VLOOKUP($DB31,'Bonus Calc'!$A$18:$CZ$61,$W$104,0)),+IF(OR($DB31&gt;2020,$C77=0),0,INDIRECT("'"&amp;$D$102&amp;"'!"&amp;$W$101&amp;$D$103))+IF($DB31&gt;2020,$C77*INDIRECT("'Bonus Calc'!"&amp;$W$101&amp;61)))</f>
        <v>0</v>
      </c>
      <c r="AQ77" s="440">
        <f ca="1">IF($C$8="y",$C77*IF($DB31&gt;2019,VLOOKUP(2020,'Bonus Calc'!$A$18:$CZ$61,$X$104,0),VLOOKUP($DB31,'Bonus Calc'!$A$18:$CZ$61,$X$104,0)),+IF(OR($DB31&gt;2020,$C77=0),0,INDIRECT("'"&amp;$D$102&amp;"'!"&amp;$X$101&amp;$D$103))+IF($DB31&gt;2020,$C77*INDIRECT("'Bonus Calc'!"&amp;$X$101&amp;61)))</f>
        <v>0</v>
      </c>
      <c r="AR77" s="440">
        <f ca="1">IF($C$8="y",$C77*IF($DB31&gt;2019,VLOOKUP(2020,'Bonus Calc'!$A$18:$CZ$61,$Y$104,0),VLOOKUP($DB31,'Bonus Calc'!$A$18:$CZ$61,$Y$104,0)),+IF(OR($DB31&gt;2020,$C77=0),0,INDIRECT("'"&amp;$D$102&amp;"'!"&amp;$Y$101&amp;$D$103))+IF($DB31&gt;2020,$C77*INDIRECT("'Bonus Calc'!"&amp;$Y$101&amp;61)))</f>
        <v>0</v>
      </c>
      <c r="AS77" s="440">
        <f ca="1">IF($C$8="y",$C77*IF($DB31&gt;2019,VLOOKUP(2020,'Bonus Calc'!$A$18:$CZ$61,$Z$104,0),VLOOKUP($DB31,'Bonus Calc'!$A$18:$CZ$61,$Z$104,0)),+IF(OR($DB31&gt;2020,$C77=0),0,INDIRECT("'"&amp;$D$102&amp;"'!"&amp;$Z$101&amp;$D$103))+IF($DB31&gt;2020,$C77*INDIRECT("'Bonus Calc'!"&amp;$Z$101&amp;61)))</f>
        <v>0</v>
      </c>
      <c r="AT77" s="440">
        <f ca="1">IF($C$8="y",$C77*IF($DB31&gt;2019,VLOOKUP(2020,'Bonus Calc'!$A$18:$CZ$61,$AA$104,0),VLOOKUP($DB31,'Bonus Calc'!$A$18:$CZ$61,$AA$104,0)),+IF(OR($DB31&gt;2020,$C77=0),0,INDIRECT("'"&amp;$D$102&amp;"'!"&amp;$AA$101&amp;$D$103))+IF($DB31&gt;2020,$C77*INDIRECT("'Bonus Calc'!"&amp;$AA$101&amp;61)))</f>
        <v>0</v>
      </c>
      <c r="AU77" s="440">
        <f ca="1">IF($C$8="y",$C77*IF($DB31&gt;2019,VLOOKUP(2020,'Bonus Calc'!$A$18:$CZ$61,$AB$104,0),VLOOKUP($DB31,'Bonus Calc'!$A$18:$CZ$61,$AB$104,0)),+IF(OR($DB31&gt;2020,$C77=0),0,INDIRECT("'"&amp;$D$102&amp;"'!"&amp;$AB$101&amp;$D$103))+IF($DB31&gt;2020,$C77*INDIRECT("'Bonus Calc'!"&amp;$AB$101&amp;61)))</f>
        <v>0</v>
      </c>
      <c r="AV77" s="440">
        <f ca="1">IF($C$8="y",$C77*IF($DB31&gt;2019,VLOOKUP(2020,'Bonus Calc'!$A$18:$CZ$61,$AC$104,0),VLOOKUP($DB31,'Bonus Calc'!$A$18:$CZ$61,$AC$104,0)),+IF(OR($DB31&gt;2020,$C77=0),0,INDIRECT("'"&amp;$D$102&amp;"'!"&amp;$AC$101&amp;$D$103))+IF($DB31&gt;2020,$C77*INDIRECT("'Bonus Calc'!"&amp;$AC$101&amp;61)))</f>
        <v>0</v>
      </c>
      <c r="AW77" s="440">
        <f ca="1">IF($C$8="y",$C77*IF($DB31&gt;2019,VLOOKUP(2020,'Bonus Calc'!$A$18:$CZ$61,$AD$104,0),VLOOKUP($DB31,'Bonus Calc'!$A$18:$CZ$61,$AD$104,0)),+IF(OR($DB31&gt;2020,$C77=0),0,INDIRECT("'"&amp;$D$102&amp;"'!"&amp;$AD$101&amp;$D$103))+IF($DB31&gt;2020,$C77*INDIRECT("'Bonus Calc'!"&amp;$AD$101&amp;61)))</f>
        <v>0</v>
      </c>
      <c r="AX77" s="440">
        <f ca="1">IF($C$8="y",$C77*IF($DB31&gt;2019,VLOOKUP(2020,'Bonus Calc'!$A$18:$CZ$61,$AE$104,0),VLOOKUP($DB31,'Bonus Calc'!$A$18:$CZ$61,$AE$104,0)),+IF(OR($DB31&gt;2020,$C77=0),0,INDIRECT("'"&amp;$D$102&amp;"'!"&amp;$AE$101&amp;$D$103))+IF($DB31&gt;2020,$C77*INDIRECT("'Bonus Calc'!"&amp;$AE$101&amp;61)))</f>
        <v>0</v>
      </c>
      <c r="AY77" s="440">
        <f ca="1">IF($C$8="y",$C77*IF($DB31&gt;2019,VLOOKUP(2020,'Bonus Calc'!$A$18:$CZ$61,$AF$104,0),VLOOKUP($DB31,'Bonus Calc'!$A$18:$CZ$61,$AF$104,0)),+IF(OR($DB31&gt;2020,$C77=0),0,INDIRECT("'"&amp;$D$102&amp;"'!"&amp;$AF$101&amp;$D$103))+IF($DB31&gt;2020,$C77*INDIRECT("'Bonus Calc'!"&amp;$AF$101&amp;61)))</f>
        <v>0</v>
      </c>
      <c r="AZ77" s="440">
        <f ca="1">IF($C$8="y",$C77*IF($DB31&gt;2019,VLOOKUP(2020,'Bonus Calc'!$A$18:$CZ$61,$AG$104,0),VLOOKUP($DB31,'Bonus Calc'!$A$18:$CZ$61,$AG$104,0)),+IF(OR($DB31&gt;2020,$C77=0),0,INDIRECT("'"&amp;$D$102&amp;"'!"&amp;$AG$101&amp;$D$103))+IF($DB31&gt;2020,$C77*INDIRECT("'Bonus Calc'!"&amp;$AG$101&amp;61)))</f>
        <v>0</v>
      </c>
      <c r="BA77" s="440">
        <f ca="1">IF($C$8="y",$C77*IF($DB31&gt;2019,VLOOKUP(2020,'Bonus Calc'!$A$18:$CZ$61,$AH$104,0),VLOOKUP($DB31,'Bonus Calc'!$A$18:$CZ$61,$AH$104,0)),+IF(OR($DB31&gt;2020,$C77=0),0,INDIRECT("'"&amp;$D$102&amp;"'!"&amp;$AH$101&amp;$D$103))+IF($DB31&gt;2020,$C77*INDIRECT("'Bonus Calc'!"&amp;$AH$101&amp;61)))</f>
        <v>0</v>
      </c>
      <c r="BB77" s="440">
        <f ca="1">IF($C$8="y",$C77*IF($DB31&gt;2019,VLOOKUP(2020,'Bonus Calc'!$A$18:$CZ$61,$AI$104,0),VLOOKUP($DB31,'Bonus Calc'!$A$18:$CZ$61,$AI$104,0)),+IF(OR($DB31&gt;2020,$C77=0),0,INDIRECT("'"&amp;$D$102&amp;"'!"&amp;$AI$101&amp;$D$103))+IF($DB31&gt;2020,$C77*INDIRECT("'Bonus Calc'!"&amp;$AI$101&amp;61)))</f>
        <v>0</v>
      </c>
      <c r="BC77" s="440">
        <f ca="1">IF($C$8="y",$C77*IF($DB31&gt;2019,VLOOKUP(2020,'Bonus Calc'!$A$18:$CZ$61,$AJ$104,0),VLOOKUP($DB31,'Bonus Calc'!$A$18:$CZ$61,$AJ$104,0)),+IF(OR($DB31&gt;2020,$C77=0),0,INDIRECT("'"&amp;$D$102&amp;"'!"&amp;$AJ$101&amp;$D$103))+IF($DB31&gt;2020,$C77*INDIRECT("'Bonus Calc'!"&amp;$AJ$101&amp;61)))</f>
        <v>0</v>
      </c>
      <c r="BD77" s="440">
        <f ca="1">IF($C$8="y",$C77*IF($DB31&gt;2019,VLOOKUP(2020,'Bonus Calc'!$A$18:$CZ$61,$AK$104,0),VLOOKUP($DB31,'Bonus Calc'!$A$18:$CZ$61,$AK$104,0)),+IF(OR($DB31&gt;2020,$C77=0),0,INDIRECT("'"&amp;$D$102&amp;"'!"&amp;$AK$101&amp;$D$103))+IF($DB31&gt;2020,$C77*INDIRECT("'Bonus Calc'!"&amp;$AK$101&amp;61)))</f>
        <v>0</v>
      </c>
      <c r="BE77" s="440">
        <f ca="1">IF($C$8="y",$C77*IF($DB31&gt;2019,VLOOKUP(2020,'Bonus Calc'!$A$18:$CZ$61,$AL$104,0),VLOOKUP($DB31,'Bonus Calc'!$A$18:$CZ$61,$AL$104,0)),+IF(OR($DB31&gt;2020,$C77=0),0,INDIRECT("'"&amp;$D$102&amp;"'!"&amp;$AL$101&amp;$D$103))+IF($DB31&gt;2020,$C77*INDIRECT("'Bonus Calc'!"&amp;$AL$101&amp;61)))</f>
        <v>0</v>
      </c>
      <c r="BF77" s="440">
        <f ca="1">IF($C$8="y",$C77*IF($DB31&gt;2019,VLOOKUP(2020,'Bonus Calc'!$A$18:$CZ$61,$AM$104,0),VLOOKUP($DB31,'Bonus Calc'!$A$18:$CZ$61,$AM$104,0)),+IF(OR($DB31&gt;2020,$C77=0),0,INDIRECT("'"&amp;$D$102&amp;"'!"&amp;$AM$101&amp;$D$103))+IF($DB31&gt;2020,$C77*INDIRECT("'Bonus Calc'!"&amp;$AM$101&amp;61)))</f>
        <v>0</v>
      </c>
      <c r="BG77" s="440">
        <f ca="1">IF($C$8="y",$C77*IF($DB31&gt;2019,VLOOKUP(2020,'Bonus Calc'!$A$18:$CZ$61,$AN$104,0),VLOOKUP($DB31,'Bonus Calc'!$A$18:$CZ$61,$AN$104,0)),+IF(OR($DB31&gt;2020,$C77=0),0,INDIRECT("'"&amp;$D$102&amp;"'!"&amp;$AN$101&amp;$D$103))+IF($DB31&gt;2020,$C77*INDIRECT("'Bonus Calc'!"&amp;$AN$101&amp;61)))</f>
        <v>0</v>
      </c>
      <c r="BH77" s="440">
        <f ca="1">IF($C$8="y",$C77*IF($DB31&gt;2019,VLOOKUP(2020,'Bonus Calc'!$A$18:$CZ$61,$AO$104,0),VLOOKUP($DB31,'Bonus Calc'!$A$18:$CZ$61,$AO$104,0)),+IF(OR($DB31&gt;2020,$C77=0),0,INDIRECT("'"&amp;$D$102&amp;"'!"&amp;$AO$101&amp;$D$103))+IF($DB31&gt;2020,$C77*INDIRECT("'Bonus Calc'!"&amp;$AO$101&amp;61)))</f>
        <v>0</v>
      </c>
      <c r="BI77" s="440">
        <f ca="1">IF($C$8="y",$C77*IF($DB31&gt;2019,VLOOKUP(2020,'Bonus Calc'!$A$18:$CZ$61,$AP$104,0),VLOOKUP($DB31,'Bonus Calc'!$A$18:$CZ$61,$AP$104,0)),+IF(OR($DB31&gt;2020,$C77=0),0,INDIRECT("'"&amp;$D$102&amp;"'!"&amp;$AP$101&amp;$D$103))+IF($DB31&gt;2020,$C77*INDIRECT("'Bonus Calc'!"&amp;$AP$101&amp;61)))</f>
        <v>0</v>
      </c>
      <c r="BJ77" s="440">
        <f ca="1">IF($C$8="y",$C77*IF($DB31&gt;2019,VLOOKUP(2020,'Bonus Calc'!$A$18:$CZ$61,$AQ$104,0),VLOOKUP($DB31,'Bonus Calc'!$A$18:$CZ$61,$AQ$104,0)),+IF(OR($DB31&gt;2020,$C77=0),0,INDIRECT("'"&amp;$D$102&amp;"'!"&amp;$AQ$101&amp;$D$103))+IF($DB31&gt;2020,$C77*INDIRECT("'Bonus Calc'!"&amp;$AQ$101&amp;61)))</f>
        <v>0</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200"/>
      <c r="CH77" s="200"/>
      <c r="CI77" s="200"/>
      <c r="CJ77" s="200"/>
      <c r="CK77" s="200"/>
      <c r="CL77" s="200"/>
      <c r="CM77" s="200"/>
      <c r="CN77" s="200"/>
      <c r="CO77" s="200"/>
      <c r="CP77" s="200"/>
      <c r="CQ77" s="200"/>
      <c r="CR77" s="200"/>
      <c r="CS77" s="200"/>
      <c r="CT77" s="200"/>
      <c r="CU77" s="200"/>
      <c r="CV77" s="200"/>
      <c r="CW77" s="200"/>
      <c r="CX77" s="200"/>
      <c r="CY77" s="200"/>
      <c r="CZ77" s="192">
        <f t="shared" ca="1" si="335"/>
        <v>0</v>
      </c>
      <c r="DA77" s="200"/>
      <c r="DB77" s="200"/>
      <c r="DC77" s="200"/>
      <c r="DD77" s="200"/>
      <c r="DE77" s="200"/>
      <c r="DF77" s="200"/>
      <c r="DG77" s="200"/>
      <c r="DH77" s="200"/>
      <c r="DI77" s="200"/>
      <c r="DJ77" s="200"/>
      <c r="DK77" s="200"/>
      <c r="DL77" s="200"/>
      <c r="DM77" s="200"/>
      <c r="DN77" s="200"/>
      <c r="DO77" s="200"/>
      <c r="DP77" s="200"/>
      <c r="DQ77" s="200"/>
      <c r="DR77" s="200"/>
      <c r="DS77" s="192"/>
    </row>
    <row r="78" spans="1:123" s="437" customFormat="1" x14ac:dyDescent="0.2">
      <c r="A78" s="191">
        <f t="shared" si="336"/>
        <v>21</v>
      </c>
      <c r="B78" s="191">
        <f t="shared" si="337"/>
        <v>2038</v>
      </c>
      <c r="C78" s="183">
        <f t="shared" ref="C78:C97" ca="1" si="338">C32</f>
        <v>0</v>
      </c>
      <c r="D78" s="439"/>
      <c r="E78" s="439"/>
      <c r="F78" s="439"/>
      <c r="G78" s="439"/>
      <c r="H78" s="439"/>
      <c r="I78" s="439"/>
      <c r="J78" s="439"/>
      <c r="K78" s="439"/>
      <c r="L78" s="439"/>
      <c r="M78" s="439"/>
      <c r="N78" s="439"/>
      <c r="O78" s="439"/>
      <c r="P78" s="439"/>
      <c r="Q78" s="439"/>
      <c r="R78" s="439"/>
      <c r="S78" s="439"/>
      <c r="T78" s="439"/>
      <c r="U78" s="439"/>
      <c r="V78" s="439"/>
      <c r="W78" s="440"/>
      <c r="X78" s="440">
        <f ca="1">IF($C$8="y",$C78*IF($DB32&gt;2019,VLOOKUP(2020,'Bonus Calc'!$A$18:$CZ$61,$D$104,0),VLOOKUP($DB32,'Bonus Calc'!$A$18:$CZ$61,$D$104,0)),+IF(OR($DB32&gt;2020,$C78=0),0,INDIRECT("'"&amp;$D$102&amp;"'!"&amp;$D$101&amp;$D$103))+IF($DB32&gt;2020,$C78*INDIRECT("'Bonus Calc'!"&amp;$D$101&amp;61)))</f>
        <v>0</v>
      </c>
      <c r="Y78" s="440">
        <f ca="1">IF($C$8="y",$C78*IF($DB32&gt;2019,VLOOKUP(2020,'Bonus Calc'!$A$18:$CZ$61,$E$104,0),VLOOKUP($DB32,'Bonus Calc'!$A$18:$CZ$61,$E$104,0)),+IF(OR($DB32&gt;2020,$C78=0),0,INDIRECT("'"&amp;$D$102&amp;"'!"&amp;$E$101&amp;$D$103))+IF($DB32&gt;2020,$C78*INDIRECT("'Bonus Calc'!"&amp;$E$101&amp;61)))</f>
        <v>0</v>
      </c>
      <c r="Z78" s="440">
        <f ca="1">IF($C$8="y",$C78*IF($DB32&gt;2019,VLOOKUP(2020,'Bonus Calc'!$A$18:$CZ$61,$F$104,0),VLOOKUP($DB32,'Bonus Calc'!$A$18:$CZ$61,$F$104,0)),+IF(OR($DB32&gt;2020,$C78=0),0,INDIRECT("'"&amp;$D$102&amp;"'!"&amp;$F$101&amp;$D$103))+IF($DB32&gt;2020,$C78*INDIRECT("'Bonus Calc'!"&amp;$F$101&amp;61)))</f>
        <v>0</v>
      </c>
      <c r="AA78" s="440">
        <f ca="1">IF($C$8="y",$C78*IF($DB32&gt;2019,VLOOKUP(2020,'Bonus Calc'!$A$18:$CZ$61,$G$104,0),VLOOKUP($DB32,'Bonus Calc'!$A$18:$CZ$61,$G$104,0)),+IF(OR($DB32&gt;2020,$C78=0),0,INDIRECT("'"&amp;$D$102&amp;"'!"&amp;$G$101&amp;$D$103))+IF($DB32&gt;2020,$C78*INDIRECT("'Bonus Calc'!"&amp;$G$101&amp;61)))</f>
        <v>0</v>
      </c>
      <c r="AB78" s="440">
        <f ca="1">IF($C$8="y",$C78*IF($DB32&gt;2019,VLOOKUP(2020,'Bonus Calc'!$A$18:$CZ$61,$H$104,0),VLOOKUP($DB32,'Bonus Calc'!$A$18:$CZ$61,$H$104,0)),+IF(OR($DB32&gt;2020,$C78=0),0,INDIRECT("'"&amp;$D$102&amp;"'!"&amp;$H$101&amp;$D$103))+IF($DB32&gt;2020,$C78*INDIRECT("'Bonus Calc'!"&amp;$H$101&amp;61)))</f>
        <v>0</v>
      </c>
      <c r="AC78" s="440">
        <f ca="1">IF($C$8="y",$C78*IF($DB32&gt;2019,VLOOKUP(2020,'Bonus Calc'!$A$18:$CZ$61,$I$104,0),VLOOKUP($DB32,'Bonus Calc'!$A$18:$CZ$61,$I$104,0)),+IF(OR($DB32&gt;2020,$C78=0),0,INDIRECT("'"&amp;$D$102&amp;"'!"&amp;$I$101&amp;$D$103))+IF($DB32&gt;2020,$C78*INDIRECT("'Bonus Calc'!"&amp;$I$101&amp;61)))</f>
        <v>0</v>
      </c>
      <c r="AD78" s="440">
        <f ca="1">IF($C$8="y",$C78*IF($DB32&gt;2019,VLOOKUP(2020,'Bonus Calc'!$A$18:$CZ$61,$J$104,0),VLOOKUP($DB32,'Bonus Calc'!$A$18:$CZ$61,$J$104,0)),+IF(OR($DB32&gt;2020,$C78=0),0,INDIRECT("'"&amp;$D$102&amp;"'!"&amp;$J$101&amp;$D$103))+IF($DB32&gt;2020,$C78*INDIRECT("'Bonus Calc'!"&amp;$J$101&amp;61)))</f>
        <v>0</v>
      </c>
      <c r="AE78" s="440">
        <f ca="1">IF($C$8="y",$C78*IF($DB32&gt;2019,VLOOKUP(2020,'Bonus Calc'!$A$18:$CZ$61,$K$104,0),VLOOKUP($DB32,'Bonus Calc'!$A$18:$CZ$61,$K$104,0)),+IF(OR($DB32&gt;2020,$C78=0),0,INDIRECT("'"&amp;$D$102&amp;"'!"&amp;$K$101&amp;$D$103))+IF($DB32&gt;2020,$C78*INDIRECT("'Bonus Calc'!"&amp;$K$101&amp;61)))</f>
        <v>0</v>
      </c>
      <c r="AF78" s="440">
        <f ca="1">IF($C$8="y",$C78*IF($DB32&gt;2019,VLOOKUP(2020,'Bonus Calc'!$A$18:$CZ$61,$L$104,0),VLOOKUP($DB32,'Bonus Calc'!$A$18:$CZ$61,$L$104,0)),+IF(OR($DB32&gt;2020,$C78=0),0,INDIRECT("'"&amp;$D$102&amp;"'!"&amp;$L$101&amp;$D$103))+IF($DB32&gt;2020,$C78*INDIRECT("'Bonus Calc'!"&amp;$L$101&amp;61)))</f>
        <v>0</v>
      </c>
      <c r="AG78" s="440">
        <f ca="1">IF($C$8="y",$C78*IF($DB32&gt;2019,VLOOKUP(2020,'Bonus Calc'!$A$18:$CZ$61,$M$104,0),VLOOKUP($DB32,'Bonus Calc'!$A$18:$CZ$61,$M$104,0)),+IF(OR($DB32&gt;2020,$C78=0),0,INDIRECT("'"&amp;$D$102&amp;"'!"&amp;$M$101&amp;$D$103))+IF($DB32&gt;2020,$C78*INDIRECT("'Bonus Calc'!"&amp;$M$101&amp;61)))</f>
        <v>0</v>
      </c>
      <c r="AH78" s="440">
        <f ca="1">IF($C$8="y",$C78*IF($DB32&gt;2019,VLOOKUP(2020,'Bonus Calc'!$A$18:$CZ$61,$N$104,0),VLOOKUP($DB32,'Bonus Calc'!$A$18:$CZ$61,$N$104,0)),+IF(OR($DB32&gt;2020,$C78=0),0,INDIRECT("'"&amp;$D$102&amp;"'!"&amp;$N$101&amp;$D$103))+IF($DB32&gt;2020,$C78*INDIRECT("'Bonus Calc'!"&amp;$N$101&amp;61)))</f>
        <v>0</v>
      </c>
      <c r="AI78" s="440">
        <f ca="1">IF($C$8="y",$C78*IF($DB32&gt;2019,VLOOKUP(2020,'Bonus Calc'!$A$18:$CZ$61,$O$104,0),VLOOKUP($DB32,'Bonus Calc'!$A$18:$CZ$61,$O$104,0)),+IF(OR($DB32&gt;2020,$C78=0),0,INDIRECT("'"&amp;$D$102&amp;"'!"&amp;$O$101&amp;$D$103))+IF($DB32&gt;2020,$C78*INDIRECT("'Bonus Calc'!"&amp;$O$101&amp;61)))</f>
        <v>0</v>
      </c>
      <c r="AJ78" s="440">
        <f ca="1">IF($C$8="y",$C78*IF($DB32&gt;2019,VLOOKUP(2020,'Bonus Calc'!$A$18:$CZ$61,$P$104,0),VLOOKUP($DB32,'Bonus Calc'!$A$18:$CZ$61,$P$104,0)),+IF(OR($DB32&gt;2020,$C78=0),0,INDIRECT("'"&amp;$D$102&amp;"'!"&amp;$P$101&amp;$D$103))+IF($DB32&gt;2020,$C78*INDIRECT("'Bonus Calc'!"&amp;$P$101&amp;61)))</f>
        <v>0</v>
      </c>
      <c r="AK78" s="440">
        <f ca="1">IF($C$8="y",$C78*IF($DB32&gt;2019,VLOOKUP(2020,'Bonus Calc'!$A$18:$CZ$61,$Q$104,0),VLOOKUP($DB32,'Bonus Calc'!$A$18:$CZ$61,$Q$104,0)),+IF(OR($DB32&gt;2020,$C78=0),0,INDIRECT("'"&amp;$D$102&amp;"'!"&amp;$Q$101&amp;$D$103))+IF($DB32&gt;2020,$C78*INDIRECT("'Bonus Calc'!"&amp;$Q$101&amp;61)))</f>
        <v>0</v>
      </c>
      <c r="AL78" s="440">
        <f ca="1">IF($C$8="y",$C78*IF($DB32&gt;2019,VLOOKUP(2020,'Bonus Calc'!$A$18:$CZ$61,$R$104,0),VLOOKUP($DB32,'Bonus Calc'!$A$18:$CZ$61,$R$104,0)),+IF(OR($DB32&gt;2020,$C78=0),0,INDIRECT("'"&amp;$D$102&amp;"'!"&amp;$R$101&amp;$D$103))+IF($DB32&gt;2020,$C78*INDIRECT("'Bonus Calc'!"&amp;$R$101&amp;61)))</f>
        <v>0</v>
      </c>
      <c r="AM78" s="440">
        <f ca="1">IF($C$8="y",$C78*IF($DB32&gt;2019,VLOOKUP(2020,'Bonus Calc'!$A$18:$CZ$61,$S$104,0),VLOOKUP($DB32,'Bonus Calc'!$A$18:$CZ$61,$S$104,0)),+IF(OR($DB32&gt;2020,$C78=0),0,INDIRECT("'"&amp;$D$102&amp;"'!"&amp;$S$101&amp;$D$103))+IF($DB32&gt;2020,$C78*INDIRECT("'Bonus Calc'!"&amp;$S$101&amp;61)))</f>
        <v>0</v>
      </c>
      <c r="AN78" s="440">
        <f ca="1">IF($C$8="y",$C78*IF($DB32&gt;2019,VLOOKUP(2020,'Bonus Calc'!$A$18:$CZ$61,$T$104,0),VLOOKUP($DB32,'Bonus Calc'!$A$18:$CZ$61,$T$104,0)),+IF(OR($DB32&gt;2020,$C78=0),0,INDIRECT("'"&amp;$D$102&amp;"'!"&amp;$T$101&amp;$D$103))+IF($DB32&gt;2020,$C78*INDIRECT("'Bonus Calc'!"&amp;$T$101&amp;61)))</f>
        <v>0</v>
      </c>
      <c r="AO78" s="440">
        <f ca="1">IF($C$8="y",$C78*IF($DB32&gt;2019,VLOOKUP(2020,'Bonus Calc'!$A$18:$CZ$61,$U$104,0),VLOOKUP($DB32,'Bonus Calc'!$A$18:$CZ$61,$U$104,0)),+IF(OR($DB32&gt;2020,$C78=0),0,INDIRECT("'"&amp;$D$102&amp;"'!"&amp;$U$101&amp;$D$103))+IF($DB32&gt;2020,$C78*INDIRECT("'Bonus Calc'!"&amp;$U$101&amp;61)))</f>
        <v>0</v>
      </c>
      <c r="AP78" s="440">
        <f ca="1">IF($C$8="y",$C78*IF($DB32&gt;2019,VLOOKUP(2020,'Bonus Calc'!$A$18:$CZ$61,$V$104,0),VLOOKUP($DB32,'Bonus Calc'!$A$18:$CZ$61,$V$104,0)),+IF(OR($DB32&gt;2020,$C78=0),0,INDIRECT("'"&amp;$D$102&amp;"'!"&amp;$V$101&amp;$D$103))+IF($DB32&gt;2020,$C78*INDIRECT("'Bonus Calc'!"&amp;$V$101&amp;61)))</f>
        <v>0</v>
      </c>
      <c r="AQ78" s="440">
        <f ca="1">IF($C$8="y",$C78*IF($DB32&gt;2019,VLOOKUP(2020,'Bonus Calc'!$A$18:$CZ$61,$W$104,0),VLOOKUP($DB32,'Bonus Calc'!$A$18:$CZ$61,$W$104,0)),+IF(OR($DB32&gt;2020,$C78=0),0,INDIRECT("'"&amp;$D$102&amp;"'!"&amp;$W$101&amp;$D$103))+IF($DB32&gt;2020,$C78*INDIRECT("'Bonus Calc'!"&amp;$W$101&amp;61)))</f>
        <v>0</v>
      </c>
      <c r="AR78" s="440">
        <f ca="1">IF($C$8="y",$C78*IF($DB32&gt;2019,VLOOKUP(2020,'Bonus Calc'!$A$18:$CZ$61,$X$104,0),VLOOKUP($DB32,'Bonus Calc'!$A$18:$CZ$61,$X$104,0)),+IF(OR($DB32&gt;2020,$C78=0),0,INDIRECT("'"&amp;$D$102&amp;"'!"&amp;$X$101&amp;$D$103))+IF($DB32&gt;2020,$C78*INDIRECT("'Bonus Calc'!"&amp;$X$101&amp;61)))</f>
        <v>0</v>
      </c>
      <c r="AS78" s="440">
        <f ca="1">IF($C$8="y",$C78*IF($DB32&gt;2019,VLOOKUP(2020,'Bonus Calc'!$A$18:$CZ$61,$Y$104,0),VLOOKUP($DB32,'Bonus Calc'!$A$18:$CZ$61,$Y$104,0)),+IF(OR($DB32&gt;2020,$C78=0),0,INDIRECT("'"&amp;$D$102&amp;"'!"&amp;$Y$101&amp;$D$103))+IF($DB32&gt;2020,$C78*INDIRECT("'Bonus Calc'!"&amp;$Y$101&amp;61)))</f>
        <v>0</v>
      </c>
      <c r="AT78" s="440">
        <f ca="1">IF($C$8="y",$C78*IF($DB32&gt;2019,VLOOKUP(2020,'Bonus Calc'!$A$18:$CZ$61,$Z$104,0),VLOOKUP($DB32,'Bonus Calc'!$A$18:$CZ$61,$Z$104,0)),+IF(OR($DB32&gt;2020,$C78=0),0,INDIRECT("'"&amp;$D$102&amp;"'!"&amp;$Z$101&amp;$D$103))+IF($DB32&gt;2020,$C78*INDIRECT("'Bonus Calc'!"&amp;$Z$101&amp;61)))</f>
        <v>0</v>
      </c>
      <c r="AU78" s="440">
        <f ca="1">IF($C$8="y",$C78*IF($DB32&gt;2019,VLOOKUP(2020,'Bonus Calc'!$A$18:$CZ$61,$AA$104,0),VLOOKUP($DB32,'Bonus Calc'!$A$18:$CZ$61,$AA$104,0)),+IF(OR($DB32&gt;2020,$C78=0),0,INDIRECT("'"&amp;$D$102&amp;"'!"&amp;$AA$101&amp;$D$103))+IF($DB32&gt;2020,$C78*INDIRECT("'Bonus Calc'!"&amp;$AA$101&amp;61)))</f>
        <v>0</v>
      </c>
      <c r="AV78" s="440">
        <f ca="1">IF($C$8="y",$C78*IF($DB32&gt;2019,VLOOKUP(2020,'Bonus Calc'!$A$18:$CZ$61,$AB$104,0),VLOOKUP($DB32,'Bonus Calc'!$A$18:$CZ$61,$AB$104,0)),+IF(OR($DB32&gt;2020,$C78=0),0,INDIRECT("'"&amp;$D$102&amp;"'!"&amp;$AB$101&amp;$D$103))+IF($DB32&gt;2020,$C78*INDIRECT("'Bonus Calc'!"&amp;$AB$101&amp;61)))</f>
        <v>0</v>
      </c>
      <c r="AW78" s="440">
        <f ca="1">IF($C$8="y",$C78*IF($DB32&gt;2019,VLOOKUP(2020,'Bonus Calc'!$A$18:$CZ$61,$AC$104,0),VLOOKUP($DB32,'Bonus Calc'!$A$18:$CZ$61,$AC$104,0)),+IF(OR($DB32&gt;2020,$C78=0),0,INDIRECT("'"&amp;$D$102&amp;"'!"&amp;$AC$101&amp;$D$103))+IF($DB32&gt;2020,$C78*INDIRECT("'Bonus Calc'!"&amp;$AC$101&amp;61)))</f>
        <v>0</v>
      </c>
      <c r="AX78" s="440">
        <f ca="1">IF($C$8="y",$C78*IF($DB32&gt;2019,VLOOKUP(2020,'Bonus Calc'!$A$18:$CZ$61,$AD$104,0),VLOOKUP($DB32,'Bonus Calc'!$A$18:$CZ$61,$AD$104,0)),+IF(OR($DB32&gt;2020,$C78=0),0,INDIRECT("'"&amp;$D$102&amp;"'!"&amp;$AD$101&amp;$D$103))+IF($DB32&gt;2020,$C78*INDIRECT("'Bonus Calc'!"&amp;$AD$101&amp;61)))</f>
        <v>0</v>
      </c>
      <c r="AY78" s="440">
        <f ca="1">IF($C$8="y",$C78*IF($DB32&gt;2019,VLOOKUP(2020,'Bonus Calc'!$A$18:$CZ$61,$AE$104,0),VLOOKUP($DB32,'Bonus Calc'!$A$18:$CZ$61,$AE$104,0)),+IF(OR($DB32&gt;2020,$C78=0),0,INDIRECT("'"&amp;$D$102&amp;"'!"&amp;$AE$101&amp;$D$103))+IF($DB32&gt;2020,$C78*INDIRECT("'Bonus Calc'!"&amp;$AE$101&amp;61)))</f>
        <v>0</v>
      </c>
      <c r="AZ78" s="440">
        <f ca="1">IF($C$8="y",$C78*IF($DB32&gt;2019,VLOOKUP(2020,'Bonus Calc'!$A$18:$CZ$61,$AF$104,0),VLOOKUP($DB32,'Bonus Calc'!$A$18:$CZ$61,$AF$104,0)),+IF(OR($DB32&gt;2020,$C78=0),0,INDIRECT("'"&amp;$D$102&amp;"'!"&amp;$AF$101&amp;$D$103))+IF($DB32&gt;2020,$C78*INDIRECT("'Bonus Calc'!"&amp;$AF$101&amp;61)))</f>
        <v>0</v>
      </c>
      <c r="BA78" s="440">
        <f ca="1">IF($C$8="y",$C78*IF($DB32&gt;2019,VLOOKUP(2020,'Bonus Calc'!$A$18:$CZ$61,$AG$104,0),VLOOKUP($DB32,'Bonus Calc'!$A$18:$CZ$61,$AG$104,0)),+IF(OR($DB32&gt;2020,$C78=0),0,INDIRECT("'"&amp;$D$102&amp;"'!"&amp;$AG$101&amp;$D$103))+IF($DB32&gt;2020,$C78*INDIRECT("'Bonus Calc'!"&amp;$AG$101&amp;61)))</f>
        <v>0</v>
      </c>
      <c r="BB78" s="440">
        <f ca="1">IF($C$8="y",$C78*IF($DB32&gt;2019,VLOOKUP(2020,'Bonus Calc'!$A$18:$CZ$61,$AH$104,0),VLOOKUP($DB32,'Bonus Calc'!$A$18:$CZ$61,$AH$104,0)),+IF(OR($DB32&gt;2020,$C78=0),0,INDIRECT("'"&amp;$D$102&amp;"'!"&amp;$AH$101&amp;$D$103))+IF($DB32&gt;2020,$C78*INDIRECT("'Bonus Calc'!"&amp;$AH$101&amp;61)))</f>
        <v>0</v>
      </c>
      <c r="BC78" s="440">
        <f ca="1">IF($C$8="y",$C78*IF($DB32&gt;2019,VLOOKUP(2020,'Bonus Calc'!$A$18:$CZ$61,$AI$104,0),VLOOKUP($DB32,'Bonus Calc'!$A$18:$CZ$61,$AI$104,0)),+IF(OR($DB32&gt;2020,$C78=0),0,INDIRECT("'"&amp;$D$102&amp;"'!"&amp;$AI$101&amp;$D$103))+IF($DB32&gt;2020,$C78*INDIRECT("'Bonus Calc'!"&amp;$AI$101&amp;61)))</f>
        <v>0</v>
      </c>
      <c r="BD78" s="440">
        <f ca="1">IF($C$8="y",$C78*IF($DB32&gt;2019,VLOOKUP(2020,'Bonus Calc'!$A$18:$CZ$61,$AJ$104,0),VLOOKUP($DB32,'Bonus Calc'!$A$18:$CZ$61,$AJ$104,0)),+IF(OR($DB32&gt;2020,$C78=0),0,INDIRECT("'"&amp;$D$102&amp;"'!"&amp;$AJ$101&amp;$D$103))+IF($DB32&gt;2020,$C78*INDIRECT("'Bonus Calc'!"&amp;$AJ$101&amp;61)))</f>
        <v>0</v>
      </c>
      <c r="BE78" s="440">
        <f ca="1">IF($C$8="y",$C78*IF($DB32&gt;2019,VLOOKUP(2020,'Bonus Calc'!$A$18:$CZ$61,$AK$104,0),VLOOKUP($DB32,'Bonus Calc'!$A$18:$CZ$61,$AK$104,0)),+IF(OR($DB32&gt;2020,$C78=0),0,INDIRECT("'"&amp;$D$102&amp;"'!"&amp;$AK$101&amp;$D$103))+IF($DB32&gt;2020,$C78*INDIRECT("'Bonus Calc'!"&amp;$AK$101&amp;61)))</f>
        <v>0</v>
      </c>
      <c r="BF78" s="440">
        <f ca="1">IF($C$8="y",$C78*IF($DB32&gt;2019,VLOOKUP(2020,'Bonus Calc'!$A$18:$CZ$61,$AL$104,0),VLOOKUP($DB32,'Bonus Calc'!$A$18:$CZ$61,$AL$104,0)),+IF(OR($DB32&gt;2020,$C78=0),0,INDIRECT("'"&amp;$D$102&amp;"'!"&amp;$AL$101&amp;$D$103))+IF($DB32&gt;2020,$C78*INDIRECT("'Bonus Calc'!"&amp;$AL$101&amp;61)))</f>
        <v>0</v>
      </c>
      <c r="BG78" s="440">
        <f ca="1">IF($C$8="y",$C78*IF($DB32&gt;2019,VLOOKUP(2020,'Bonus Calc'!$A$18:$CZ$61,$AM$104,0),VLOOKUP($DB32,'Bonus Calc'!$A$18:$CZ$61,$AM$104,0)),+IF(OR($DB32&gt;2020,$C78=0),0,INDIRECT("'"&amp;$D$102&amp;"'!"&amp;$AM$101&amp;$D$103))+IF($DB32&gt;2020,$C78*INDIRECT("'Bonus Calc'!"&amp;$AM$101&amp;61)))</f>
        <v>0</v>
      </c>
      <c r="BH78" s="440">
        <f ca="1">IF($C$8="y",$C78*IF($DB32&gt;2019,VLOOKUP(2020,'Bonus Calc'!$A$18:$CZ$61,$AN$104,0),VLOOKUP($DB32,'Bonus Calc'!$A$18:$CZ$61,$AN$104,0)),+IF(OR($DB32&gt;2020,$C78=0),0,INDIRECT("'"&amp;$D$102&amp;"'!"&amp;$AN$101&amp;$D$103))+IF($DB32&gt;2020,$C78*INDIRECT("'Bonus Calc'!"&amp;$AN$101&amp;61)))</f>
        <v>0</v>
      </c>
      <c r="BI78" s="440">
        <f ca="1">IF($C$8="y",$C78*IF($DB32&gt;2019,VLOOKUP(2020,'Bonus Calc'!$A$18:$CZ$61,$AO$104,0),VLOOKUP($DB32,'Bonus Calc'!$A$18:$CZ$61,$AO$104,0)),+IF(OR($DB32&gt;2020,$C78=0),0,INDIRECT("'"&amp;$D$102&amp;"'!"&amp;$AO$101&amp;$D$103))+IF($DB32&gt;2020,$C78*INDIRECT("'Bonus Calc'!"&amp;$AO$101&amp;61)))</f>
        <v>0</v>
      </c>
      <c r="BJ78" s="440">
        <f ca="1">IF($C$8="y",$C78*IF($DB32&gt;2019,VLOOKUP(2020,'Bonus Calc'!$A$18:$CZ$61,$AP$104,0),VLOOKUP($DB32,'Bonus Calc'!$A$18:$CZ$61,$AP$104,0)),+IF(OR($DB32&gt;2020,$C78=0),0,INDIRECT("'"&amp;$D$102&amp;"'!"&amp;$AP$101&amp;$D$103))+IF($DB32&gt;2020,$C78*INDIRECT("'Bonus Calc'!"&amp;$AP$101&amp;61)))</f>
        <v>0</v>
      </c>
      <c r="BK78" s="440">
        <f ca="1">IF($C$8="y",$C78*IF($DB32&gt;2019,VLOOKUP(2020,'Bonus Calc'!$A$18:$CZ$61,$AQ$104,0),VLOOKUP($DB32,'Bonus Calc'!$A$18:$CZ$61,$AQ$104,0)),+IF(OR($DB32&gt;2020,$C78=0),0,INDIRECT("'"&amp;$D$102&amp;"'!"&amp;$AQ$101&amp;$D$103))+IF($DB32&gt;2020,$C78*INDIRECT("'Bonus Calc'!"&amp;$AQ$101&amp;61)))</f>
        <v>0</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s="437" customFormat="1" x14ac:dyDescent="0.2">
      <c r="A79" s="191">
        <f t="shared" si="336"/>
        <v>22</v>
      </c>
      <c r="B79" s="191">
        <f t="shared" si="337"/>
        <v>2039</v>
      </c>
      <c r="C79" s="183">
        <f t="shared" ca="1" si="338"/>
        <v>0</v>
      </c>
      <c r="D79" s="439"/>
      <c r="E79" s="439"/>
      <c r="F79" s="439"/>
      <c r="G79" s="439"/>
      <c r="H79" s="439"/>
      <c r="I79" s="439"/>
      <c r="J79" s="439"/>
      <c r="K79" s="439"/>
      <c r="L79" s="439"/>
      <c r="M79" s="439"/>
      <c r="N79" s="439"/>
      <c r="O79" s="439"/>
      <c r="P79" s="439"/>
      <c r="Q79" s="439"/>
      <c r="R79" s="439"/>
      <c r="S79" s="439"/>
      <c r="T79" s="439"/>
      <c r="U79" s="439"/>
      <c r="V79" s="439"/>
      <c r="W79" s="440"/>
      <c r="X79" s="440"/>
      <c r="Y79" s="440">
        <f ca="1">IF($C$8="y",$C79*IF($DB33&gt;2019,VLOOKUP(2020,'Bonus Calc'!$A$18:$CZ$61,$D$104,0),VLOOKUP($DB33,'Bonus Calc'!$A$18:$CZ$61,$D$104,0)),+IF(OR($DB33&gt;2020,$C79=0),0,INDIRECT("'"&amp;$D$102&amp;"'!"&amp;$D$101&amp;$D$103))+IF($DB33&gt;2020,$C79*INDIRECT("'Bonus Calc'!"&amp;$D$101&amp;61)))</f>
        <v>0</v>
      </c>
      <c r="Z79" s="440">
        <f ca="1">IF($C$8="y",$C79*IF($DB33&gt;2019,VLOOKUP(2020,'Bonus Calc'!$A$18:$CZ$61,$E$104,0),VLOOKUP($DB33,'Bonus Calc'!$A$18:$CZ$61,$E$104,0)),+IF(OR($DB33&gt;2020,$C79=0),0,INDIRECT("'"&amp;$D$102&amp;"'!"&amp;$E$101&amp;$D$103))+IF($DB33&gt;2020,$C79*INDIRECT("'Bonus Calc'!"&amp;$E$101&amp;61)))</f>
        <v>0</v>
      </c>
      <c r="AA79" s="440">
        <f ca="1">IF($C$8="y",$C79*IF($DB33&gt;2019,VLOOKUP(2020,'Bonus Calc'!$A$18:$CZ$61,$F$104,0),VLOOKUP($DB33,'Bonus Calc'!$A$18:$CZ$61,$F$104,0)),+IF(OR($DB33&gt;2020,$C79=0),0,INDIRECT("'"&amp;$D$102&amp;"'!"&amp;$F$101&amp;$D$103))+IF($DB33&gt;2020,$C79*INDIRECT("'Bonus Calc'!"&amp;$F$101&amp;61)))</f>
        <v>0</v>
      </c>
      <c r="AB79" s="440">
        <f ca="1">IF($C$8="y",$C79*IF($DB33&gt;2019,VLOOKUP(2020,'Bonus Calc'!$A$18:$CZ$61,$G$104,0),VLOOKUP($DB33,'Bonus Calc'!$A$18:$CZ$61,$G$104,0)),+IF(OR($DB33&gt;2020,$C79=0),0,INDIRECT("'"&amp;$D$102&amp;"'!"&amp;$G$101&amp;$D$103))+IF($DB33&gt;2020,$C79*INDIRECT("'Bonus Calc'!"&amp;$G$101&amp;61)))</f>
        <v>0</v>
      </c>
      <c r="AC79" s="440">
        <f ca="1">IF($C$8="y",$C79*IF($DB33&gt;2019,VLOOKUP(2020,'Bonus Calc'!$A$18:$CZ$61,$H$104,0),VLOOKUP($DB33,'Bonus Calc'!$A$18:$CZ$61,$H$104,0)),+IF(OR($DB33&gt;2020,$C79=0),0,INDIRECT("'"&amp;$D$102&amp;"'!"&amp;$H$101&amp;$D$103))+IF($DB33&gt;2020,$C79*INDIRECT("'Bonus Calc'!"&amp;$H$101&amp;61)))</f>
        <v>0</v>
      </c>
      <c r="AD79" s="440">
        <f ca="1">IF($C$8="y",$C79*IF($DB33&gt;2019,VLOOKUP(2020,'Bonus Calc'!$A$18:$CZ$61,$I$104,0),VLOOKUP($DB33,'Bonus Calc'!$A$18:$CZ$61,$I$104,0)),+IF(OR($DB33&gt;2020,$C79=0),0,INDIRECT("'"&amp;$D$102&amp;"'!"&amp;$I$101&amp;$D$103))+IF($DB33&gt;2020,$C79*INDIRECT("'Bonus Calc'!"&amp;$I$101&amp;61)))</f>
        <v>0</v>
      </c>
      <c r="AE79" s="440">
        <f ca="1">IF($C$8="y",$C79*IF($DB33&gt;2019,VLOOKUP(2020,'Bonus Calc'!$A$18:$CZ$61,$J$104,0),VLOOKUP($DB33,'Bonus Calc'!$A$18:$CZ$61,$J$104,0)),+IF(OR($DB33&gt;2020,$C79=0),0,INDIRECT("'"&amp;$D$102&amp;"'!"&amp;$J$101&amp;$D$103))+IF($DB33&gt;2020,$C79*INDIRECT("'Bonus Calc'!"&amp;$J$101&amp;61)))</f>
        <v>0</v>
      </c>
      <c r="AF79" s="440">
        <f ca="1">IF($C$8="y",$C79*IF($DB33&gt;2019,VLOOKUP(2020,'Bonus Calc'!$A$18:$CZ$61,$K$104,0),VLOOKUP($DB33,'Bonus Calc'!$A$18:$CZ$61,$K$104,0)),+IF(OR($DB33&gt;2020,$C79=0),0,INDIRECT("'"&amp;$D$102&amp;"'!"&amp;$K$101&amp;$D$103))+IF($DB33&gt;2020,$C79*INDIRECT("'Bonus Calc'!"&amp;$K$101&amp;61)))</f>
        <v>0</v>
      </c>
      <c r="AG79" s="440">
        <f ca="1">IF($C$8="y",$C79*IF($DB33&gt;2019,VLOOKUP(2020,'Bonus Calc'!$A$18:$CZ$61,$L$104,0),VLOOKUP($DB33,'Bonus Calc'!$A$18:$CZ$61,$L$104,0)),+IF(OR($DB33&gt;2020,$C79=0),0,INDIRECT("'"&amp;$D$102&amp;"'!"&amp;$L$101&amp;$D$103))+IF($DB33&gt;2020,$C79*INDIRECT("'Bonus Calc'!"&amp;$L$101&amp;61)))</f>
        <v>0</v>
      </c>
      <c r="AH79" s="440">
        <f ca="1">IF($C$8="y",$C79*IF($DB33&gt;2019,VLOOKUP(2020,'Bonus Calc'!$A$18:$CZ$61,$M$104,0),VLOOKUP($DB33,'Bonus Calc'!$A$18:$CZ$61,$M$104,0)),+IF(OR($DB33&gt;2020,$C79=0),0,INDIRECT("'"&amp;$D$102&amp;"'!"&amp;$M$101&amp;$D$103))+IF($DB33&gt;2020,$C79*INDIRECT("'Bonus Calc'!"&amp;$M$101&amp;61)))</f>
        <v>0</v>
      </c>
      <c r="AI79" s="440">
        <f ca="1">IF($C$8="y",$C79*IF($DB33&gt;2019,VLOOKUP(2020,'Bonus Calc'!$A$18:$CZ$61,$N$104,0),VLOOKUP($DB33,'Bonus Calc'!$A$18:$CZ$61,$N$104,0)),+IF(OR($DB33&gt;2020,$C79=0),0,INDIRECT("'"&amp;$D$102&amp;"'!"&amp;$N$101&amp;$D$103))+IF($DB33&gt;2020,$C79*INDIRECT("'Bonus Calc'!"&amp;$N$101&amp;61)))</f>
        <v>0</v>
      </c>
      <c r="AJ79" s="440">
        <f ca="1">IF($C$8="y",$C79*IF($DB33&gt;2019,VLOOKUP(2020,'Bonus Calc'!$A$18:$CZ$61,$O$104,0),VLOOKUP($DB33,'Bonus Calc'!$A$18:$CZ$61,$O$104,0)),+IF(OR($DB33&gt;2020,$C79=0),0,INDIRECT("'"&amp;$D$102&amp;"'!"&amp;$O$101&amp;$D$103))+IF($DB33&gt;2020,$C79*INDIRECT("'Bonus Calc'!"&amp;$O$101&amp;61)))</f>
        <v>0</v>
      </c>
      <c r="AK79" s="440">
        <f ca="1">IF($C$8="y",$C79*IF($DB33&gt;2019,VLOOKUP(2020,'Bonus Calc'!$A$18:$CZ$61,$P$104,0),VLOOKUP($DB33,'Bonus Calc'!$A$18:$CZ$61,$P$104,0)),+IF(OR($DB33&gt;2020,$C79=0),0,INDIRECT("'"&amp;$D$102&amp;"'!"&amp;$P$101&amp;$D$103))+IF($DB33&gt;2020,$C79*INDIRECT("'Bonus Calc'!"&amp;$P$101&amp;61)))</f>
        <v>0</v>
      </c>
      <c r="AL79" s="440">
        <f ca="1">IF($C$8="y",$C79*IF($DB33&gt;2019,VLOOKUP(2020,'Bonus Calc'!$A$18:$CZ$61,$Q$104,0),VLOOKUP($DB33,'Bonus Calc'!$A$18:$CZ$61,$Q$104,0)),+IF(OR($DB33&gt;2020,$C79=0),0,INDIRECT("'"&amp;$D$102&amp;"'!"&amp;$Q$101&amp;$D$103))+IF($DB33&gt;2020,$C79*INDIRECT("'Bonus Calc'!"&amp;$Q$101&amp;61)))</f>
        <v>0</v>
      </c>
      <c r="AM79" s="440">
        <f ca="1">IF($C$8="y",$C79*IF($DB33&gt;2019,VLOOKUP(2020,'Bonus Calc'!$A$18:$CZ$61,$R$104,0),VLOOKUP($DB33,'Bonus Calc'!$A$18:$CZ$61,$R$104,0)),+IF(OR($DB33&gt;2020,$C79=0),0,INDIRECT("'"&amp;$D$102&amp;"'!"&amp;$R$101&amp;$D$103))+IF($DB33&gt;2020,$C79*INDIRECT("'Bonus Calc'!"&amp;$R$101&amp;61)))</f>
        <v>0</v>
      </c>
      <c r="AN79" s="440">
        <f ca="1">IF($C$8="y",$C79*IF($DB33&gt;2019,VLOOKUP(2020,'Bonus Calc'!$A$18:$CZ$61,$S$104,0),VLOOKUP($DB33,'Bonus Calc'!$A$18:$CZ$61,$S$104,0)),+IF(OR($DB33&gt;2020,$C79=0),0,INDIRECT("'"&amp;$D$102&amp;"'!"&amp;$S$101&amp;$D$103))+IF($DB33&gt;2020,$C79*INDIRECT("'Bonus Calc'!"&amp;$S$101&amp;61)))</f>
        <v>0</v>
      </c>
      <c r="AO79" s="440">
        <f ca="1">IF($C$8="y",$C79*IF($DB33&gt;2019,VLOOKUP(2020,'Bonus Calc'!$A$18:$CZ$61,$T$104,0),VLOOKUP($DB33,'Bonus Calc'!$A$18:$CZ$61,$T$104,0)),+IF(OR($DB33&gt;2020,$C79=0),0,INDIRECT("'"&amp;$D$102&amp;"'!"&amp;$T$101&amp;$D$103))+IF($DB33&gt;2020,$C79*INDIRECT("'Bonus Calc'!"&amp;$T$101&amp;61)))</f>
        <v>0</v>
      </c>
      <c r="AP79" s="440">
        <f ca="1">IF($C$8="y",$C79*IF($DB33&gt;2019,VLOOKUP(2020,'Bonus Calc'!$A$18:$CZ$61,$U$104,0),VLOOKUP($DB33,'Bonus Calc'!$A$18:$CZ$61,$U$104,0)),+IF(OR($DB33&gt;2020,$C79=0),0,INDIRECT("'"&amp;$D$102&amp;"'!"&amp;$U$101&amp;$D$103))+IF($DB33&gt;2020,$C79*INDIRECT("'Bonus Calc'!"&amp;$U$101&amp;61)))</f>
        <v>0</v>
      </c>
      <c r="AQ79" s="440">
        <f ca="1">IF($C$8="y",$C79*IF($DB33&gt;2019,VLOOKUP(2020,'Bonus Calc'!$A$18:$CZ$61,$V$104,0),VLOOKUP($DB33,'Bonus Calc'!$A$18:$CZ$61,$V$104,0)),+IF(OR($DB33&gt;2020,$C79=0),0,INDIRECT("'"&amp;$D$102&amp;"'!"&amp;$V$101&amp;$D$103))+IF($DB33&gt;2020,$C79*INDIRECT("'Bonus Calc'!"&amp;$V$101&amp;61)))</f>
        <v>0</v>
      </c>
      <c r="AR79" s="440">
        <f ca="1">IF($C$8="y",$C79*IF($DB33&gt;2019,VLOOKUP(2020,'Bonus Calc'!$A$18:$CZ$61,$W$104,0),VLOOKUP($DB33,'Bonus Calc'!$A$18:$CZ$61,$W$104,0)),+IF(OR($DB33&gt;2020,$C79=0),0,INDIRECT("'"&amp;$D$102&amp;"'!"&amp;$W$101&amp;$D$103))+IF($DB33&gt;2020,$C79*INDIRECT("'Bonus Calc'!"&amp;$W$101&amp;61)))</f>
        <v>0</v>
      </c>
      <c r="AS79" s="440">
        <f ca="1">IF($C$8="y",$C79*IF($DB33&gt;2019,VLOOKUP(2020,'Bonus Calc'!$A$18:$CZ$61,$X$104,0),VLOOKUP($DB33,'Bonus Calc'!$A$18:$CZ$61,$X$104,0)),+IF(OR($DB33&gt;2020,$C79=0),0,INDIRECT("'"&amp;$D$102&amp;"'!"&amp;$X$101&amp;$D$103))+IF($DB33&gt;2020,$C79*INDIRECT("'Bonus Calc'!"&amp;$X$101&amp;61)))</f>
        <v>0</v>
      </c>
      <c r="AT79" s="440">
        <f ca="1">IF($C$8="y",$C79*IF($DB33&gt;2019,VLOOKUP(2020,'Bonus Calc'!$A$18:$CZ$61,$Y$104,0),VLOOKUP($DB33,'Bonus Calc'!$A$18:$CZ$61,$Y$104,0)),+IF(OR($DB33&gt;2020,$C79=0),0,INDIRECT("'"&amp;$D$102&amp;"'!"&amp;$Y$101&amp;$D$103))+IF($DB33&gt;2020,$C79*INDIRECT("'Bonus Calc'!"&amp;$Y$101&amp;61)))</f>
        <v>0</v>
      </c>
      <c r="AU79" s="440">
        <f ca="1">IF($C$8="y",$C79*IF($DB33&gt;2019,VLOOKUP(2020,'Bonus Calc'!$A$18:$CZ$61,$Z$104,0),VLOOKUP($DB33,'Bonus Calc'!$A$18:$CZ$61,$Z$104,0)),+IF(OR($DB33&gt;2020,$C79=0),0,INDIRECT("'"&amp;$D$102&amp;"'!"&amp;$Z$101&amp;$D$103))+IF($DB33&gt;2020,$C79*INDIRECT("'Bonus Calc'!"&amp;$Z$101&amp;61)))</f>
        <v>0</v>
      </c>
      <c r="AV79" s="440">
        <f ca="1">IF($C$8="y",$C79*IF($DB33&gt;2019,VLOOKUP(2020,'Bonus Calc'!$A$18:$CZ$61,$AA$104,0),VLOOKUP($DB33,'Bonus Calc'!$A$18:$CZ$61,$AA$104,0)),+IF(OR($DB33&gt;2020,$C79=0),0,INDIRECT("'"&amp;$D$102&amp;"'!"&amp;$AA$101&amp;$D$103))+IF($DB33&gt;2020,$C79*INDIRECT("'Bonus Calc'!"&amp;$AA$101&amp;61)))</f>
        <v>0</v>
      </c>
      <c r="AW79" s="440">
        <f ca="1">IF($C$8="y",$C79*IF($DB33&gt;2019,VLOOKUP(2020,'Bonus Calc'!$A$18:$CZ$61,$AB$104,0),VLOOKUP($DB33,'Bonus Calc'!$A$18:$CZ$61,$AB$104,0)),+IF(OR($DB33&gt;2020,$C79=0),0,INDIRECT("'"&amp;$D$102&amp;"'!"&amp;$AB$101&amp;$D$103))+IF($DB33&gt;2020,$C79*INDIRECT("'Bonus Calc'!"&amp;$AB$101&amp;61)))</f>
        <v>0</v>
      </c>
      <c r="AX79" s="440">
        <f ca="1">IF($C$8="y",$C79*IF($DB33&gt;2019,VLOOKUP(2020,'Bonus Calc'!$A$18:$CZ$61,$AC$104,0),VLOOKUP($DB33,'Bonus Calc'!$A$18:$CZ$61,$AC$104,0)),+IF(OR($DB33&gt;2020,$C79=0),0,INDIRECT("'"&amp;$D$102&amp;"'!"&amp;$AC$101&amp;$D$103))+IF($DB33&gt;2020,$C79*INDIRECT("'Bonus Calc'!"&amp;$AC$101&amp;61)))</f>
        <v>0</v>
      </c>
      <c r="AY79" s="440">
        <f ca="1">IF($C$8="y",$C79*IF($DB33&gt;2019,VLOOKUP(2020,'Bonus Calc'!$A$18:$CZ$61,$AD$104,0),VLOOKUP($DB33,'Bonus Calc'!$A$18:$CZ$61,$AD$104,0)),+IF(OR($DB33&gt;2020,$C79=0),0,INDIRECT("'"&amp;$D$102&amp;"'!"&amp;$AD$101&amp;$D$103))+IF($DB33&gt;2020,$C79*INDIRECT("'Bonus Calc'!"&amp;$AD$101&amp;61)))</f>
        <v>0</v>
      </c>
      <c r="AZ79" s="440">
        <f ca="1">IF($C$8="y",$C79*IF($DB33&gt;2019,VLOOKUP(2020,'Bonus Calc'!$A$18:$CZ$61,$AE$104,0),VLOOKUP($DB33,'Bonus Calc'!$A$18:$CZ$61,$AE$104,0)),+IF(OR($DB33&gt;2020,$C79=0),0,INDIRECT("'"&amp;$D$102&amp;"'!"&amp;$AE$101&amp;$D$103))+IF($DB33&gt;2020,$C79*INDIRECT("'Bonus Calc'!"&amp;$AE$101&amp;61)))</f>
        <v>0</v>
      </c>
      <c r="BA79" s="440">
        <f ca="1">IF($C$8="y",$C79*IF($DB33&gt;2019,VLOOKUP(2020,'Bonus Calc'!$A$18:$CZ$61,$AF$104,0),VLOOKUP($DB33,'Bonus Calc'!$A$18:$CZ$61,$AF$104,0)),+IF(OR($DB33&gt;2020,$C79=0),0,INDIRECT("'"&amp;$D$102&amp;"'!"&amp;$AF$101&amp;$D$103))+IF($DB33&gt;2020,$C79*INDIRECT("'Bonus Calc'!"&amp;$AF$101&amp;61)))</f>
        <v>0</v>
      </c>
      <c r="BB79" s="440">
        <f ca="1">IF($C$8="y",$C79*IF($DB33&gt;2019,VLOOKUP(2020,'Bonus Calc'!$A$18:$CZ$61,$AG$104,0),VLOOKUP($DB33,'Bonus Calc'!$A$18:$CZ$61,$AG$104,0)),+IF(OR($DB33&gt;2020,$C79=0),0,INDIRECT("'"&amp;$D$102&amp;"'!"&amp;$AG$101&amp;$D$103))+IF($DB33&gt;2020,$C79*INDIRECT("'Bonus Calc'!"&amp;$AG$101&amp;61)))</f>
        <v>0</v>
      </c>
      <c r="BC79" s="440">
        <f ca="1">IF($C$8="y",$C79*IF($DB33&gt;2019,VLOOKUP(2020,'Bonus Calc'!$A$18:$CZ$61,$AH$104,0),VLOOKUP($DB33,'Bonus Calc'!$A$18:$CZ$61,$AH$104,0)),+IF(OR($DB33&gt;2020,$C79=0),0,INDIRECT("'"&amp;$D$102&amp;"'!"&amp;$AH$101&amp;$D$103))+IF($DB33&gt;2020,$C79*INDIRECT("'Bonus Calc'!"&amp;$AH$101&amp;61)))</f>
        <v>0</v>
      </c>
      <c r="BD79" s="440">
        <f ca="1">IF($C$8="y",$C79*IF($DB33&gt;2019,VLOOKUP(2020,'Bonus Calc'!$A$18:$CZ$61,$AI$104,0),VLOOKUP($DB33,'Bonus Calc'!$A$18:$CZ$61,$AI$104,0)),+IF(OR($DB33&gt;2020,$C79=0),0,INDIRECT("'"&amp;$D$102&amp;"'!"&amp;$AI$101&amp;$D$103))+IF($DB33&gt;2020,$C79*INDIRECT("'Bonus Calc'!"&amp;$AI$101&amp;61)))</f>
        <v>0</v>
      </c>
      <c r="BE79" s="440">
        <f ca="1">IF($C$8="y",$C79*IF($DB33&gt;2019,VLOOKUP(2020,'Bonus Calc'!$A$18:$CZ$61,$AJ$104,0),VLOOKUP($DB33,'Bonus Calc'!$A$18:$CZ$61,$AJ$104,0)),+IF(OR($DB33&gt;2020,$C79=0),0,INDIRECT("'"&amp;$D$102&amp;"'!"&amp;$AJ$101&amp;$D$103))+IF($DB33&gt;2020,$C79*INDIRECT("'Bonus Calc'!"&amp;$AJ$101&amp;61)))</f>
        <v>0</v>
      </c>
      <c r="BF79" s="440">
        <f ca="1">IF($C$8="y",$C79*IF($DB33&gt;2019,VLOOKUP(2020,'Bonus Calc'!$A$18:$CZ$61,$AK$104,0),VLOOKUP($DB33,'Bonus Calc'!$A$18:$CZ$61,$AK$104,0)),+IF(OR($DB33&gt;2020,$C79=0),0,INDIRECT("'"&amp;$D$102&amp;"'!"&amp;$AK$101&amp;$D$103))+IF($DB33&gt;2020,$C79*INDIRECT("'Bonus Calc'!"&amp;$AK$101&amp;61)))</f>
        <v>0</v>
      </c>
      <c r="BG79" s="440">
        <f ca="1">IF($C$8="y",$C79*IF($DB33&gt;2019,VLOOKUP(2020,'Bonus Calc'!$A$18:$CZ$61,$AL$104,0),VLOOKUP($DB33,'Bonus Calc'!$A$18:$CZ$61,$AL$104,0)),+IF(OR($DB33&gt;2020,$C79=0),0,INDIRECT("'"&amp;$D$102&amp;"'!"&amp;$AL$101&amp;$D$103))+IF($DB33&gt;2020,$C79*INDIRECT("'Bonus Calc'!"&amp;$AL$101&amp;61)))</f>
        <v>0</v>
      </c>
      <c r="BH79" s="440">
        <f ca="1">IF($C$8="y",$C79*IF($DB33&gt;2019,VLOOKUP(2020,'Bonus Calc'!$A$18:$CZ$61,$AM$104,0),VLOOKUP($DB33,'Bonus Calc'!$A$18:$CZ$61,$AM$104,0)),+IF(OR($DB33&gt;2020,$C79=0),0,INDIRECT("'"&amp;$D$102&amp;"'!"&amp;$AM$101&amp;$D$103))+IF($DB33&gt;2020,$C79*INDIRECT("'Bonus Calc'!"&amp;$AM$101&amp;61)))</f>
        <v>0</v>
      </c>
      <c r="BI79" s="440">
        <f ca="1">IF($C$8="y",$C79*IF($DB33&gt;2019,VLOOKUP(2020,'Bonus Calc'!$A$18:$CZ$61,$AN$104,0),VLOOKUP($DB33,'Bonus Calc'!$A$18:$CZ$61,$AN$104,0)),+IF(OR($DB33&gt;2020,$C79=0),0,INDIRECT("'"&amp;$D$102&amp;"'!"&amp;$AN$101&amp;$D$103))+IF($DB33&gt;2020,$C79*INDIRECT("'Bonus Calc'!"&amp;$AN$101&amp;61)))</f>
        <v>0</v>
      </c>
      <c r="BJ79" s="440">
        <f ca="1">IF($C$8="y",$C79*IF($DB33&gt;2019,VLOOKUP(2020,'Bonus Calc'!$A$18:$CZ$61,$AO$104,0),VLOOKUP($DB33,'Bonus Calc'!$A$18:$CZ$61,$AO$104,0)),+IF(OR($DB33&gt;2020,$C79=0),0,INDIRECT("'"&amp;$D$102&amp;"'!"&amp;$AO$101&amp;$D$103))+IF($DB33&gt;2020,$C79*INDIRECT("'Bonus Calc'!"&amp;$AO$101&amp;61)))</f>
        <v>0</v>
      </c>
      <c r="BK79" s="440">
        <f ca="1">IF($C$8="y",$C79*IF($DB33&gt;2019,VLOOKUP(2020,'Bonus Calc'!$A$18:$CZ$61,$AP$104,0),VLOOKUP($DB33,'Bonus Calc'!$A$18:$CZ$61,$AP$104,0)),+IF(OR($DB33&gt;2020,$C79=0),0,INDIRECT("'"&amp;$D$102&amp;"'!"&amp;$AP$101&amp;$D$103))+IF($DB33&gt;2020,$C79*INDIRECT("'Bonus Calc'!"&amp;$AP$101&amp;61)))</f>
        <v>0</v>
      </c>
      <c r="BL79" s="440">
        <f ca="1">IF($C$8="y",$C79*IF($DB33&gt;2019,VLOOKUP(2020,'Bonus Calc'!$A$18:$CZ$61,$AQ$104,0),VLOOKUP($DB33,'Bonus Calc'!$A$18:$CZ$61,$AQ$104,0)),+IF(OR($DB33&gt;2020,$C79=0),0,INDIRECT("'"&amp;$D$102&amp;"'!"&amp;$AQ$101&amp;$D$103))+IF($DB33&gt;2020,$C79*INDIRECT("'Bonus Calc'!"&amp;$AQ$101&amp;61)))</f>
        <v>0</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s="437" customFormat="1" x14ac:dyDescent="0.2">
      <c r="A80" s="191">
        <f t="shared" si="336"/>
        <v>23</v>
      </c>
      <c r="B80" s="191">
        <f t="shared" si="337"/>
        <v>2040</v>
      </c>
      <c r="C80" s="183">
        <f t="shared" ca="1" si="338"/>
        <v>0</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IF($C$8="y",$C80*IF($DB34&gt;2019,VLOOKUP(2020,'Bonus Calc'!$A$18:$CZ$61,$D$104,0),VLOOKUP($DB34,'Bonus Calc'!$A$18:$CZ$61,$D$104,0)),+IF(OR($DB34&gt;2020,$C80=0),0,INDIRECT("'"&amp;$D$102&amp;"'!"&amp;$D$101&amp;$D$103))+IF($DB34&gt;2020,$C80*INDIRECT("'Bonus Calc'!"&amp;$D$101&amp;61)))</f>
        <v>0</v>
      </c>
      <c r="AA80" s="440">
        <f ca="1">IF($C$8="y",$C80*IF($DB34&gt;2019,VLOOKUP(2020,'Bonus Calc'!$A$18:$CZ$61,$E$104,0),VLOOKUP($DB34,'Bonus Calc'!$A$18:$CZ$61,$E$104,0)),+IF(OR($DB34&gt;2020,$C80=0),0,INDIRECT("'"&amp;$D$102&amp;"'!"&amp;$E$101&amp;$D$103))+IF($DB34&gt;2020,$C80*INDIRECT("'Bonus Calc'!"&amp;$E$101&amp;61)))</f>
        <v>0</v>
      </c>
      <c r="AB80" s="440">
        <f ca="1">IF($C$8="y",$C80*IF($DB34&gt;2019,VLOOKUP(2020,'Bonus Calc'!$A$18:$CZ$61,$F$104,0),VLOOKUP($DB34,'Bonus Calc'!$A$18:$CZ$61,$F$104,0)),+IF(OR($DB34&gt;2020,$C80=0),0,INDIRECT("'"&amp;$D$102&amp;"'!"&amp;$F$101&amp;$D$103))+IF($DB34&gt;2020,$C80*INDIRECT("'Bonus Calc'!"&amp;$F$101&amp;61)))</f>
        <v>0</v>
      </c>
      <c r="AC80" s="440">
        <f ca="1">IF($C$8="y",$C80*IF($DB34&gt;2019,VLOOKUP(2020,'Bonus Calc'!$A$18:$CZ$61,$G$104,0),VLOOKUP($DB34,'Bonus Calc'!$A$18:$CZ$61,$G$104,0)),+IF(OR($DB34&gt;2020,$C80=0),0,INDIRECT("'"&amp;$D$102&amp;"'!"&amp;$G$101&amp;$D$103))+IF($DB34&gt;2020,$C80*INDIRECT("'Bonus Calc'!"&amp;$G$101&amp;61)))</f>
        <v>0</v>
      </c>
      <c r="AD80" s="440">
        <f ca="1">IF($C$8="y",$C80*IF($DB34&gt;2019,VLOOKUP(2020,'Bonus Calc'!$A$18:$CZ$61,$H$104,0),VLOOKUP($DB34,'Bonus Calc'!$A$18:$CZ$61,$H$104,0)),+IF(OR($DB34&gt;2020,$C80=0),0,INDIRECT("'"&amp;$D$102&amp;"'!"&amp;$H$101&amp;$D$103))+IF($DB34&gt;2020,$C80*INDIRECT("'Bonus Calc'!"&amp;$H$101&amp;61)))</f>
        <v>0</v>
      </c>
      <c r="AE80" s="440">
        <f ca="1">IF($C$8="y",$C80*IF($DB34&gt;2019,VLOOKUP(2020,'Bonus Calc'!$A$18:$CZ$61,$I$104,0),VLOOKUP($DB34,'Bonus Calc'!$A$18:$CZ$61,$I$104,0)),+IF(OR($DB34&gt;2020,$C80=0),0,INDIRECT("'"&amp;$D$102&amp;"'!"&amp;$I$101&amp;$D$103))+IF($DB34&gt;2020,$C80*INDIRECT("'Bonus Calc'!"&amp;$I$101&amp;61)))</f>
        <v>0</v>
      </c>
      <c r="AF80" s="440">
        <f ca="1">IF($C$8="y",$C80*IF($DB34&gt;2019,VLOOKUP(2020,'Bonus Calc'!$A$18:$CZ$61,$J$104,0),VLOOKUP($DB34,'Bonus Calc'!$A$18:$CZ$61,$J$104,0)),+IF(OR($DB34&gt;2020,$C80=0),0,INDIRECT("'"&amp;$D$102&amp;"'!"&amp;$J$101&amp;$D$103))+IF($DB34&gt;2020,$C80*INDIRECT("'Bonus Calc'!"&amp;$J$101&amp;61)))</f>
        <v>0</v>
      </c>
      <c r="AG80" s="440">
        <f ca="1">IF($C$8="y",$C80*IF($DB34&gt;2019,VLOOKUP(2020,'Bonus Calc'!$A$18:$CZ$61,$K$104,0),VLOOKUP($DB34,'Bonus Calc'!$A$18:$CZ$61,$K$104,0)),+IF(OR($DB34&gt;2020,$C80=0),0,INDIRECT("'"&amp;$D$102&amp;"'!"&amp;$K$101&amp;$D$103))+IF($DB34&gt;2020,$C80*INDIRECT("'Bonus Calc'!"&amp;$K$101&amp;61)))</f>
        <v>0</v>
      </c>
      <c r="AH80" s="440">
        <f ca="1">IF($C$8="y",$C80*IF($DB34&gt;2019,VLOOKUP(2020,'Bonus Calc'!$A$18:$CZ$61,$L$104,0),VLOOKUP($DB34,'Bonus Calc'!$A$18:$CZ$61,$L$104,0)),+IF(OR($DB34&gt;2020,$C80=0),0,INDIRECT("'"&amp;$D$102&amp;"'!"&amp;$L$101&amp;$D$103))+IF($DB34&gt;2020,$C80*INDIRECT("'Bonus Calc'!"&amp;$L$101&amp;61)))</f>
        <v>0</v>
      </c>
      <c r="AI80" s="440">
        <f ca="1">IF($C$8="y",$C80*IF($DB34&gt;2019,VLOOKUP(2020,'Bonus Calc'!$A$18:$CZ$61,$M$104,0),VLOOKUP($DB34,'Bonus Calc'!$A$18:$CZ$61,$M$104,0)),+IF(OR($DB34&gt;2020,$C80=0),0,INDIRECT("'"&amp;$D$102&amp;"'!"&amp;$M$101&amp;$D$103))+IF($DB34&gt;2020,$C80*INDIRECT("'Bonus Calc'!"&amp;$M$101&amp;61)))</f>
        <v>0</v>
      </c>
      <c r="AJ80" s="440">
        <f ca="1">IF($C$8="y",$C80*IF($DB34&gt;2019,VLOOKUP(2020,'Bonus Calc'!$A$18:$CZ$61,$N$104,0),VLOOKUP($DB34,'Bonus Calc'!$A$18:$CZ$61,$N$104,0)),+IF(OR($DB34&gt;2020,$C80=0),0,INDIRECT("'"&amp;$D$102&amp;"'!"&amp;$N$101&amp;$D$103))+IF($DB34&gt;2020,$C80*INDIRECT("'Bonus Calc'!"&amp;$N$101&amp;61)))</f>
        <v>0</v>
      </c>
      <c r="AK80" s="440">
        <f ca="1">IF($C$8="y",$C80*IF($DB34&gt;2019,VLOOKUP(2020,'Bonus Calc'!$A$18:$CZ$61,$O$104,0),VLOOKUP($DB34,'Bonus Calc'!$A$18:$CZ$61,$O$104,0)),+IF(OR($DB34&gt;2020,$C80=0),0,INDIRECT("'"&amp;$D$102&amp;"'!"&amp;$O$101&amp;$D$103))+IF($DB34&gt;2020,$C80*INDIRECT("'Bonus Calc'!"&amp;$O$101&amp;61)))</f>
        <v>0</v>
      </c>
      <c r="AL80" s="440">
        <f ca="1">IF($C$8="y",$C80*IF($DB34&gt;2019,VLOOKUP(2020,'Bonus Calc'!$A$18:$CZ$61,$P$104,0),VLOOKUP($DB34,'Bonus Calc'!$A$18:$CZ$61,$P$104,0)),+IF(OR($DB34&gt;2020,$C80=0),0,INDIRECT("'"&amp;$D$102&amp;"'!"&amp;$P$101&amp;$D$103))+IF($DB34&gt;2020,$C80*INDIRECT("'Bonus Calc'!"&amp;$P$101&amp;61)))</f>
        <v>0</v>
      </c>
      <c r="AM80" s="440">
        <f ca="1">IF($C$8="y",$C80*IF($DB34&gt;2019,VLOOKUP(2020,'Bonus Calc'!$A$18:$CZ$61,$Q$104,0),VLOOKUP($DB34,'Bonus Calc'!$A$18:$CZ$61,$Q$104,0)),+IF(OR($DB34&gt;2020,$C80=0),0,INDIRECT("'"&amp;$D$102&amp;"'!"&amp;$Q$101&amp;$D$103))+IF($DB34&gt;2020,$C80*INDIRECT("'Bonus Calc'!"&amp;$Q$101&amp;61)))</f>
        <v>0</v>
      </c>
      <c r="AN80" s="440">
        <f ca="1">IF($C$8="y",$C80*IF($DB34&gt;2019,VLOOKUP(2020,'Bonus Calc'!$A$18:$CZ$61,$R$104,0),VLOOKUP($DB34,'Bonus Calc'!$A$18:$CZ$61,$R$104,0)),+IF(OR($DB34&gt;2020,$C80=0),0,INDIRECT("'"&amp;$D$102&amp;"'!"&amp;$R$101&amp;$D$103))+IF($DB34&gt;2020,$C80*INDIRECT("'Bonus Calc'!"&amp;$R$101&amp;61)))</f>
        <v>0</v>
      </c>
      <c r="AO80" s="440">
        <f ca="1">IF($C$8="y",$C80*IF($DB34&gt;2019,VLOOKUP(2020,'Bonus Calc'!$A$18:$CZ$61,$S$104,0),VLOOKUP($DB34,'Bonus Calc'!$A$18:$CZ$61,$S$104,0)),+IF(OR($DB34&gt;2020,$C80=0),0,INDIRECT("'"&amp;$D$102&amp;"'!"&amp;$S$101&amp;$D$103))+IF($DB34&gt;2020,$C80*INDIRECT("'Bonus Calc'!"&amp;$S$101&amp;61)))</f>
        <v>0</v>
      </c>
      <c r="AP80" s="440">
        <f ca="1">IF($C$8="y",$C80*IF($DB34&gt;2019,VLOOKUP(2020,'Bonus Calc'!$A$18:$CZ$61,$T$104,0),VLOOKUP($DB34,'Bonus Calc'!$A$18:$CZ$61,$T$104,0)),+IF(OR($DB34&gt;2020,$C80=0),0,INDIRECT("'"&amp;$D$102&amp;"'!"&amp;$T$101&amp;$D$103))+IF($DB34&gt;2020,$C80*INDIRECT("'Bonus Calc'!"&amp;$T$101&amp;61)))</f>
        <v>0</v>
      </c>
      <c r="AQ80" s="440">
        <f ca="1">IF($C$8="y",$C80*IF($DB34&gt;2019,VLOOKUP(2020,'Bonus Calc'!$A$18:$CZ$61,$U$104,0),VLOOKUP($DB34,'Bonus Calc'!$A$18:$CZ$61,$U$104,0)),+IF(OR($DB34&gt;2020,$C80=0),0,INDIRECT("'"&amp;$D$102&amp;"'!"&amp;$U$101&amp;$D$103))+IF($DB34&gt;2020,$C80*INDIRECT("'Bonus Calc'!"&amp;$U$101&amp;61)))</f>
        <v>0</v>
      </c>
      <c r="AR80" s="440">
        <f ca="1">IF($C$8="y",$C80*IF($DB34&gt;2019,VLOOKUP(2020,'Bonus Calc'!$A$18:$CZ$61,$V$104,0),VLOOKUP($DB34,'Bonus Calc'!$A$18:$CZ$61,$V$104,0)),+IF(OR($DB34&gt;2020,$C80=0),0,INDIRECT("'"&amp;$D$102&amp;"'!"&amp;$V$101&amp;$D$103))+IF($DB34&gt;2020,$C80*INDIRECT("'Bonus Calc'!"&amp;$V$101&amp;61)))</f>
        <v>0</v>
      </c>
      <c r="AS80" s="440">
        <f ca="1">IF($C$8="y",$C80*IF($DB34&gt;2019,VLOOKUP(2020,'Bonus Calc'!$A$18:$CZ$61,$W$104,0),VLOOKUP($DB34,'Bonus Calc'!$A$18:$CZ$61,$W$104,0)),+IF(OR($DB34&gt;2020,$C80=0),0,INDIRECT("'"&amp;$D$102&amp;"'!"&amp;$W$101&amp;$D$103))+IF($DB34&gt;2020,$C80*INDIRECT("'Bonus Calc'!"&amp;$W$101&amp;61)))</f>
        <v>0</v>
      </c>
      <c r="AT80" s="440">
        <f ca="1">IF($C$8="y",$C80*IF($DB34&gt;2019,VLOOKUP(2020,'Bonus Calc'!$A$18:$CZ$61,$X$104,0),VLOOKUP($DB34,'Bonus Calc'!$A$18:$CZ$61,$X$104,0)),+IF(OR($DB34&gt;2020,$C80=0),0,INDIRECT("'"&amp;$D$102&amp;"'!"&amp;$X$101&amp;$D$103))+IF($DB34&gt;2020,$C80*INDIRECT("'Bonus Calc'!"&amp;$X$101&amp;61)))</f>
        <v>0</v>
      </c>
      <c r="AU80" s="440">
        <f ca="1">IF($C$8="y",$C80*IF($DB34&gt;2019,VLOOKUP(2020,'Bonus Calc'!$A$18:$CZ$61,$Y$104,0),VLOOKUP($DB34,'Bonus Calc'!$A$18:$CZ$61,$Y$104,0)),+IF(OR($DB34&gt;2020,$C80=0),0,INDIRECT("'"&amp;$D$102&amp;"'!"&amp;$Y$101&amp;$D$103))+IF($DB34&gt;2020,$C80*INDIRECT("'Bonus Calc'!"&amp;$Y$101&amp;61)))</f>
        <v>0</v>
      </c>
      <c r="AV80" s="440">
        <f ca="1">IF($C$8="y",$C80*IF($DB34&gt;2019,VLOOKUP(2020,'Bonus Calc'!$A$18:$CZ$61,$Z$104,0),VLOOKUP($DB34,'Bonus Calc'!$A$18:$CZ$61,$Z$104,0)),+IF(OR($DB34&gt;2020,$C80=0),0,INDIRECT("'"&amp;$D$102&amp;"'!"&amp;$Z$101&amp;$D$103))+IF($DB34&gt;2020,$C80*INDIRECT("'Bonus Calc'!"&amp;$Z$101&amp;61)))</f>
        <v>0</v>
      </c>
      <c r="AW80" s="440">
        <f ca="1">IF($C$8="y",$C80*IF($DB34&gt;2019,VLOOKUP(2020,'Bonus Calc'!$A$18:$CZ$61,$AA$104,0),VLOOKUP($DB34,'Bonus Calc'!$A$18:$CZ$61,$AA$104,0)),+IF(OR($DB34&gt;2020,$C80=0),0,INDIRECT("'"&amp;$D$102&amp;"'!"&amp;$AA$101&amp;$D$103))+IF($DB34&gt;2020,$C80*INDIRECT("'Bonus Calc'!"&amp;$AA$101&amp;61)))</f>
        <v>0</v>
      </c>
      <c r="AX80" s="440">
        <f ca="1">IF($C$8="y",$C80*IF($DB34&gt;2019,VLOOKUP(2020,'Bonus Calc'!$A$18:$CZ$61,$AB$104,0),VLOOKUP($DB34,'Bonus Calc'!$A$18:$CZ$61,$AB$104,0)),+IF(OR($DB34&gt;2020,$C80=0),0,INDIRECT("'"&amp;$D$102&amp;"'!"&amp;$AB$101&amp;$D$103))+IF($DB34&gt;2020,$C80*INDIRECT("'Bonus Calc'!"&amp;$AB$101&amp;61)))</f>
        <v>0</v>
      </c>
      <c r="AY80" s="440">
        <f ca="1">IF($C$8="y",$C80*IF($DB34&gt;2019,VLOOKUP(2020,'Bonus Calc'!$A$18:$CZ$61,$AC$104,0),VLOOKUP($DB34,'Bonus Calc'!$A$18:$CZ$61,$AC$104,0)),+IF(OR($DB34&gt;2020,$C80=0),0,INDIRECT("'"&amp;$D$102&amp;"'!"&amp;$AC$101&amp;$D$103))+IF($DB34&gt;2020,$C80*INDIRECT("'Bonus Calc'!"&amp;$AC$101&amp;61)))</f>
        <v>0</v>
      </c>
      <c r="AZ80" s="440">
        <f ca="1">IF($C$8="y",$C80*IF($DB34&gt;2019,VLOOKUP(2020,'Bonus Calc'!$A$18:$CZ$61,$AD$104,0),VLOOKUP($DB34,'Bonus Calc'!$A$18:$CZ$61,$AD$104,0)),+IF(OR($DB34&gt;2020,$C80=0),0,INDIRECT("'"&amp;$D$102&amp;"'!"&amp;$AD$101&amp;$D$103))+IF($DB34&gt;2020,$C80*INDIRECT("'Bonus Calc'!"&amp;$AD$101&amp;61)))</f>
        <v>0</v>
      </c>
      <c r="BA80" s="440">
        <f ca="1">IF($C$8="y",$C80*IF($DB34&gt;2019,VLOOKUP(2020,'Bonus Calc'!$A$18:$CZ$61,$AE$104,0),VLOOKUP($DB34,'Bonus Calc'!$A$18:$CZ$61,$AE$104,0)),+IF(OR($DB34&gt;2020,$C80=0),0,INDIRECT("'"&amp;$D$102&amp;"'!"&amp;$AE$101&amp;$D$103))+IF($DB34&gt;2020,$C80*INDIRECT("'Bonus Calc'!"&amp;$AE$101&amp;61)))</f>
        <v>0</v>
      </c>
      <c r="BB80" s="440">
        <f ca="1">IF($C$8="y",$C80*IF($DB34&gt;2019,VLOOKUP(2020,'Bonus Calc'!$A$18:$CZ$61,$AF$104,0),VLOOKUP($DB34,'Bonus Calc'!$A$18:$CZ$61,$AF$104,0)),+IF(OR($DB34&gt;2020,$C80=0),0,INDIRECT("'"&amp;$D$102&amp;"'!"&amp;$AF$101&amp;$D$103))+IF($DB34&gt;2020,$C80*INDIRECT("'Bonus Calc'!"&amp;$AF$101&amp;61)))</f>
        <v>0</v>
      </c>
      <c r="BC80" s="440">
        <f ca="1">IF($C$8="y",$C80*IF($DB34&gt;2019,VLOOKUP(2020,'Bonus Calc'!$A$18:$CZ$61,$AG$104,0),VLOOKUP($DB34,'Bonus Calc'!$A$18:$CZ$61,$AG$104,0)),+IF(OR($DB34&gt;2020,$C80=0),0,INDIRECT("'"&amp;$D$102&amp;"'!"&amp;$AG$101&amp;$D$103))+IF($DB34&gt;2020,$C80*INDIRECT("'Bonus Calc'!"&amp;$AG$101&amp;61)))</f>
        <v>0</v>
      </c>
      <c r="BD80" s="440">
        <f ca="1">IF($C$8="y",$C80*IF($DB34&gt;2019,VLOOKUP(2020,'Bonus Calc'!$A$18:$CZ$61,$AH$104,0),VLOOKUP($DB34,'Bonus Calc'!$A$18:$CZ$61,$AH$104,0)),+IF(OR($DB34&gt;2020,$C80=0),0,INDIRECT("'"&amp;$D$102&amp;"'!"&amp;$AH$101&amp;$D$103))+IF($DB34&gt;2020,$C80*INDIRECT("'Bonus Calc'!"&amp;$AH$101&amp;61)))</f>
        <v>0</v>
      </c>
      <c r="BE80" s="440">
        <f ca="1">IF($C$8="y",$C80*IF($DB34&gt;2019,VLOOKUP(2020,'Bonus Calc'!$A$18:$CZ$61,$AI$104,0),VLOOKUP($DB34,'Bonus Calc'!$A$18:$CZ$61,$AI$104,0)),+IF(OR($DB34&gt;2020,$C80=0),0,INDIRECT("'"&amp;$D$102&amp;"'!"&amp;$AI$101&amp;$D$103))+IF($DB34&gt;2020,$C80*INDIRECT("'Bonus Calc'!"&amp;$AI$101&amp;61)))</f>
        <v>0</v>
      </c>
      <c r="BF80" s="440">
        <f ca="1">IF($C$8="y",$C80*IF($DB34&gt;2019,VLOOKUP(2020,'Bonus Calc'!$A$18:$CZ$61,$AJ$104,0),VLOOKUP($DB34,'Bonus Calc'!$A$18:$CZ$61,$AJ$104,0)),+IF(OR($DB34&gt;2020,$C80=0),0,INDIRECT("'"&amp;$D$102&amp;"'!"&amp;$AJ$101&amp;$D$103))+IF($DB34&gt;2020,$C80*INDIRECT("'Bonus Calc'!"&amp;$AJ$101&amp;61)))</f>
        <v>0</v>
      </c>
      <c r="BG80" s="440">
        <f ca="1">IF($C$8="y",$C80*IF($DB34&gt;2019,VLOOKUP(2020,'Bonus Calc'!$A$18:$CZ$61,$AK$104,0),VLOOKUP($DB34,'Bonus Calc'!$A$18:$CZ$61,$AK$104,0)),+IF(OR($DB34&gt;2020,$C80=0),0,INDIRECT("'"&amp;$D$102&amp;"'!"&amp;$AK$101&amp;$D$103))+IF($DB34&gt;2020,$C80*INDIRECT("'Bonus Calc'!"&amp;$AK$101&amp;61)))</f>
        <v>0</v>
      </c>
      <c r="BH80" s="440">
        <f ca="1">IF($C$8="y",$C80*IF($DB34&gt;2019,VLOOKUP(2020,'Bonus Calc'!$A$18:$CZ$61,$AL$104,0),VLOOKUP($DB34,'Bonus Calc'!$A$18:$CZ$61,$AL$104,0)),+IF(OR($DB34&gt;2020,$C80=0),0,INDIRECT("'"&amp;$D$102&amp;"'!"&amp;$AL$101&amp;$D$103))+IF($DB34&gt;2020,$C80*INDIRECT("'Bonus Calc'!"&amp;$AL$101&amp;61)))</f>
        <v>0</v>
      </c>
      <c r="BI80" s="440">
        <f ca="1">IF($C$8="y",$C80*IF($DB34&gt;2019,VLOOKUP(2020,'Bonus Calc'!$A$18:$CZ$61,$AM$104,0),VLOOKUP($DB34,'Bonus Calc'!$A$18:$CZ$61,$AM$104,0)),+IF(OR($DB34&gt;2020,$C80=0),0,INDIRECT("'"&amp;$D$102&amp;"'!"&amp;$AM$101&amp;$D$103))+IF($DB34&gt;2020,$C80*INDIRECT("'Bonus Calc'!"&amp;$AM$101&amp;61)))</f>
        <v>0</v>
      </c>
      <c r="BJ80" s="440">
        <f ca="1">IF($C$8="y",$C80*IF($DB34&gt;2019,VLOOKUP(2020,'Bonus Calc'!$A$18:$CZ$61,$AN$104,0),VLOOKUP($DB34,'Bonus Calc'!$A$18:$CZ$61,$AN$104,0)),+IF(OR($DB34&gt;2020,$C80=0),0,INDIRECT("'"&amp;$D$102&amp;"'!"&amp;$AN$101&amp;$D$103))+IF($DB34&gt;2020,$C80*INDIRECT("'Bonus Calc'!"&amp;$AN$101&amp;61)))</f>
        <v>0</v>
      </c>
      <c r="BK80" s="440">
        <f ca="1">IF($C$8="y",$C80*IF($DB34&gt;2019,VLOOKUP(2020,'Bonus Calc'!$A$18:$CZ$61,$AO$104,0),VLOOKUP($DB34,'Bonus Calc'!$A$18:$CZ$61,$AO$104,0)),+IF(OR($DB34&gt;2020,$C80=0),0,INDIRECT("'"&amp;$D$102&amp;"'!"&amp;$AO$101&amp;$D$103))+IF($DB34&gt;2020,$C80*INDIRECT("'Bonus Calc'!"&amp;$AO$101&amp;61)))</f>
        <v>0</v>
      </c>
      <c r="BL80" s="440">
        <f ca="1">IF($C$8="y",$C80*IF($DB34&gt;2019,VLOOKUP(2020,'Bonus Calc'!$A$18:$CZ$61,$AP$104,0),VLOOKUP($DB34,'Bonus Calc'!$A$18:$CZ$61,$AP$104,0)),+IF(OR($DB34&gt;2020,$C80=0),0,INDIRECT("'"&amp;$D$102&amp;"'!"&amp;$AP$101&amp;$D$103))+IF($DB34&gt;2020,$C80*INDIRECT("'Bonus Calc'!"&amp;$AP$101&amp;61)))</f>
        <v>0</v>
      </c>
      <c r="BM80" s="440">
        <f ca="1">IF($C$8="y",$C80*IF($DB34&gt;2019,VLOOKUP(2020,'Bonus Calc'!$A$18:$CZ$61,$AQ$104,0),VLOOKUP($DB34,'Bonus Calc'!$A$18:$CZ$61,$AQ$104,0)),+IF(OR($DB34&gt;2020,$C80=0),0,INDIRECT("'"&amp;$D$102&amp;"'!"&amp;$AQ$101&amp;$D$103))+IF($DB34&gt;2020,$C80*INDIRECT("'Bonus Calc'!"&amp;$AQ$101&amp;61)))</f>
        <v>0</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s="437" customFormat="1" x14ac:dyDescent="0.2">
      <c r="A81" s="191">
        <f t="shared" si="336"/>
        <v>24</v>
      </c>
      <c r="B81" s="191">
        <f t="shared" si="337"/>
        <v>2041</v>
      </c>
      <c r="C81" s="183">
        <f t="shared" ca="1" si="338"/>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IF($C$8="y",$C81*IF($DB35&gt;2019,VLOOKUP(2020,'Bonus Calc'!$A$18:$CZ$61,$D$104,0),VLOOKUP($DB35,'Bonus Calc'!$A$18:$CZ$61,$D$104,0)),+IF(OR($DB35&gt;2020,$C81=0),0,INDIRECT("'"&amp;$D$102&amp;"'!"&amp;$D$101&amp;$D$103))+IF($DB35&gt;2020,$C81*INDIRECT("'Bonus Calc'!"&amp;$D$101&amp;61)))</f>
        <v>0</v>
      </c>
      <c r="AB81" s="440">
        <f ca="1">IF($C$8="y",$C81*IF($DB35&gt;2019,VLOOKUP(2020,'Bonus Calc'!$A$18:$CZ$61,$E$104,0),VLOOKUP($DB35,'Bonus Calc'!$A$18:$CZ$61,$E$104,0)),+IF(OR($DB35&gt;2020,$C81=0),0,INDIRECT("'"&amp;$D$102&amp;"'!"&amp;$E$101&amp;$D$103))+IF($DB35&gt;2020,$C81*INDIRECT("'Bonus Calc'!"&amp;$E$101&amp;61)))</f>
        <v>0</v>
      </c>
      <c r="AC81" s="440">
        <f ca="1">IF($C$8="y",$C81*IF($DB35&gt;2019,VLOOKUP(2020,'Bonus Calc'!$A$18:$CZ$61,$F$104,0),VLOOKUP($DB35,'Bonus Calc'!$A$18:$CZ$61,$F$104,0)),+IF(OR($DB35&gt;2020,$C81=0),0,INDIRECT("'"&amp;$D$102&amp;"'!"&amp;$F$101&amp;$D$103))+IF($DB35&gt;2020,$C81*INDIRECT("'Bonus Calc'!"&amp;$F$101&amp;61)))</f>
        <v>0</v>
      </c>
      <c r="AD81" s="440">
        <f ca="1">IF($C$8="y",$C81*IF($DB35&gt;2019,VLOOKUP(2020,'Bonus Calc'!$A$18:$CZ$61,$G$104,0),VLOOKUP($DB35,'Bonus Calc'!$A$18:$CZ$61,$G$104,0)),+IF(OR($DB35&gt;2020,$C81=0),0,INDIRECT("'"&amp;$D$102&amp;"'!"&amp;$G$101&amp;$D$103))+IF($DB35&gt;2020,$C81*INDIRECT("'Bonus Calc'!"&amp;$G$101&amp;61)))</f>
        <v>0</v>
      </c>
      <c r="AE81" s="440">
        <f ca="1">IF($C$8="y",$C81*IF($DB35&gt;2019,VLOOKUP(2020,'Bonus Calc'!$A$18:$CZ$61,$H$104,0),VLOOKUP($DB35,'Bonus Calc'!$A$18:$CZ$61,$H$104,0)),+IF(OR($DB35&gt;2020,$C81=0),0,INDIRECT("'"&amp;$D$102&amp;"'!"&amp;$H$101&amp;$D$103))+IF($DB35&gt;2020,$C81*INDIRECT("'Bonus Calc'!"&amp;$H$101&amp;61)))</f>
        <v>0</v>
      </c>
      <c r="AF81" s="440">
        <f ca="1">IF($C$8="y",$C81*IF($DB35&gt;2019,VLOOKUP(2020,'Bonus Calc'!$A$18:$CZ$61,$I$104,0),VLOOKUP($DB35,'Bonus Calc'!$A$18:$CZ$61,$I$104,0)),+IF(OR($DB35&gt;2020,$C81=0),0,INDIRECT("'"&amp;$D$102&amp;"'!"&amp;$I$101&amp;$D$103))+IF($DB35&gt;2020,$C81*INDIRECT("'Bonus Calc'!"&amp;$I$101&amp;61)))</f>
        <v>0</v>
      </c>
      <c r="AG81" s="440">
        <f ca="1">IF($C$8="y",$C81*IF($DB35&gt;2019,VLOOKUP(2020,'Bonus Calc'!$A$18:$CZ$61,$J$104,0),VLOOKUP($DB35,'Bonus Calc'!$A$18:$CZ$61,$J$104,0)),+IF(OR($DB35&gt;2020,$C81=0),0,INDIRECT("'"&amp;$D$102&amp;"'!"&amp;$J$101&amp;$D$103))+IF($DB35&gt;2020,$C81*INDIRECT("'Bonus Calc'!"&amp;$J$101&amp;61)))</f>
        <v>0</v>
      </c>
      <c r="AH81" s="440">
        <f ca="1">IF($C$8="y",$C81*IF($DB35&gt;2019,VLOOKUP(2020,'Bonus Calc'!$A$18:$CZ$61,$K$104,0),VLOOKUP($DB35,'Bonus Calc'!$A$18:$CZ$61,$K$104,0)),+IF(OR($DB35&gt;2020,$C81=0),0,INDIRECT("'"&amp;$D$102&amp;"'!"&amp;$K$101&amp;$D$103))+IF($DB35&gt;2020,$C81*INDIRECT("'Bonus Calc'!"&amp;$K$101&amp;61)))</f>
        <v>0</v>
      </c>
      <c r="AI81" s="440">
        <f ca="1">IF($C$8="y",$C81*IF($DB35&gt;2019,VLOOKUP(2020,'Bonus Calc'!$A$18:$CZ$61,$L$104,0),VLOOKUP($DB35,'Bonus Calc'!$A$18:$CZ$61,$L$104,0)),+IF(OR($DB35&gt;2020,$C81=0),0,INDIRECT("'"&amp;$D$102&amp;"'!"&amp;$L$101&amp;$D$103))+IF($DB35&gt;2020,$C81*INDIRECT("'Bonus Calc'!"&amp;$L$101&amp;61)))</f>
        <v>0</v>
      </c>
      <c r="AJ81" s="440">
        <f ca="1">IF($C$8="y",$C81*IF($DB35&gt;2019,VLOOKUP(2020,'Bonus Calc'!$A$18:$CZ$61,$M$104,0),VLOOKUP($DB35,'Bonus Calc'!$A$18:$CZ$61,$M$104,0)),+IF(OR($DB35&gt;2020,$C81=0),0,INDIRECT("'"&amp;$D$102&amp;"'!"&amp;$M$101&amp;$D$103))+IF($DB35&gt;2020,$C81*INDIRECT("'Bonus Calc'!"&amp;$M$101&amp;61)))</f>
        <v>0</v>
      </c>
      <c r="AK81" s="440">
        <f ca="1">IF($C$8="y",$C81*IF($DB35&gt;2019,VLOOKUP(2020,'Bonus Calc'!$A$18:$CZ$61,$N$104,0),VLOOKUP($DB35,'Bonus Calc'!$A$18:$CZ$61,$N$104,0)),+IF(OR($DB35&gt;2020,$C81=0),0,INDIRECT("'"&amp;$D$102&amp;"'!"&amp;$N$101&amp;$D$103))+IF($DB35&gt;2020,$C81*INDIRECT("'Bonus Calc'!"&amp;$N$101&amp;61)))</f>
        <v>0</v>
      </c>
      <c r="AL81" s="440">
        <f ca="1">IF($C$8="y",$C81*IF($DB35&gt;2019,VLOOKUP(2020,'Bonus Calc'!$A$18:$CZ$61,$O$104,0),VLOOKUP($DB35,'Bonus Calc'!$A$18:$CZ$61,$O$104,0)),+IF(OR($DB35&gt;2020,$C81=0),0,INDIRECT("'"&amp;$D$102&amp;"'!"&amp;$O$101&amp;$D$103))+IF($DB35&gt;2020,$C81*INDIRECT("'Bonus Calc'!"&amp;$O$101&amp;61)))</f>
        <v>0</v>
      </c>
      <c r="AM81" s="440">
        <f ca="1">IF($C$8="y",$C81*IF($DB35&gt;2019,VLOOKUP(2020,'Bonus Calc'!$A$18:$CZ$61,$P$104,0),VLOOKUP($DB35,'Bonus Calc'!$A$18:$CZ$61,$P$104,0)),+IF(OR($DB35&gt;2020,$C81=0),0,INDIRECT("'"&amp;$D$102&amp;"'!"&amp;$P$101&amp;$D$103))+IF($DB35&gt;2020,$C81*INDIRECT("'Bonus Calc'!"&amp;$P$101&amp;61)))</f>
        <v>0</v>
      </c>
      <c r="AN81" s="440">
        <f ca="1">IF($C$8="y",$C81*IF($DB35&gt;2019,VLOOKUP(2020,'Bonus Calc'!$A$18:$CZ$61,$Q$104,0),VLOOKUP($DB35,'Bonus Calc'!$A$18:$CZ$61,$Q$104,0)),+IF(OR($DB35&gt;2020,$C81=0),0,INDIRECT("'"&amp;$D$102&amp;"'!"&amp;$Q$101&amp;$D$103))+IF($DB35&gt;2020,$C81*INDIRECT("'Bonus Calc'!"&amp;$Q$101&amp;61)))</f>
        <v>0</v>
      </c>
      <c r="AO81" s="440">
        <f ca="1">IF($C$8="y",$C81*IF($DB35&gt;2019,VLOOKUP(2020,'Bonus Calc'!$A$18:$CZ$61,$R$104,0),VLOOKUP($DB35,'Bonus Calc'!$A$18:$CZ$61,$R$104,0)),+IF(OR($DB35&gt;2020,$C81=0),0,INDIRECT("'"&amp;$D$102&amp;"'!"&amp;$R$101&amp;$D$103))+IF($DB35&gt;2020,$C81*INDIRECT("'Bonus Calc'!"&amp;$R$101&amp;61)))</f>
        <v>0</v>
      </c>
      <c r="AP81" s="440">
        <f ca="1">IF($C$8="y",$C81*IF($DB35&gt;2019,VLOOKUP(2020,'Bonus Calc'!$A$18:$CZ$61,$S$104,0),VLOOKUP($DB35,'Bonus Calc'!$A$18:$CZ$61,$S$104,0)),+IF(OR($DB35&gt;2020,$C81=0),0,INDIRECT("'"&amp;$D$102&amp;"'!"&amp;$S$101&amp;$D$103))+IF($DB35&gt;2020,$C81*INDIRECT("'Bonus Calc'!"&amp;$S$101&amp;61)))</f>
        <v>0</v>
      </c>
      <c r="AQ81" s="440">
        <f ca="1">IF($C$8="y",$C81*IF($DB35&gt;2019,VLOOKUP(2020,'Bonus Calc'!$A$18:$CZ$61,$T$104,0),VLOOKUP($DB35,'Bonus Calc'!$A$18:$CZ$61,$T$104,0)),+IF(OR($DB35&gt;2020,$C81=0),0,INDIRECT("'"&amp;$D$102&amp;"'!"&amp;$T$101&amp;$D$103))+IF($DB35&gt;2020,$C81*INDIRECT("'Bonus Calc'!"&amp;$T$101&amp;61)))</f>
        <v>0</v>
      </c>
      <c r="AR81" s="440">
        <f ca="1">IF($C$8="y",$C81*IF($DB35&gt;2019,VLOOKUP(2020,'Bonus Calc'!$A$18:$CZ$61,$U$104,0),VLOOKUP($DB35,'Bonus Calc'!$A$18:$CZ$61,$U$104,0)),+IF(OR($DB35&gt;2020,$C81=0),0,INDIRECT("'"&amp;$D$102&amp;"'!"&amp;$U$101&amp;$D$103))+IF($DB35&gt;2020,$C81*INDIRECT("'Bonus Calc'!"&amp;$U$101&amp;61)))</f>
        <v>0</v>
      </c>
      <c r="AS81" s="440">
        <f ca="1">IF($C$8="y",$C81*IF($DB35&gt;2019,VLOOKUP(2020,'Bonus Calc'!$A$18:$CZ$61,$V$104,0),VLOOKUP($DB35,'Bonus Calc'!$A$18:$CZ$61,$V$104,0)),+IF(OR($DB35&gt;2020,$C81=0),0,INDIRECT("'"&amp;$D$102&amp;"'!"&amp;$V$101&amp;$D$103))+IF($DB35&gt;2020,$C81*INDIRECT("'Bonus Calc'!"&amp;$V$101&amp;61)))</f>
        <v>0</v>
      </c>
      <c r="AT81" s="440">
        <f ca="1">IF($C$8="y",$C81*IF($DB35&gt;2019,VLOOKUP(2020,'Bonus Calc'!$A$18:$CZ$61,$W$104,0),VLOOKUP($DB35,'Bonus Calc'!$A$18:$CZ$61,$W$104,0)),+IF(OR($DB35&gt;2020,$C81=0),0,INDIRECT("'"&amp;$D$102&amp;"'!"&amp;$W$101&amp;$D$103))+IF($DB35&gt;2020,$C81*INDIRECT("'Bonus Calc'!"&amp;$W$101&amp;61)))</f>
        <v>0</v>
      </c>
      <c r="AU81" s="440">
        <f ca="1">IF($C$8="y",$C81*IF($DB35&gt;2019,VLOOKUP(2020,'Bonus Calc'!$A$18:$CZ$61,$X$104,0),VLOOKUP($DB35,'Bonus Calc'!$A$18:$CZ$61,$X$104,0)),+IF(OR($DB35&gt;2020,$C81=0),0,INDIRECT("'"&amp;$D$102&amp;"'!"&amp;$X$101&amp;$D$103))+IF($DB35&gt;2020,$C81*INDIRECT("'Bonus Calc'!"&amp;$X$101&amp;61)))</f>
        <v>0</v>
      </c>
      <c r="AV81" s="440">
        <f ca="1">IF($C$8="y",$C81*IF($DB35&gt;2019,VLOOKUP(2020,'Bonus Calc'!$A$18:$CZ$61,$Y$104,0),VLOOKUP($DB35,'Bonus Calc'!$A$18:$CZ$61,$Y$104,0)),+IF(OR($DB35&gt;2020,$C81=0),0,INDIRECT("'"&amp;$D$102&amp;"'!"&amp;$Y$101&amp;$D$103))+IF($DB35&gt;2020,$C81*INDIRECT("'Bonus Calc'!"&amp;$Y$101&amp;61)))</f>
        <v>0</v>
      </c>
      <c r="AW81" s="440">
        <f ca="1">IF($C$8="y",$C81*IF($DB35&gt;2019,VLOOKUP(2020,'Bonus Calc'!$A$18:$CZ$61,$Z$104,0),VLOOKUP($DB35,'Bonus Calc'!$A$18:$CZ$61,$Z$104,0)),+IF(OR($DB35&gt;2020,$C81=0),0,INDIRECT("'"&amp;$D$102&amp;"'!"&amp;$Z$101&amp;$D$103))+IF($DB35&gt;2020,$C81*INDIRECT("'Bonus Calc'!"&amp;$Z$101&amp;61)))</f>
        <v>0</v>
      </c>
      <c r="AX81" s="440">
        <f ca="1">IF($C$8="y",$C81*IF($DB35&gt;2019,VLOOKUP(2020,'Bonus Calc'!$A$18:$CZ$61,$AA$104,0),VLOOKUP($DB35,'Bonus Calc'!$A$18:$CZ$61,$AA$104,0)),+IF(OR($DB35&gt;2020,$C81=0),0,INDIRECT("'"&amp;$D$102&amp;"'!"&amp;$AA$101&amp;$D$103))+IF($DB35&gt;2020,$C81*INDIRECT("'Bonus Calc'!"&amp;$AA$101&amp;61)))</f>
        <v>0</v>
      </c>
      <c r="AY81" s="440">
        <f ca="1">IF($C$8="y",$C81*IF($DB35&gt;2019,VLOOKUP(2020,'Bonus Calc'!$A$18:$CZ$61,$AB$104,0),VLOOKUP($DB35,'Bonus Calc'!$A$18:$CZ$61,$AB$104,0)),+IF(OR($DB35&gt;2020,$C81=0),0,INDIRECT("'"&amp;$D$102&amp;"'!"&amp;$AB$101&amp;$D$103))+IF($DB35&gt;2020,$C81*INDIRECT("'Bonus Calc'!"&amp;$AB$101&amp;61)))</f>
        <v>0</v>
      </c>
      <c r="AZ81" s="440">
        <f ca="1">IF($C$8="y",$C81*IF($DB35&gt;2019,VLOOKUP(2020,'Bonus Calc'!$A$18:$CZ$61,$AC$104,0),VLOOKUP($DB35,'Bonus Calc'!$A$18:$CZ$61,$AC$104,0)),+IF(OR($DB35&gt;2020,$C81=0),0,INDIRECT("'"&amp;$D$102&amp;"'!"&amp;$AC$101&amp;$D$103))+IF($DB35&gt;2020,$C81*INDIRECT("'Bonus Calc'!"&amp;$AC$101&amp;61)))</f>
        <v>0</v>
      </c>
      <c r="BA81" s="440">
        <f ca="1">IF($C$8="y",$C81*IF($DB35&gt;2019,VLOOKUP(2020,'Bonus Calc'!$A$18:$CZ$61,$AD$104,0),VLOOKUP($DB35,'Bonus Calc'!$A$18:$CZ$61,$AD$104,0)),+IF(OR($DB35&gt;2020,$C81=0),0,INDIRECT("'"&amp;$D$102&amp;"'!"&amp;$AD$101&amp;$D$103))+IF($DB35&gt;2020,$C81*INDIRECT("'Bonus Calc'!"&amp;$AD$101&amp;61)))</f>
        <v>0</v>
      </c>
      <c r="BB81" s="440">
        <f ca="1">IF($C$8="y",$C81*IF($DB35&gt;2019,VLOOKUP(2020,'Bonus Calc'!$A$18:$CZ$61,$AE$104,0),VLOOKUP($DB35,'Bonus Calc'!$A$18:$CZ$61,$AE$104,0)),+IF(OR($DB35&gt;2020,$C81=0),0,INDIRECT("'"&amp;$D$102&amp;"'!"&amp;$AE$101&amp;$D$103))+IF($DB35&gt;2020,$C81*INDIRECT("'Bonus Calc'!"&amp;$AE$101&amp;61)))</f>
        <v>0</v>
      </c>
      <c r="BC81" s="440">
        <f ca="1">IF($C$8="y",$C81*IF($DB35&gt;2019,VLOOKUP(2020,'Bonus Calc'!$A$18:$CZ$61,$AF$104,0),VLOOKUP($DB35,'Bonus Calc'!$A$18:$CZ$61,$AF$104,0)),+IF(OR($DB35&gt;2020,$C81=0),0,INDIRECT("'"&amp;$D$102&amp;"'!"&amp;$AF$101&amp;$D$103))+IF($DB35&gt;2020,$C81*INDIRECT("'Bonus Calc'!"&amp;$AF$101&amp;61)))</f>
        <v>0</v>
      </c>
      <c r="BD81" s="440">
        <f ca="1">IF($C$8="y",$C81*IF($DB35&gt;2019,VLOOKUP(2020,'Bonus Calc'!$A$18:$CZ$61,$AG$104,0),VLOOKUP($DB35,'Bonus Calc'!$A$18:$CZ$61,$AG$104,0)),+IF(OR($DB35&gt;2020,$C81=0),0,INDIRECT("'"&amp;$D$102&amp;"'!"&amp;$AG$101&amp;$D$103))+IF($DB35&gt;2020,$C81*INDIRECT("'Bonus Calc'!"&amp;$AG$101&amp;61)))</f>
        <v>0</v>
      </c>
      <c r="BE81" s="440">
        <f ca="1">IF($C$8="y",$C81*IF($DB35&gt;2019,VLOOKUP(2020,'Bonus Calc'!$A$18:$CZ$61,$AH$104,0),VLOOKUP($DB35,'Bonus Calc'!$A$18:$CZ$61,$AH$104,0)),+IF(OR($DB35&gt;2020,$C81=0),0,INDIRECT("'"&amp;$D$102&amp;"'!"&amp;$AH$101&amp;$D$103))+IF($DB35&gt;2020,$C81*INDIRECT("'Bonus Calc'!"&amp;$AH$101&amp;61)))</f>
        <v>0</v>
      </c>
      <c r="BF81" s="440">
        <f ca="1">IF($C$8="y",$C81*IF($DB35&gt;2019,VLOOKUP(2020,'Bonus Calc'!$A$18:$CZ$61,$AI$104,0),VLOOKUP($DB35,'Bonus Calc'!$A$18:$CZ$61,$AI$104,0)),+IF(OR($DB35&gt;2020,$C81=0),0,INDIRECT("'"&amp;$D$102&amp;"'!"&amp;$AI$101&amp;$D$103))+IF($DB35&gt;2020,$C81*INDIRECT("'Bonus Calc'!"&amp;$AI$101&amp;61)))</f>
        <v>0</v>
      </c>
      <c r="BG81" s="440">
        <f ca="1">IF($C$8="y",$C81*IF($DB35&gt;2019,VLOOKUP(2020,'Bonus Calc'!$A$18:$CZ$61,$AJ$104,0),VLOOKUP($DB35,'Bonus Calc'!$A$18:$CZ$61,$AJ$104,0)),+IF(OR($DB35&gt;2020,$C81=0),0,INDIRECT("'"&amp;$D$102&amp;"'!"&amp;$AJ$101&amp;$D$103))+IF($DB35&gt;2020,$C81*INDIRECT("'Bonus Calc'!"&amp;$AJ$101&amp;61)))</f>
        <v>0</v>
      </c>
      <c r="BH81" s="440">
        <f ca="1">IF($C$8="y",$C81*IF($DB35&gt;2019,VLOOKUP(2020,'Bonus Calc'!$A$18:$CZ$61,$AK$104,0),VLOOKUP($DB35,'Bonus Calc'!$A$18:$CZ$61,$AK$104,0)),+IF(OR($DB35&gt;2020,$C81=0),0,INDIRECT("'"&amp;$D$102&amp;"'!"&amp;$AK$101&amp;$D$103))+IF($DB35&gt;2020,$C81*INDIRECT("'Bonus Calc'!"&amp;$AK$101&amp;61)))</f>
        <v>0</v>
      </c>
      <c r="BI81" s="440">
        <f ca="1">IF($C$8="y",$C81*IF($DB35&gt;2019,VLOOKUP(2020,'Bonus Calc'!$A$18:$CZ$61,$AL$104,0),VLOOKUP($DB35,'Bonus Calc'!$A$18:$CZ$61,$AL$104,0)),+IF(OR($DB35&gt;2020,$C81=0),0,INDIRECT("'"&amp;$D$102&amp;"'!"&amp;$AL$101&amp;$D$103))+IF($DB35&gt;2020,$C81*INDIRECT("'Bonus Calc'!"&amp;$AL$101&amp;61)))</f>
        <v>0</v>
      </c>
      <c r="BJ81" s="440">
        <f ca="1">IF($C$8="y",$C81*IF($DB35&gt;2019,VLOOKUP(2020,'Bonus Calc'!$A$18:$CZ$61,$AM$104,0),VLOOKUP($DB35,'Bonus Calc'!$A$18:$CZ$61,$AM$104,0)),+IF(OR($DB35&gt;2020,$C81=0),0,INDIRECT("'"&amp;$D$102&amp;"'!"&amp;$AM$101&amp;$D$103))+IF($DB35&gt;2020,$C81*INDIRECT("'Bonus Calc'!"&amp;$AM$101&amp;61)))</f>
        <v>0</v>
      </c>
      <c r="BK81" s="440">
        <f ca="1">IF($C$8="y",$C81*IF($DB35&gt;2019,VLOOKUP(2020,'Bonus Calc'!$A$18:$CZ$61,$AN$104,0),VLOOKUP($DB35,'Bonus Calc'!$A$18:$CZ$61,$AN$104,0)),+IF(OR($DB35&gt;2020,$C81=0),0,INDIRECT("'"&amp;$D$102&amp;"'!"&amp;$AN$101&amp;$D$103))+IF($DB35&gt;2020,$C81*INDIRECT("'Bonus Calc'!"&amp;$AN$101&amp;61)))</f>
        <v>0</v>
      </c>
      <c r="BL81" s="440">
        <f ca="1">IF($C$8="y",$C81*IF($DB35&gt;2019,VLOOKUP(2020,'Bonus Calc'!$A$18:$CZ$61,$AO$104,0),VLOOKUP($DB35,'Bonus Calc'!$A$18:$CZ$61,$AO$104,0)),+IF(OR($DB35&gt;2020,$C81=0),0,INDIRECT("'"&amp;$D$102&amp;"'!"&amp;$AO$101&amp;$D$103))+IF($DB35&gt;2020,$C81*INDIRECT("'Bonus Calc'!"&amp;$AO$101&amp;61)))</f>
        <v>0</v>
      </c>
      <c r="BM81" s="440">
        <f ca="1">IF($C$8="y",$C81*IF($DB35&gt;2019,VLOOKUP(2020,'Bonus Calc'!$A$18:$CZ$61,$AP$104,0),VLOOKUP($DB35,'Bonus Calc'!$A$18:$CZ$61,$AP$104,0)),+IF(OR($DB35&gt;2020,$C81=0),0,INDIRECT("'"&amp;$D$102&amp;"'!"&amp;$AP$101&amp;$D$103))+IF($DB35&gt;2020,$C81*INDIRECT("'Bonus Calc'!"&amp;$AP$101&amp;61)))</f>
        <v>0</v>
      </c>
      <c r="BN81" s="440">
        <f ca="1">IF($C$8="y",$C81*IF($DB35&gt;2019,VLOOKUP(2020,'Bonus Calc'!$A$18:$CZ$61,$AQ$104,0),VLOOKUP($DB35,'Bonus Calc'!$A$18:$CZ$61,$AQ$104,0)),+IF(OR($DB35&gt;2020,$C81=0),0,INDIRECT("'"&amp;$D$102&amp;"'!"&amp;$AQ$101&amp;$D$103))+IF($DB35&gt;2020,$C81*INDIRECT("'Bonus Calc'!"&amp;$AQ$101&amp;61)))</f>
        <v>0</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s="437" customFormat="1" x14ac:dyDescent="0.2">
      <c r="A82" s="191">
        <f t="shared" si="336"/>
        <v>25</v>
      </c>
      <c r="B82" s="191">
        <f t="shared" si="337"/>
        <v>2042</v>
      </c>
      <c r="C82" s="183">
        <f t="shared" ca="1" si="338"/>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IF($C$8="y",$C82*IF($DB36&gt;2019,VLOOKUP(2020,'Bonus Calc'!$A$18:$CZ$61,$D$104,0),VLOOKUP($DB36,'Bonus Calc'!$A$18:$CZ$61,$D$104,0)),+IF(OR($DB36&gt;2020,$C82=0),0,INDIRECT("'"&amp;$D$102&amp;"'!"&amp;$D$101&amp;$D$103))+IF($DB36&gt;2020,$C82*INDIRECT("'Bonus Calc'!"&amp;$D$101&amp;61)))</f>
        <v>0</v>
      </c>
      <c r="AC82" s="440">
        <f ca="1">IF($C$8="y",$C82*IF($DB36&gt;2019,VLOOKUP(2020,'Bonus Calc'!$A$18:$CZ$61,$E$104,0),VLOOKUP($DB36,'Bonus Calc'!$A$18:$CZ$61,$E$104,0)),+IF(OR($DB36&gt;2020,$C82=0),0,INDIRECT("'"&amp;$D$102&amp;"'!"&amp;$E$101&amp;$D$103))+IF($DB36&gt;2020,$C82*INDIRECT("'Bonus Calc'!"&amp;$E$101&amp;61)))</f>
        <v>0</v>
      </c>
      <c r="AD82" s="440">
        <f ca="1">IF($C$8="y",$C82*IF($DB36&gt;2019,VLOOKUP(2020,'Bonus Calc'!$A$18:$CZ$61,$F$104,0),VLOOKUP($DB36,'Bonus Calc'!$A$18:$CZ$61,$F$104,0)),+IF(OR($DB36&gt;2020,$C82=0),0,INDIRECT("'"&amp;$D$102&amp;"'!"&amp;$F$101&amp;$D$103))+IF($DB36&gt;2020,$C82*INDIRECT("'Bonus Calc'!"&amp;$F$101&amp;61)))</f>
        <v>0</v>
      </c>
      <c r="AE82" s="440">
        <f ca="1">IF($C$8="y",$C82*IF($DB36&gt;2019,VLOOKUP(2020,'Bonus Calc'!$A$18:$CZ$61,$G$104,0),VLOOKUP($DB36,'Bonus Calc'!$A$18:$CZ$61,$G$104,0)),+IF(OR($DB36&gt;2020,$C82=0),0,INDIRECT("'"&amp;$D$102&amp;"'!"&amp;$G$101&amp;$D$103))+IF($DB36&gt;2020,$C82*INDIRECT("'Bonus Calc'!"&amp;$G$101&amp;61)))</f>
        <v>0</v>
      </c>
      <c r="AF82" s="440">
        <f ca="1">IF($C$8="y",$C82*IF($DB36&gt;2019,VLOOKUP(2020,'Bonus Calc'!$A$18:$CZ$61,$H$104,0),VLOOKUP($DB36,'Bonus Calc'!$A$18:$CZ$61,$H$104,0)),+IF(OR($DB36&gt;2020,$C82=0),0,INDIRECT("'"&amp;$D$102&amp;"'!"&amp;$H$101&amp;$D$103))+IF($DB36&gt;2020,$C82*INDIRECT("'Bonus Calc'!"&amp;$H$101&amp;61)))</f>
        <v>0</v>
      </c>
      <c r="AG82" s="440">
        <f ca="1">IF($C$8="y",$C82*IF($DB36&gt;2019,VLOOKUP(2020,'Bonus Calc'!$A$18:$CZ$61,$I$104,0),VLOOKUP($DB36,'Bonus Calc'!$A$18:$CZ$61,$I$104,0)),+IF(OR($DB36&gt;2020,$C82=0),0,INDIRECT("'"&amp;$D$102&amp;"'!"&amp;$I$101&amp;$D$103))+IF($DB36&gt;2020,$C82*INDIRECT("'Bonus Calc'!"&amp;$I$101&amp;61)))</f>
        <v>0</v>
      </c>
      <c r="AH82" s="440">
        <f ca="1">IF($C$8="y",$C82*IF($DB36&gt;2019,VLOOKUP(2020,'Bonus Calc'!$A$18:$CZ$61,$J$104,0),VLOOKUP($DB36,'Bonus Calc'!$A$18:$CZ$61,$J$104,0)),+IF(OR($DB36&gt;2020,$C82=0),0,INDIRECT("'"&amp;$D$102&amp;"'!"&amp;$J$101&amp;$D$103))+IF($DB36&gt;2020,$C82*INDIRECT("'Bonus Calc'!"&amp;$J$101&amp;61)))</f>
        <v>0</v>
      </c>
      <c r="AI82" s="440">
        <f ca="1">IF($C$8="y",$C82*IF($DB36&gt;2019,VLOOKUP(2020,'Bonus Calc'!$A$18:$CZ$61,$K$104,0),VLOOKUP($DB36,'Bonus Calc'!$A$18:$CZ$61,$K$104,0)),+IF(OR($DB36&gt;2020,$C82=0),0,INDIRECT("'"&amp;$D$102&amp;"'!"&amp;$K$101&amp;$D$103))+IF($DB36&gt;2020,$C82*INDIRECT("'Bonus Calc'!"&amp;$K$101&amp;61)))</f>
        <v>0</v>
      </c>
      <c r="AJ82" s="440">
        <f ca="1">IF($C$8="y",$C82*IF($DB36&gt;2019,VLOOKUP(2020,'Bonus Calc'!$A$18:$CZ$61,$L$104,0),VLOOKUP($DB36,'Bonus Calc'!$A$18:$CZ$61,$L$104,0)),+IF(OR($DB36&gt;2020,$C82=0),0,INDIRECT("'"&amp;$D$102&amp;"'!"&amp;$L$101&amp;$D$103))+IF($DB36&gt;2020,$C82*INDIRECT("'Bonus Calc'!"&amp;$L$101&amp;61)))</f>
        <v>0</v>
      </c>
      <c r="AK82" s="440">
        <f ca="1">IF($C$8="y",$C82*IF($DB36&gt;2019,VLOOKUP(2020,'Bonus Calc'!$A$18:$CZ$61,$M$104,0),VLOOKUP($DB36,'Bonus Calc'!$A$18:$CZ$61,$M$104,0)),+IF(OR($DB36&gt;2020,$C82=0),0,INDIRECT("'"&amp;$D$102&amp;"'!"&amp;$M$101&amp;$D$103))+IF($DB36&gt;2020,$C82*INDIRECT("'Bonus Calc'!"&amp;$M$101&amp;61)))</f>
        <v>0</v>
      </c>
      <c r="AL82" s="440">
        <f ca="1">IF($C$8="y",$C82*IF($DB36&gt;2019,VLOOKUP(2020,'Bonus Calc'!$A$18:$CZ$61,$N$104,0),VLOOKUP($DB36,'Bonus Calc'!$A$18:$CZ$61,$N$104,0)),+IF(OR($DB36&gt;2020,$C82=0),0,INDIRECT("'"&amp;$D$102&amp;"'!"&amp;$N$101&amp;$D$103))+IF($DB36&gt;2020,$C82*INDIRECT("'Bonus Calc'!"&amp;$N$101&amp;61)))</f>
        <v>0</v>
      </c>
      <c r="AM82" s="440">
        <f ca="1">IF($C$8="y",$C82*IF($DB36&gt;2019,VLOOKUP(2020,'Bonus Calc'!$A$18:$CZ$61,$O$104,0),VLOOKUP($DB36,'Bonus Calc'!$A$18:$CZ$61,$O$104,0)),+IF(OR($DB36&gt;2020,$C82=0),0,INDIRECT("'"&amp;$D$102&amp;"'!"&amp;$O$101&amp;$D$103))+IF($DB36&gt;2020,$C82*INDIRECT("'Bonus Calc'!"&amp;$O$101&amp;61)))</f>
        <v>0</v>
      </c>
      <c r="AN82" s="440">
        <f ca="1">IF($C$8="y",$C82*IF($DB36&gt;2019,VLOOKUP(2020,'Bonus Calc'!$A$18:$CZ$61,$P$104,0),VLOOKUP($DB36,'Bonus Calc'!$A$18:$CZ$61,$P$104,0)),+IF(OR($DB36&gt;2020,$C82=0),0,INDIRECT("'"&amp;$D$102&amp;"'!"&amp;$P$101&amp;$D$103))+IF($DB36&gt;2020,$C82*INDIRECT("'Bonus Calc'!"&amp;$P$101&amp;61)))</f>
        <v>0</v>
      </c>
      <c r="AO82" s="440">
        <f ca="1">IF($C$8="y",$C82*IF($DB36&gt;2019,VLOOKUP(2020,'Bonus Calc'!$A$18:$CZ$61,$Q$104,0),VLOOKUP($DB36,'Bonus Calc'!$A$18:$CZ$61,$Q$104,0)),+IF(OR($DB36&gt;2020,$C82=0),0,INDIRECT("'"&amp;$D$102&amp;"'!"&amp;$Q$101&amp;$D$103))+IF($DB36&gt;2020,$C82*INDIRECT("'Bonus Calc'!"&amp;$Q$101&amp;61)))</f>
        <v>0</v>
      </c>
      <c r="AP82" s="440">
        <f ca="1">IF($C$8="y",$C82*IF($DB36&gt;2019,VLOOKUP(2020,'Bonus Calc'!$A$18:$CZ$61,$R$104,0),VLOOKUP($DB36,'Bonus Calc'!$A$18:$CZ$61,$R$104,0)),+IF(OR($DB36&gt;2020,$C82=0),0,INDIRECT("'"&amp;$D$102&amp;"'!"&amp;$R$101&amp;$D$103))+IF($DB36&gt;2020,$C82*INDIRECT("'Bonus Calc'!"&amp;$R$101&amp;61)))</f>
        <v>0</v>
      </c>
      <c r="AQ82" s="440">
        <f ca="1">IF($C$8="y",$C82*IF($DB36&gt;2019,VLOOKUP(2020,'Bonus Calc'!$A$18:$CZ$61,$S$104,0),VLOOKUP($DB36,'Bonus Calc'!$A$18:$CZ$61,$S$104,0)),+IF(OR($DB36&gt;2020,$C82=0),0,INDIRECT("'"&amp;$D$102&amp;"'!"&amp;$S$101&amp;$D$103))+IF($DB36&gt;2020,$C82*INDIRECT("'Bonus Calc'!"&amp;$S$101&amp;61)))</f>
        <v>0</v>
      </c>
      <c r="AR82" s="440">
        <f ca="1">IF($C$8="y",$C82*IF($DB36&gt;2019,VLOOKUP(2020,'Bonus Calc'!$A$18:$CZ$61,$T$104,0),VLOOKUP($DB36,'Bonus Calc'!$A$18:$CZ$61,$T$104,0)),+IF(OR($DB36&gt;2020,$C82=0),0,INDIRECT("'"&amp;$D$102&amp;"'!"&amp;$T$101&amp;$D$103))+IF($DB36&gt;2020,$C82*INDIRECT("'Bonus Calc'!"&amp;$T$101&amp;61)))</f>
        <v>0</v>
      </c>
      <c r="AS82" s="440">
        <f ca="1">IF($C$8="y",$C82*IF($DB36&gt;2019,VLOOKUP(2020,'Bonus Calc'!$A$18:$CZ$61,$U$104,0),VLOOKUP($DB36,'Bonus Calc'!$A$18:$CZ$61,$U$104,0)),+IF(OR($DB36&gt;2020,$C82=0),0,INDIRECT("'"&amp;$D$102&amp;"'!"&amp;$U$101&amp;$D$103))+IF($DB36&gt;2020,$C82*INDIRECT("'Bonus Calc'!"&amp;$U$101&amp;61)))</f>
        <v>0</v>
      </c>
      <c r="AT82" s="440">
        <f ca="1">IF($C$8="y",$C82*IF($DB36&gt;2019,VLOOKUP(2020,'Bonus Calc'!$A$18:$CZ$61,$V$104,0),VLOOKUP($DB36,'Bonus Calc'!$A$18:$CZ$61,$V$104,0)),+IF(OR($DB36&gt;2020,$C82=0),0,INDIRECT("'"&amp;$D$102&amp;"'!"&amp;$V$101&amp;$D$103))+IF($DB36&gt;2020,$C82*INDIRECT("'Bonus Calc'!"&amp;$V$101&amp;61)))</f>
        <v>0</v>
      </c>
      <c r="AU82" s="440">
        <f ca="1">IF($C$8="y",$C82*IF($DB36&gt;2019,VLOOKUP(2020,'Bonus Calc'!$A$18:$CZ$61,$W$104,0),VLOOKUP($DB36,'Bonus Calc'!$A$18:$CZ$61,$W$104,0)),+IF(OR($DB36&gt;2020,$C82=0),0,INDIRECT("'"&amp;$D$102&amp;"'!"&amp;$W$101&amp;$D$103))+IF($DB36&gt;2020,$C82*INDIRECT("'Bonus Calc'!"&amp;$W$101&amp;61)))</f>
        <v>0</v>
      </c>
      <c r="AV82" s="440">
        <f ca="1">IF($C$8="y",$C82*IF($DB36&gt;2019,VLOOKUP(2020,'Bonus Calc'!$A$18:$CZ$61,$X$104,0),VLOOKUP($DB36,'Bonus Calc'!$A$18:$CZ$61,$X$104,0)),+IF(OR($DB36&gt;2020,$C82=0),0,INDIRECT("'"&amp;$D$102&amp;"'!"&amp;$X$101&amp;$D$103))+IF($DB36&gt;2020,$C82*INDIRECT("'Bonus Calc'!"&amp;$X$101&amp;61)))</f>
        <v>0</v>
      </c>
      <c r="AW82" s="440">
        <f ca="1">IF($C$8="y",$C82*IF($DB36&gt;2019,VLOOKUP(2020,'Bonus Calc'!$A$18:$CZ$61,$Y$104,0),VLOOKUP($DB36,'Bonus Calc'!$A$18:$CZ$61,$Y$104,0)),+IF(OR($DB36&gt;2020,$C82=0),0,INDIRECT("'"&amp;$D$102&amp;"'!"&amp;$Y$101&amp;$D$103))+IF($DB36&gt;2020,$C82*INDIRECT("'Bonus Calc'!"&amp;$Y$101&amp;61)))</f>
        <v>0</v>
      </c>
      <c r="AX82" s="440">
        <f ca="1">IF($C$8="y",$C82*IF($DB36&gt;2019,VLOOKUP(2020,'Bonus Calc'!$A$18:$CZ$61,$Z$104,0),VLOOKUP($DB36,'Bonus Calc'!$A$18:$CZ$61,$Z$104,0)),+IF(OR($DB36&gt;2020,$C82=0),0,INDIRECT("'"&amp;$D$102&amp;"'!"&amp;$Z$101&amp;$D$103))+IF($DB36&gt;2020,$C82*INDIRECT("'Bonus Calc'!"&amp;$Z$101&amp;61)))</f>
        <v>0</v>
      </c>
      <c r="AY82" s="440">
        <f ca="1">IF($C$8="y",$C82*IF($DB36&gt;2019,VLOOKUP(2020,'Bonus Calc'!$A$18:$CZ$61,$AA$104,0),VLOOKUP($DB36,'Bonus Calc'!$A$18:$CZ$61,$AA$104,0)),+IF(OR($DB36&gt;2020,$C82=0),0,INDIRECT("'"&amp;$D$102&amp;"'!"&amp;$AA$101&amp;$D$103))+IF($DB36&gt;2020,$C82*INDIRECT("'Bonus Calc'!"&amp;$AA$101&amp;61)))</f>
        <v>0</v>
      </c>
      <c r="AZ82" s="440">
        <f ca="1">IF($C$8="y",$C82*IF($DB36&gt;2019,VLOOKUP(2020,'Bonus Calc'!$A$18:$CZ$61,$AB$104,0),VLOOKUP($DB36,'Bonus Calc'!$A$18:$CZ$61,$AB$104,0)),+IF(OR($DB36&gt;2020,$C82=0),0,INDIRECT("'"&amp;$D$102&amp;"'!"&amp;$AB$101&amp;$D$103))+IF($DB36&gt;2020,$C82*INDIRECT("'Bonus Calc'!"&amp;$AB$101&amp;61)))</f>
        <v>0</v>
      </c>
      <c r="BA82" s="440">
        <f ca="1">IF($C$8="y",$C82*IF($DB36&gt;2019,VLOOKUP(2020,'Bonus Calc'!$A$18:$CZ$61,$AC$104,0),VLOOKUP($DB36,'Bonus Calc'!$A$18:$CZ$61,$AC$104,0)),+IF(OR($DB36&gt;2020,$C82=0),0,INDIRECT("'"&amp;$D$102&amp;"'!"&amp;$AC$101&amp;$D$103))+IF($DB36&gt;2020,$C82*INDIRECT("'Bonus Calc'!"&amp;$AC$101&amp;61)))</f>
        <v>0</v>
      </c>
      <c r="BB82" s="440">
        <f ca="1">IF($C$8="y",$C82*IF($DB36&gt;2019,VLOOKUP(2020,'Bonus Calc'!$A$18:$CZ$61,$AD$104,0),VLOOKUP($DB36,'Bonus Calc'!$A$18:$CZ$61,$AD$104,0)),+IF(OR($DB36&gt;2020,$C82=0),0,INDIRECT("'"&amp;$D$102&amp;"'!"&amp;$AD$101&amp;$D$103))+IF($DB36&gt;2020,$C82*INDIRECT("'Bonus Calc'!"&amp;$AD$101&amp;61)))</f>
        <v>0</v>
      </c>
      <c r="BC82" s="440">
        <f ca="1">IF($C$8="y",$C82*IF($DB36&gt;2019,VLOOKUP(2020,'Bonus Calc'!$A$18:$CZ$61,$AE$104,0),VLOOKUP($DB36,'Bonus Calc'!$A$18:$CZ$61,$AE$104,0)),+IF(OR($DB36&gt;2020,$C82=0),0,INDIRECT("'"&amp;$D$102&amp;"'!"&amp;$AE$101&amp;$D$103))+IF($DB36&gt;2020,$C82*INDIRECT("'Bonus Calc'!"&amp;$AE$101&amp;61)))</f>
        <v>0</v>
      </c>
      <c r="BD82" s="440">
        <f ca="1">IF($C$8="y",$C82*IF($DB36&gt;2019,VLOOKUP(2020,'Bonus Calc'!$A$18:$CZ$61,$AF$104,0),VLOOKUP($DB36,'Bonus Calc'!$A$18:$CZ$61,$AF$104,0)),+IF(OR($DB36&gt;2020,$C82=0),0,INDIRECT("'"&amp;$D$102&amp;"'!"&amp;$AF$101&amp;$D$103))+IF($DB36&gt;2020,$C82*INDIRECT("'Bonus Calc'!"&amp;$AF$101&amp;61)))</f>
        <v>0</v>
      </c>
      <c r="BE82" s="440">
        <f ca="1">IF($C$8="y",$C82*IF($DB36&gt;2019,VLOOKUP(2020,'Bonus Calc'!$A$18:$CZ$61,$AG$104,0),VLOOKUP($DB36,'Bonus Calc'!$A$18:$CZ$61,$AG$104,0)),+IF(OR($DB36&gt;2020,$C82=0),0,INDIRECT("'"&amp;$D$102&amp;"'!"&amp;$AG$101&amp;$D$103))+IF($DB36&gt;2020,$C82*INDIRECT("'Bonus Calc'!"&amp;$AG$101&amp;61)))</f>
        <v>0</v>
      </c>
      <c r="BF82" s="440">
        <f ca="1">IF($C$8="y",$C82*IF($DB36&gt;2019,VLOOKUP(2020,'Bonus Calc'!$A$18:$CZ$61,$AH$104,0),VLOOKUP($DB36,'Bonus Calc'!$A$18:$CZ$61,$AH$104,0)),+IF(OR($DB36&gt;2020,$C82=0),0,INDIRECT("'"&amp;$D$102&amp;"'!"&amp;$AH$101&amp;$D$103))+IF($DB36&gt;2020,$C82*INDIRECT("'Bonus Calc'!"&amp;$AH$101&amp;61)))</f>
        <v>0</v>
      </c>
      <c r="BG82" s="440">
        <f ca="1">IF($C$8="y",$C82*IF($DB36&gt;2019,VLOOKUP(2020,'Bonus Calc'!$A$18:$CZ$61,$AI$104,0),VLOOKUP($DB36,'Bonus Calc'!$A$18:$CZ$61,$AI$104,0)),+IF(OR($DB36&gt;2020,$C82=0),0,INDIRECT("'"&amp;$D$102&amp;"'!"&amp;$AI$101&amp;$D$103))+IF($DB36&gt;2020,$C82*INDIRECT("'Bonus Calc'!"&amp;$AI$101&amp;61)))</f>
        <v>0</v>
      </c>
      <c r="BH82" s="440">
        <f ca="1">IF($C$8="y",$C82*IF($DB36&gt;2019,VLOOKUP(2020,'Bonus Calc'!$A$18:$CZ$61,$AJ$104,0),VLOOKUP($DB36,'Bonus Calc'!$A$18:$CZ$61,$AJ$104,0)),+IF(OR($DB36&gt;2020,$C82=0),0,INDIRECT("'"&amp;$D$102&amp;"'!"&amp;$AJ$101&amp;$D$103))+IF($DB36&gt;2020,$C82*INDIRECT("'Bonus Calc'!"&amp;$AJ$101&amp;61)))</f>
        <v>0</v>
      </c>
      <c r="BI82" s="440">
        <f ca="1">IF($C$8="y",$C82*IF($DB36&gt;2019,VLOOKUP(2020,'Bonus Calc'!$A$18:$CZ$61,$AK$104,0),VLOOKUP($DB36,'Bonus Calc'!$A$18:$CZ$61,$AK$104,0)),+IF(OR($DB36&gt;2020,$C82=0),0,INDIRECT("'"&amp;$D$102&amp;"'!"&amp;$AK$101&amp;$D$103))+IF($DB36&gt;2020,$C82*INDIRECT("'Bonus Calc'!"&amp;$AK$101&amp;61)))</f>
        <v>0</v>
      </c>
      <c r="BJ82" s="440">
        <f ca="1">IF($C$8="y",$C82*IF($DB36&gt;2019,VLOOKUP(2020,'Bonus Calc'!$A$18:$CZ$61,$AL$104,0),VLOOKUP($DB36,'Bonus Calc'!$A$18:$CZ$61,$AL$104,0)),+IF(OR($DB36&gt;2020,$C82=0),0,INDIRECT("'"&amp;$D$102&amp;"'!"&amp;$AL$101&amp;$D$103))+IF($DB36&gt;2020,$C82*INDIRECT("'Bonus Calc'!"&amp;$AL$101&amp;61)))</f>
        <v>0</v>
      </c>
      <c r="BK82" s="440">
        <f ca="1">IF($C$8="y",$C82*IF($DB36&gt;2019,VLOOKUP(2020,'Bonus Calc'!$A$18:$CZ$61,$AM$104,0),VLOOKUP($DB36,'Bonus Calc'!$A$18:$CZ$61,$AM$104,0)),+IF(OR($DB36&gt;2020,$C82=0),0,INDIRECT("'"&amp;$D$102&amp;"'!"&amp;$AM$101&amp;$D$103))+IF($DB36&gt;2020,$C82*INDIRECT("'Bonus Calc'!"&amp;$AM$101&amp;61)))</f>
        <v>0</v>
      </c>
      <c r="BL82" s="440">
        <f ca="1">IF($C$8="y",$C82*IF($DB36&gt;2019,VLOOKUP(2020,'Bonus Calc'!$A$18:$CZ$61,$AN$104,0),VLOOKUP($DB36,'Bonus Calc'!$A$18:$CZ$61,$AN$104,0)),+IF(OR($DB36&gt;2020,$C82=0),0,INDIRECT("'"&amp;$D$102&amp;"'!"&amp;$AN$101&amp;$D$103))+IF($DB36&gt;2020,$C82*INDIRECT("'Bonus Calc'!"&amp;$AN$101&amp;61)))</f>
        <v>0</v>
      </c>
      <c r="BM82" s="440">
        <f ca="1">IF($C$8="y",$C82*IF($DB36&gt;2019,VLOOKUP(2020,'Bonus Calc'!$A$18:$CZ$61,$AO$104,0),VLOOKUP($DB36,'Bonus Calc'!$A$18:$CZ$61,$AO$104,0)),+IF(OR($DB36&gt;2020,$C82=0),0,INDIRECT("'"&amp;$D$102&amp;"'!"&amp;$AO$101&amp;$D$103))+IF($DB36&gt;2020,$C82*INDIRECT("'Bonus Calc'!"&amp;$AO$101&amp;61)))</f>
        <v>0</v>
      </c>
      <c r="BN82" s="440">
        <f ca="1">IF($C$8="y",$C82*IF($DB36&gt;2019,VLOOKUP(2020,'Bonus Calc'!$A$18:$CZ$61,$AP$104,0),VLOOKUP($DB36,'Bonus Calc'!$A$18:$CZ$61,$AP$104,0)),+IF(OR($DB36&gt;2020,$C82=0),0,INDIRECT("'"&amp;$D$102&amp;"'!"&amp;$AP$101&amp;$D$103))+IF($DB36&gt;2020,$C82*INDIRECT("'Bonus Calc'!"&amp;$AP$101&amp;61)))</f>
        <v>0</v>
      </c>
      <c r="BO82" s="440">
        <f ca="1">IF($C$8="y",$C82*IF($DB36&gt;2019,VLOOKUP(2020,'Bonus Calc'!$A$18:$CZ$61,$AQ$104,0),VLOOKUP($DB36,'Bonus Calc'!$A$18:$CZ$61,$AQ$104,0)),+IF(OR($DB36&gt;2020,$C82=0),0,INDIRECT("'"&amp;$D$102&amp;"'!"&amp;$AQ$101&amp;$D$103))+IF($DB36&gt;2020,$C82*INDIRECT("'Bonus Calc'!"&amp;$AQ$101&amp;61)))</f>
        <v>0</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s="437" customFormat="1" x14ac:dyDescent="0.2">
      <c r="A83" s="191">
        <f t="shared" si="336"/>
        <v>26</v>
      </c>
      <c r="B83" s="191">
        <f t="shared" si="337"/>
        <v>2043</v>
      </c>
      <c r="C83" s="183">
        <f t="shared" ca="1" si="338"/>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IF($C$8="y",$C83*IF($DB37&gt;2019,VLOOKUP(2020,'Bonus Calc'!$A$18:$CZ$61,$D$104,0),VLOOKUP($DB37,'Bonus Calc'!$A$18:$CZ$61,$D$104,0)),+IF(OR($DB37&gt;2020,$C83=0),0,INDIRECT("'"&amp;$D$102&amp;"'!"&amp;$D$101&amp;$D$103))+IF($DB37&gt;2020,$C83*INDIRECT("'Bonus Calc'!"&amp;$D$101&amp;61)))</f>
        <v>0</v>
      </c>
      <c r="AD83" s="440">
        <f ca="1">IF($C$8="y",$C83*IF($DB37&gt;2019,VLOOKUP(2020,'Bonus Calc'!$A$18:$CZ$61,$E$104,0),VLOOKUP($DB37,'Bonus Calc'!$A$18:$CZ$61,$E$104,0)),+IF(OR($DB37&gt;2020,$C83=0),0,INDIRECT("'"&amp;$D$102&amp;"'!"&amp;$E$101&amp;$D$103))+IF($DB37&gt;2020,$C83*INDIRECT("'Bonus Calc'!"&amp;$E$101&amp;61)))</f>
        <v>0</v>
      </c>
      <c r="AE83" s="440">
        <f ca="1">IF($C$8="y",$C83*IF($DB37&gt;2019,VLOOKUP(2020,'Bonus Calc'!$A$18:$CZ$61,$F$104,0),VLOOKUP($DB37,'Bonus Calc'!$A$18:$CZ$61,$F$104,0)),+IF(OR($DB37&gt;2020,$C83=0),0,INDIRECT("'"&amp;$D$102&amp;"'!"&amp;$F$101&amp;$D$103))+IF($DB37&gt;2020,$C83*INDIRECT("'Bonus Calc'!"&amp;$F$101&amp;61)))</f>
        <v>0</v>
      </c>
      <c r="AF83" s="440">
        <f ca="1">IF($C$8="y",$C83*IF($DB37&gt;2019,VLOOKUP(2020,'Bonus Calc'!$A$18:$CZ$61,$G$104,0),VLOOKUP($DB37,'Bonus Calc'!$A$18:$CZ$61,$G$104,0)),+IF(OR($DB37&gt;2020,$C83=0),0,INDIRECT("'"&amp;$D$102&amp;"'!"&amp;$G$101&amp;$D$103))+IF($DB37&gt;2020,$C83*INDIRECT("'Bonus Calc'!"&amp;$G$101&amp;61)))</f>
        <v>0</v>
      </c>
      <c r="AG83" s="440">
        <f ca="1">IF($C$8="y",$C83*IF($DB37&gt;2019,VLOOKUP(2020,'Bonus Calc'!$A$18:$CZ$61,$H$104,0),VLOOKUP($DB37,'Bonus Calc'!$A$18:$CZ$61,$H$104,0)),+IF(OR($DB37&gt;2020,$C83=0),0,INDIRECT("'"&amp;$D$102&amp;"'!"&amp;$H$101&amp;$D$103))+IF($DB37&gt;2020,$C83*INDIRECT("'Bonus Calc'!"&amp;$H$101&amp;61)))</f>
        <v>0</v>
      </c>
      <c r="AH83" s="440">
        <f ca="1">IF($C$8="y",$C83*IF($DB37&gt;2019,VLOOKUP(2020,'Bonus Calc'!$A$18:$CZ$61,$I$104,0),VLOOKUP($DB37,'Bonus Calc'!$A$18:$CZ$61,$I$104,0)),+IF(OR($DB37&gt;2020,$C83=0),0,INDIRECT("'"&amp;$D$102&amp;"'!"&amp;$I$101&amp;$D$103))+IF($DB37&gt;2020,$C83*INDIRECT("'Bonus Calc'!"&amp;$I$101&amp;61)))</f>
        <v>0</v>
      </c>
      <c r="AI83" s="440">
        <f ca="1">IF($C$8="y",$C83*IF($DB37&gt;2019,VLOOKUP(2020,'Bonus Calc'!$A$18:$CZ$61,$J$104,0),VLOOKUP($DB37,'Bonus Calc'!$A$18:$CZ$61,$J$104,0)),+IF(OR($DB37&gt;2020,$C83=0),0,INDIRECT("'"&amp;$D$102&amp;"'!"&amp;$J$101&amp;$D$103))+IF($DB37&gt;2020,$C83*INDIRECT("'Bonus Calc'!"&amp;$J$101&amp;61)))</f>
        <v>0</v>
      </c>
      <c r="AJ83" s="440">
        <f ca="1">IF($C$8="y",$C83*IF($DB37&gt;2019,VLOOKUP(2020,'Bonus Calc'!$A$18:$CZ$61,$K$104,0),VLOOKUP($DB37,'Bonus Calc'!$A$18:$CZ$61,$K$104,0)),+IF(OR($DB37&gt;2020,$C83=0),0,INDIRECT("'"&amp;$D$102&amp;"'!"&amp;$K$101&amp;$D$103))+IF($DB37&gt;2020,$C83*INDIRECT("'Bonus Calc'!"&amp;$K$101&amp;61)))</f>
        <v>0</v>
      </c>
      <c r="AK83" s="440">
        <f ca="1">IF($C$8="y",$C83*IF($DB37&gt;2019,VLOOKUP(2020,'Bonus Calc'!$A$18:$CZ$61,$L$104,0),VLOOKUP($DB37,'Bonus Calc'!$A$18:$CZ$61,$L$104,0)),+IF(OR($DB37&gt;2020,$C83=0),0,INDIRECT("'"&amp;$D$102&amp;"'!"&amp;$L$101&amp;$D$103))+IF($DB37&gt;2020,$C83*INDIRECT("'Bonus Calc'!"&amp;$L$101&amp;61)))</f>
        <v>0</v>
      </c>
      <c r="AL83" s="440">
        <f ca="1">IF($C$8="y",$C83*IF($DB37&gt;2019,VLOOKUP(2020,'Bonus Calc'!$A$18:$CZ$61,$M$104,0),VLOOKUP($DB37,'Bonus Calc'!$A$18:$CZ$61,$M$104,0)),+IF(OR($DB37&gt;2020,$C83=0),0,INDIRECT("'"&amp;$D$102&amp;"'!"&amp;$M$101&amp;$D$103))+IF($DB37&gt;2020,$C83*INDIRECT("'Bonus Calc'!"&amp;$M$101&amp;61)))</f>
        <v>0</v>
      </c>
      <c r="AM83" s="440">
        <f ca="1">IF($C$8="y",$C83*IF($DB37&gt;2019,VLOOKUP(2020,'Bonus Calc'!$A$18:$CZ$61,$N$104,0),VLOOKUP($DB37,'Bonus Calc'!$A$18:$CZ$61,$N$104,0)),+IF(OR($DB37&gt;2020,$C83=0),0,INDIRECT("'"&amp;$D$102&amp;"'!"&amp;$N$101&amp;$D$103))+IF($DB37&gt;2020,$C83*INDIRECT("'Bonus Calc'!"&amp;$N$101&amp;61)))</f>
        <v>0</v>
      </c>
      <c r="AN83" s="440">
        <f ca="1">IF($C$8="y",$C83*IF($DB37&gt;2019,VLOOKUP(2020,'Bonus Calc'!$A$18:$CZ$61,$O$104,0),VLOOKUP($DB37,'Bonus Calc'!$A$18:$CZ$61,$O$104,0)),+IF(OR($DB37&gt;2020,$C83=0),0,INDIRECT("'"&amp;$D$102&amp;"'!"&amp;$O$101&amp;$D$103))+IF($DB37&gt;2020,$C83*INDIRECT("'Bonus Calc'!"&amp;$O$101&amp;61)))</f>
        <v>0</v>
      </c>
      <c r="AO83" s="440">
        <f ca="1">IF($C$8="y",$C83*IF($DB37&gt;2019,VLOOKUP(2020,'Bonus Calc'!$A$18:$CZ$61,$P$104,0),VLOOKUP($DB37,'Bonus Calc'!$A$18:$CZ$61,$P$104,0)),+IF(OR($DB37&gt;2020,$C83=0),0,INDIRECT("'"&amp;$D$102&amp;"'!"&amp;$P$101&amp;$D$103))+IF($DB37&gt;2020,$C83*INDIRECT("'Bonus Calc'!"&amp;$P$101&amp;61)))</f>
        <v>0</v>
      </c>
      <c r="AP83" s="440">
        <f ca="1">IF($C$8="y",$C83*IF($DB37&gt;2019,VLOOKUP(2020,'Bonus Calc'!$A$18:$CZ$61,$Q$104,0),VLOOKUP($DB37,'Bonus Calc'!$A$18:$CZ$61,$Q$104,0)),+IF(OR($DB37&gt;2020,$C83=0),0,INDIRECT("'"&amp;$D$102&amp;"'!"&amp;$Q$101&amp;$D$103))+IF($DB37&gt;2020,$C83*INDIRECT("'Bonus Calc'!"&amp;$Q$101&amp;61)))</f>
        <v>0</v>
      </c>
      <c r="AQ83" s="440">
        <f ca="1">IF($C$8="y",$C83*IF($DB37&gt;2019,VLOOKUP(2020,'Bonus Calc'!$A$18:$CZ$61,$R$104,0),VLOOKUP($DB37,'Bonus Calc'!$A$18:$CZ$61,$R$104,0)),+IF(OR($DB37&gt;2020,$C83=0),0,INDIRECT("'"&amp;$D$102&amp;"'!"&amp;$R$101&amp;$D$103))+IF($DB37&gt;2020,$C83*INDIRECT("'Bonus Calc'!"&amp;$R$101&amp;61)))</f>
        <v>0</v>
      </c>
      <c r="AR83" s="440">
        <f ca="1">IF($C$8="y",$C83*IF($DB37&gt;2019,VLOOKUP(2020,'Bonus Calc'!$A$18:$CZ$61,$S$104,0),VLOOKUP($DB37,'Bonus Calc'!$A$18:$CZ$61,$S$104,0)),+IF(OR($DB37&gt;2020,$C83=0),0,INDIRECT("'"&amp;$D$102&amp;"'!"&amp;$S$101&amp;$D$103))+IF($DB37&gt;2020,$C83*INDIRECT("'Bonus Calc'!"&amp;$S$101&amp;61)))</f>
        <v>0</v>
      </c>
      <c r="AS83" s="440">
        <f ca="1">IF($C$8="y",$C83*IF($DB37&gt;2019,VLOOKUP(2020,'Bonus Calc'!$A$18:$CZ$61,$T$104,0),VLOOKUP($DB37,'Bonus Calc'!$A$18:$CZ$61,$T$104,0)),+IF(OR($DB37&gt;2020,$C83=0),0,INDIRECT("'"&amp;$D$102&amp;"'!"&amp;$T$101&amp;$D$103))+IF($DB37&gt;2020,$C83*INDIRECT("'Bonus Calc'!"&amp;$T$101&amp;61)))</f>
        <v>0</v>
      </c>
      <c r="AT83" s="440">
        <f ca="1">IF($C$8="y",$C83*IF($DB37&gt;2019,VLOOKUP(2020,'Bonus Calc'!$A$18:$CZ$61,$U$104,0),VLOOKUP($DB37,'Bonus Calc'!$A$18:$CZ$61,$U$104,0)),+IF(OR($DB37&gt;2020,$C83=0),0,INDIRECT("'"&amp;$D$102&amp;"'!"&amp;$U$101&amp;$D$103))+IF($DB37&gt;2020,$C83*INDIRECT("'Bonus Calc'!"&amp;$U$101&amp;61)))</f>
        <v>0</v>
      </c>
      <c r="AU83" s="440">
        <f ca="1">IF($C$8="y",$C83*IF($DB37&gt;2019,VLOOKUP(2020,'Bonus Calc'!$A$18:$CZ$61,$V$104,0),VLOOKUP($DB37,'Bonus Calc'!$A$18:$CZ$61,$V$104,0)),+IF(OR($DB37&gt;2020,$C83=0),0,INDIRECT("'"&amp;$D$102&amp;"'!"&amp;$V$101&amp;$D$103))+IF($DB37&gt;2020,$C83*INDIRECT("'Bonus Calc'!"&amp;$V$101&amp;61)))</f>
        <v>0</v>
      </c>
      <c r="AV83" s="440">
        <f ca="1">IF($C$8="y",$C83*IF($DB37&gt;2019,VLOOKUP(2020,'Bonus Calc'!$A$18:$CZ$61,$W$104,0),VLOOKUP($DB37,'Bonus Calc'!$A$18:$CZ$61,$W$104,0)),+IF(OR($DB37&gt;2020,$C83=0),0,INDIRECT("'"&amp;$D$102&amp;"'!"&amp;$W$101&amp;$D$103))+IF($DB37&gt;2020,$C83*INDIRECT("'Bonus Calc'!"&amp;$W$101&amp;61)))</f>
        <v>0</v>
      </c>
      <c r="AW83" s="440">
        <f ca="1">IF($C$8="y",$C83*IF($DB37&gt;2019,VLOOKUP(2020,'Bonus Calc'!$A$18:$CZ$61,$X$104,0),VLOOKUP($DB37,'Bonus Calc'!$A$18:$CZ$61,$X$104,0)),+IF(OR($DB37&gt;2020,$C83=0),0,INDIRECT("'"&amp;$D$102&amp;"'!"&amp;$X$101&amp;$D$103))+IF($DB37&gt;2020,$C83*INDIRECT("'Bonus Calc'!"&amp;$X$101&amp;61)))</f>
        <v>0</v>
      </c>
      <c r="AX83" s="440">
        <f ca="1">IF($C$8="y",$C83*IF($DB37&gt;2019,VLOOKUP(2020,'Bonus Calc'!$A$18:$CZ$61,$Y$104,0),VLOOKUP($DB37,'Bonus Calc'!$A$18:$CZ$61,$Y$104,0)),+IF(OR($DB37&gt;2020,$C83=0),0,INDIRECT("'"&amp;$D$102&amp;"'!"&amp;$Y$101&amp;$D$103))+IF($DB37&gt;2020,$C83*INDIRECT("'Bonus Calc'!"&amp;$Y$101&amp;61)))</f>
        <v>0</v>
      </c>
      <c r="AY83" s="440">
        <f ca="1">IF($C$8="y",$C83*IF($DB37&gt;2019,VLOOKUP(2020,'Bonus Calc'!$A$18:$CZ$61,$Z$104,0),VLOOKUP($DB37,'Bonus Calc'!$A$18:$CZ$61,$Z$104,0)),+IF(OR($DB37&gt;2020,$C83=0),0,INDIRECT("'"&amp;$D$102&amp;"'!"&amp;$Z$101&amp;$D$103))+IF($DB37&gt;2020,$C83*INDIRECT("'Bonus Calc'!"&amp;$Z$101&amp;61)))</f>
        <v>0</v>
      </c>
      <c r="AZ83" s="440">
        <f ca="1">IF($C$8="y",$C83*IF($DB37&gt;2019,VLOOKUP(2020,'Bonus Calc'!$A$18:$CZ$61,$AA$104,0),VLOOKUP($DB37,'Bonus Calc'!$A$18:$CZ$61,$AA$104,0)),+IF(OR($DB37&gt;2020,$C83=0),0,INDIRECT("'"&amp;$D$102&amp;"'!"&amp;$AA$101&amp;$D$103))+IF($DB37&gt;2020,$C83*INDIRECT("'Bonus Calc'!"&amp;$AA$101&amp;61)))</f>
        <v>0</v>
      </c>
      <c r="BA83" s="440">
        <f ca="1">IF($C$8="y",$C83*IF($DB37&gt;2019,VLOOKUP(2020,'Bonus Calc'!$A$18:$CZ$61,$AB$104,0),VLOOKUP($DB37,'Bonus Calc'!$A$18:$CZ$61,$AB$104,0)),+IF(OR($DB37&gt;2020,$C83=0),0,INDIRECT("'"&amp;$D$102&amp;"'!"&amp;$AB$101&amp;$D$103))+IF($DB37&gt;2020,$C83*INDIRECT("'Bonus Calc'!"&amp;$AB$101&amp;61)))</f>
        <v>0</v>
      </c>
      <c r="BB83" s="440">
        <f ca="1">IF($C$8="y",$C83*IF($DB37&gt;2019,VLOOKUP(2020,'Bonus Calc'!$A$18:$CZ$61,$AC$104,0),VLOOKUP($DB37,'Bonus Calc'!$A$18:$CZ$61,$AC$104,0)),+IF(OR($DB37&gt;2020,$C83=0),0,INDIRECT("'"&amp;$D$102&amp;"'!"&amp;$AC$101&amp;$D$103))+IF($DB37&gt;2020,$C83*INDIRECT("'Bonus Calc'!"&amp;$AC$101&amp;61)))</f>
        <v>0</v>
      </c>
      <c r="BC83" s="440">
        <f ca="1">IF($C$8="y",$C83*IF($DB37&gt;2019,VLOOKUP(2020,'Bonus Calc'!$A$18:$CZ$61,$AD$104,0),VLOOKUP($DB37,'Bonus Calc'!$A$18:$CZ$61,$AD$104,0)),+IF(OR($DB37&gt;2020,$C83=0),0,INDIRECT("'"&amp;$D$102&amp;"'!"&amp;$AD$101&amp;$D$103))+IF($DB37&gt;2020,$C83*INDIRECT("'Bonus Calc'!"&amp;$AD$101&amp;61)))</f>
        <v>0</v>
      </c>
      <c r="BD83" s="440">
        <f ca="1">IF($C$8="y",$C83*IF($DB37&gt;2019,VLOOKUP(2020,'Bonus Calc'!$A$18:$CZ$61,$AE$104,0),VLOOKUP($DB37,'Bonus Calc'!$A$18:$CZ$61,$AE$104,0)),+IF(OR($DB37&gt;2020,$C83=0),0,INDIRECT("'"&amp;$D$102&amp;"'!"&amp;$AE$101&amp;$D$103))+IF($DB37&gt;2020,$C83*INDIRECT("'Bonus Calc'!"&amp;$AE$101&amp;61)))</f>
        <v>0</v>
      </c>
      <c r="BE83" s="440">
        <f ca="1">IF($C$8="y",$C83*IF($DB37&gt;2019,VLOOKUP(2020,'Bonus Calc'!$A$18:$CZ$61,$AF$104,0),VLOOKUP($DB37,'Bonus Calc'!$A$18:$CZ$61,$AF$104,0)),+IF(OR($DB37&gt;2020,$C83=0),0,INDIRECT("'"&amp;$D$102&amp;"'!"&amp;$AF$101&amp;$D$103))+IF($DB37&gt;2020,$C83*INDIRECT("'Bonus Calc'!"&amp;$AF$101&amp;61)))</f>
        <v>0</v>
      </c>
      <c r="BF83" s="440">
        <f ca="1">IF($C$8="y",$C83*IF($DB37&gt;2019,VLOOKUP(2020,'Bonus Calc'!$A$18:$CZ$61,$AG$104,0),VLOOKUP($DB37,'Bonus Calc'!$A$18:$CZ$61,$AG$104,0)),+IF(OR($DB37&gt;2020,$C83=0),0,INDIRECT("'"&amp;$D$102&amp;"'!"&amp;$AG$101&amp;$D$103))+IF($DB37&gt;2020,$C83*INDIRECT("'Bonus Calc'!"&amp;$AG$101&amp;61)))</f>
        <v>0</v>
      </c>
      <c r="BG83" s="440">
        <f ca="1">IF($C$8="y",$C83*IF($DB37&gt;2019,VLOOKUP(2020,'Bonus Calc'!$A$18:$CZ$61,$AH$104,0),VLOOKUP($DB37,'Bonus Calc'!$A$18:$CZ$61,$AH$104,0)),+IF(OR($DB37&gt;2020,$C83=0),0,INDIRECT("'"&amp;$D$102&amp;"'!"&amp;$AH$101&amp;$D$103))+IF($DB37&gt;2020,$C83*INDIRECT("'Bonus Calc'!"&amp;$AH$101&amp;61)))</f>
        <v>0</v>
      </c>
      <c r="BH83" s="440">
        <f ca="1">IF($C$8="y",$C83*IF($DB37&gt;2019,VLOOKUP(2020,'Bonus Calc'!$A$18:$CZ$61,$AI$104,0),VLOOKUP($DB37,'Bonus Calc'!$A$18:$CZ$61,$AI$104,0)),+IF(OR($DB37&gt;2020,$C83=0),0,INDIRECT("'"&amp;$D$102&amp;"'!"&amp;$AI$101&amp;$D$103))+IF($DB37&gt;2020,$C83*INDIRECT("'Bonus Calc'!"&amp;$AI$101&amp;61)))</f>
        <v>0</v>
      </c>
      <c r="BI83" s="440">
        <f ca="1">IF($C$8="y",$C83*IF($DB37&gt;2019,VLOOKUP(2020,'Bonus Calc'!$A$18:$CZ$61,$AJ$104,0),VLOOKUP($DB37,'Bonus Calc'!$A$18:$CZ$61,$AJ$104,0)),+IF(OR($DB37&gt;2020,$C83=0),0,INDIRECT("'"&amp;$D$102&amp;"'!"&amp;$AJ$101&amp;$D$103))+IF($DB37&gt;2020,$C83*INDIRECT("'Bonus Calc'!"&amp;$AJ$101&amp;61)))</f>
        <v>0</v>
      </c>
      <c r="BJ83" s="440">
        <f ca="1">IF($C$8="y",$C83*IF($DB37&gt;2019,VLOOKUP(2020,'Bonus Calc'!$A$18:$CZ$61,$AK$104,0),VLOOKUP($DB37,'Bonus Calc'!$A$18:$CZ$61,$AK$104,0)),+IF(OR($DB37&gt;2020,$C83=0),0,INDIRECT("'"&amp;$D$102&amp;"'!"&amp;$AK$101&amp;$D$103))+IF($DB37&gt;2020,$C83*INDIRECT("'Bonus Calc'!"&amp;$AK$101&amp;61)))</f>
        <v>0</v>
      </c>
      <c r="BK83" s="440">
        <f ca="1">IF($C$8="y",$C83*IF($DB37&gt;2019,VLOOKUP(2020,'Bonus Calc'!$A$18:$CZ$61,$AL$104,0),VLOOKUP($DB37,'Bonus Calc'!$A$18:$CZ$61,$AL$104,0)),+IF(OR($DB37&gt;2020,$C83=0),0,INDIRECT("'"&amp;$D$102&amp;"'!"&amp;$AL$101&amp;$D$103))+IF($DB37&gt;2020,$C83*INDIRECT("'Bonus Calc'!"&amp;$AL$101&amp;61)))</f>
        <v>0</v>
      </c>
      <c r="BL83" s="440">
        <f ca="1">IF($C$8="y",$C83*IF($DB37&gt;2019,VLOOKUP(2020,'Bonus Calc'!$A$18:$CZ$61,$AM$104,0),VLOOKUP($DB37,'Bonus Calc'!$A$18:$CZ$61,$AM$104,0)),+IF(OR($DB37&gt;2020,$C83=0),0,INDIRECT("'"&amp;$D$102&amp;"'!"&amp;$AM$101&amp;$D$103))+IF($DB37&gt;2020,$C83*INDIRECT("'Bonus Calc'!"&amp;$AM$101&amp;61)))</f>
        <v>0</v>
      </c>
      <c r="BM83" s="440">
        <f ca="1">IF($C$8="y",$C83*IF($DB37&gt;2019,VLOOKUP(2020,'Bonus Calc'!$A$18:$CZ$61,$AN$104,0),VLOOKUP($DB37,'Bonus Calc'!$A$18:$CZ$61,$AN$104,0)),+IF(OR($DB37&gt;2020,$C83=0),0,INDIRECT("'"&amp;$D$102&amp;"'!"&amp;$AN$101&amp;$D$103))+IF($DB37&gt;2020,$C83*INDIRECT("'Bonus Calc'!"&amp;$AN$101&amp;61)))</f>
        <v>0</v>
      </c>
      <c r="BN83" s="440">
        <f ca="1">IF($C$8="y",$C83*IF($DB37&gt;2019,VLOOKUP(2020,'Bonus Calc'!$A$18:$CZ$61,$AO$104,0),VLOOKUP($DB37,'Bonus Calc'!$A$18:$CZ$61,$AO$104,0)),+IF(OR($DB37&gt;2020,$C83=0),0,INDIRECT("'"&amp;$D$102&amp;"'!"&amp;$AO$101&amp;$D$103))+IF($DB37&gt;2020,$C83*INDIRECT("'Bonus Calc'!"&amp;$AO$101&amp;61)))</f>
        <v>0</v>
      </c>
      <c r="BO83" s="440">
        <f ca="1">IF($C$8="y",$C83*IF($DB37&gt;2019,VLOOKUP(2020,'Bonus Calc'!$A$18:$CZ$61,$AP$104,0),VLOOKUP($DB37,'Bonus Calc'!$A$18:$CZ$61,$AP$104,0)),+IF(OR($DB37&gt;2020,$C83=0),0,INDIRECT("'"&amp;$D$102&amp;"'!"&amp;$AP$101&amp;$D$103))+IF($DB37&gt;2020,$C83*INDIRECT("'Bonus Calc'!"&amp;$AP$101&amp;61)))</f>
        <v>0</v>
      </c>
      <c r="BP83" s="440">
        <f ca="1">IF($C$8="y",$C83*IF($DB37&gt;2019,VLOOKUP(2020,'Bonus Calc'!$A$18:$CZ$61,$AQ$104,0),VLOOKUP($DB37,'Bonus Calc'!$A$18:$CZ$61,$AQ$104,0)),+IF(OR($DB37&gt;2020,$C83=0),0,INDIRECT("'"&amp;$D$102&amp;"'!"&amp;$AQ$101&amp;$D$103))+IF($DB37&gt;2020,$C83*INDIRECT("'Bonus Calc'!"&amp;$AQ$101&amp;61)))</f>
        <v>0</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s="437" customFormat="1" x14ac:dyDescent="0.2">
      <c r="A84" s="191">
        <f t="shared" si="336"/>
        <v>27</v>
      </c>
      <c r="B84" s="191">
        <f t="shared" si="337"/>
        <v>2044</v>
      </c>
      <c r="C84" s="183">
        <f t="shared" ca="1" si="338"/>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IF($C$8="y",$C84*IF($DB38&gt;2019,VLOOKUP(2020,'Bonus Calc'!$A$18:$CZ$61,$D$104,0),VLOOKUP($DB38,'Bonus Calc'!$A$18:$CZ$61,$D$104,0)),+IF(OR($DB38&gt;2020,$C84=0),0,INDIRECT("'"&amp;$D$102&amp;"'!"&amp;$D$101&amp;$D$103))+IF($DB38&gt;2020,$C84*INDIRECT("'Bonus Calc'!"&amp;$D$101&amp;61)))</f>
        <v>0</v>
      </c>
      <c r="AE84" s="440">
        <f ca="1">IF($C$8="y",$C84*IF($DB38&gt;2019,VLOOKUP(2020,'Bonus Calc'!$A$18:$CZ$61,$E$104,0),VLOOKUP($DB38,'Bonus Calc'!$A$18:$CZ$61,$E$104,0)),+IF(OR($DB38&gt;2020,$C84=0),0,INDIRECT("'"&amp;$D$102&amp;"'!"&amp;$E$101&amp;$D$103))+IF($DB38&gt;2020,$C84*INDIRECT("'Bonus Calc'!"&amp;$E$101&amp;61)))</f>
        <v>0</v>
      </c>
      <c r="AF84" s="440">
        <f ca="1">IF($C$8="y",$C84*IF($DB38&gt;2019,VLOOKUP(2020,'Bonus Calc'!$A$18:$CZ$61,$F$104,0),VLOOKUP($DB38,'Bonus Calc'!$A$18:$CZ$61,$F$104,0)),+IF(OR($DB38&gt;2020,$C84=0),0,INDIRECT("'"&amp;$D$102&amp;"'!"&amp;$F$101&amp;$D$103))+IF($DB38&gt;2020,$C84*INDIRECT("'Bonus Calc'!"&amp;$F$101&amp;61)))</f>
        <v>0</v>
      </c>
      <c r="AG84" s="440">
        <f ca="1">IF($C$8="y",$C84*IF($DB38&gt;2019,VLOOKUP(2020,'Bonus Calc'!$A$18:$CZ$61,$G$104,0),VLOOKUP($DB38,'Bonus Calc'!$A$18:$CZ$61,$G$104,0)),+IF(OR($DB38&gt;2020,$C84=0),0,INDIRECT("'"&amp;$D$102&amp;"'!"&amp;$G$101&amp;$D$103))+IF($DB38&gt;2020,$C84*INDIRECT("'Bonus Calc'!"&amp;$G$101&amp;61)))</f>
        <v>0</v>
      </c>
      <c r="AH84" s="440">
        <f ca="1">IF($C$8="y",$C84*IF($DB38&gt;2019,VLOOKUP(2020,'Bonus Calc'!$A$18:$CZ$61,$H$104,0),VLOOKUP($DB38,'Bonus Calc'!$A$18:$CZ$61,$H$104,0)),+IF(OR($DB38&gt;2020,$C84=0),0,INDIRECT("'"&amp;$D$102&amp;"'!"&amp;$H$101&amp;$D$103))+IF($DB38&gt;2020,$C84*INDIRECT("'Bonus Calc'!"&amp;$H$101&amp;61)))</f>
        <v>0</v>
      </c>
      <c r="AI84" s="440">
        <f ca="1">IF($C$8="y",$C84*IF($DB38&gt;2019,VLOOKUP(2020,'Bonus Calc'!$A$18:$CZ$61,$I$104,0),VLOOKUP($DB38,'Bonus Calc'!$A$18:$CZ$61,$I$104,0)),+IF(OR($DB38&gt;2020,$C84=0),0,INDIRECT("'"&amp;$D$102&amp;"'!"&amp;$I$101&amp;$D$103))+IF($DB38&gt;2020,$C84*INDIRECT("'Bonus Calc'!"&amp;$I$101&amp;61)))</f>
        <v>0</v>
      </c>
      <c r="AJ84" s="440">
        <f ca="1">IF($C$8="y",$C84*IF($DB38&gt;2019,VLOOKUP(2020,'Bonus Calc'!$A$18:$CZ$61,$J$104,0),VLOOKUP($DB38,'Bonus Calc'!$A$18:$CZ$61,$J$104,0)),+IF(OR($DB38&gt;2020,$C84=0),0,INDIRECT("'"&amp;$D$102&amp;"'!"&amp;$J$101&amp;$D$103))+IF($DB38&gt;2020,$C84*INDIRECT("'Bonus Calc'!"&amp;$J$101&amp;61)))</f>
        <v>0</v>
      </c>
      <c r="AK84" s="440">
        <f ca="1">IF($C$8="y",$C84*IF($DB38&gt;2019,VLOOKUP(2020,'Bonus Calc'!$A$18:$CZ$61,$K$104,0),VLOOKUP($DB38,'Bonus Calc'!$A$18:$CZ$61,$K$104,0)),+IF(OR($DB38&gt;2020,$C84=0),0,INDIRECT("'"&amp;$D$102&amp;"'!"&amp;$K$101&amp;$D$103))+IF($DB38&gt;2020,$C84*INDIRECT("'Bonus Calc'!"&amp;$K$101&amp;61)))</f>
        <v>0</v>
      </c>
      <c r="AL84" s="440">
        <f ca="1">IF($C$8="y",$C84*IF($DB38&gt;2019,VLOOKUP(2020,'Bonus Calc'!$A$18:$CZ$61,$L$104,0),VLOOKUP($DB38,'Bonus Calc'!$A$18:$CZ$61,$L$104,0)),+IF(OR($DB38&gt;2020,$C84=0),0,INDIRECT("'"&amp;$D$102&amp;"'!"&amp;$L$101&amp;$D$103))+IF($DB38&gt;2020,$C84*INDIRECT("'Bonus Calc'!"&amp;$L$101&amp;61)))</f>
        <v>0</v>
      </c>
      <c r="AM84" s="440">
        <f ca="1">IF($C$8="y",$C84*IF($DB38&gt;2019,VLOOKUP(2020,'Bonus Calc'!$A$18:$CZ$61,$M$104,0),VLOOKUP($DB38,'Bonus Calc'!$A$18:$CZ$61,$M$104,0)),+IF(OR($DB38&gt;2020,$C84=0),0,INDIRECT("'"&amp;$D$102&amp;"'!"&amp;$M$101&amp;$D$103))+IF($DB38&gt;2020,$C84*INDIRECT("'Bonus Calc'!"&amp;$M$101&amp;61)))</f>
        <v>0</v>
      </c>
      <c r="AN84" s="440">
        <f ca="1">IF($C$8="y",$C84*IF($DB38&gt;2019,VLOOKUP(2020,'Bonus Calc'!$A$18:$CZ$61,$N$104,0),VLOOKUP($DB38,'Bonus Calc'!$A$18:$CZ$61,$N$104,0)),+IF(OR($DB38&gt;2020,$C84=0),0,INDIRECT("'"&amp;$D$102&amp;"'!"&amp;$N$101&amp;$D$103))+IF($DB38&gt;2020,$C84*INDIRECT("'Bonus Calc'!"&amp;$N$101&amp;61)))</f>
        <v>0</v>
      </c>
      <c r="AO84" s="440">
        <f ca="1">IF($C$8="y",$C84*IF($DB38&gt;2019,VLOOKUP(2020,'Bonus Calc'!$A$18:$CZ$61,$O$104,0),VLOOKUP($DB38,'Bonus Calc'!$A$18:$CZ$61,$O$104,0)),+IF(OR($DB38&gt;2020,$C84=0),0,INDIRECT("'"&amp;$D$102&amp;"'!"&amp;$O$101&amp;$D$103))+IF($DB38&gt;2020,$C84*INDIRECT("'Bonus Calc'!"&amp;$O$101&amp;61)))</f>
        <v>0</v>
      </c>
      <c r="AP84" s="440">
        <f ca="1">IF($C$8="y",$C84*IF($DB38&gt;2019,VLOOKUP(2020,'Bonus Calc'!$A$18:$CZ$61,$P$104,0),VLOOKUP($DB38,'Bonus Calc'!$A$18:$CZ$61,$P$104,0)),+IF(OR($DB38&gt;2020,$C84=0),0,INDIRECT("'"&amp;$D$102&amp;"'!"&amp;$P$101&amp;$D$103))+IF($DB38&gt;2020,$C84*INDIRECT("'Bonus Calc'!"&amp;$P$101&amp;61)))</f>
        <v>0</v>
      </c>
      <c r="AQ84" s="440">
        <f ca="1">IF($C$8="y",$C84*IF($DB38&gt;2019,VLOOKUP(2020,'Bonus Calc'!$A$18:$CZ$61,$Q$104,0),VLOOKUP($DB38,'Bonus Calc'!$A$18:$CZ$61,$Q$104,0)),+IF(OR($DB38&gt;2020,$C84=0),0,INDIRECT("'"&amp;$D$102&amp;"'!"&amp;$Q$101&amp;$D$103))+IF($DB38&gt;2020,$C84*INDIRECT("'Bonus Calc'!"&amp;$Q$101&amp;61)))</f>
        <v>0</v>
      </c>
      <c r="AR84" s="440">
        <f ca="1">IF($C$8="y",$C84*IF($DB38&gt;2019,VLOOKUP(2020,'Bonus Calc'!$A$18:$CZ$61,$R$104,0),VLOOKUP($DB38,'Bonus Calc'!$A$18:$CZ$61,$R$104,0)),+IF(OR($DB38&gt;2020,$C84=0),0,INDIRECT("'"&amp;$D$102&amp;"'!"&amp;$R$101&amp;$D$103))+IF($DB38&gt;2020,$C84*INDIRECT("'Bonus Calc'!"&amp;$R$101&amp;61)))</f>
        <v>0</v>
      </c>
      <c r="AS84" s="440">
        <f ca="1">IF($C$8="y",$C84*IF($DB38&gt;2019,VLOOKUP(2020,'Bonus Calc'!$A$18:$CZ$61,$S$104,0),VLOOKUP($DB38,'Bonus Calc'!$A$18:$CZ$61,$S$104,0)),+IF(OR($DB38&gt;2020,$C84=0),0,INDIRECT("'"&amp;$D$102&amp;"'!"&amp;$S$101&amp;$D$103))+IF($DB38&gt;2020,$C84*INDIRECT("'Bonus Calc'!"&amp;$S$101&amp;61)))</f>
        <v>0</v>
      </c>
      <c r="AT84" s="440">
        <f ca="1">IF($C$8="y",$C84*IF($DB38&gt;2019,VLOOKUP(2020,'Bonus Calc'!$A$18:$CZ$61,$T$104,0),VLOOKUP($DB38,'Bonus Calc'!$A$18:$CZ$61,$T$104,0)),+IF(OR($DB38&gt;2020,$C84=0),0,INDIRECT("'"&amp;$D$102&amp;"'!"&amp;$T$101&amp;$D$103))+IF($DB38&gt;2020,$C84*INDIRECT("'Bonus Calc'!"&amp;$T$101&amp;61)))</f>
        <v>0</v>
      </c>
      <c r="AU84" s="440">
        <f ca="1">IF($C$8="y",$C84*IF($DB38&gt;2019,VLOOKUP(2020,'Bonus Calc'!$A$18:$CZ$61,$U$104,0),VLOOKUP($DB38,'Bonus Calc'!$A$18:$CZ$61,$U$104,0)),+IF(OR($DB38&gt;2020,$C84=0),0,INDIRECT("'"&amp;$D$102&amp;"'!"&amp;$U$101&amp;$D$103))+IF($DB38&gt;2020,$C84*INDIRECT("'Bonus Calc'!"&amp;$U$101&amp;61)))</f>
        <v>0</v>
      </c>
      <c r="AV84" s="440">
        <f ca="1">IF($C$8="y",$C84*IF($DB38&gt;2019,VLOOKUP(2020,'Bonus Calc'!$A$18:$CZ$61,$V$104,0),VLOOKUP($DB38,'Bonus Calc'!$A$18:$CZ$61,$V$104,0)),+IF(OR($DB38&gt;2020,$C84=0),0,INDIRECT("'"&amp;$D$102&amp;"'!"&amp;$V$101&amp;$D$103))+IF($DB38&gt;2020,$C84*INDIRECT("'Bonus Calc'!"&amp;$V$101&amp;61)))</f>
        <v>0</v>
      </c>
      <c r="AW84" s="440">
        <f ca="1">IF($C$8="y",$C84*IF($DB38&gt;2019,VLOOKUP(2020,'Bonus Calc'!$A$18:$CZ$61,$W$104,0),VLOOKUP($DB38,'Bonus Calc'!$A$18:$CZ$61,$W$104,0)),+IF(OR($DB38&gt;2020,$C84=0),0,INDIRECT("'"&amp;$D$102&amp;"'!"&amp;$W$101&amp;$D$103))+IF($DB38&gt;2020,$C84*INDIRECT("'Bonus Calc'!"&amp;$W$101&amp;61)))</f>
        <v>0</v>
      </c>
      <c r="AX84" s="440">
        <f ca="1">IF($C$8="y",$C84*IF($DB38&gt;2019,VLOOKUP(2020,'Bonus Calc'!$A$18:$CZ$61,$X$104,0),VLOOKUP($DB38,'Bonus Calc'!$A$18:$CZ$61,$X$104,0)),+IF(OR($DB38&gt;2020,$C84=0),0,INDIRECT("'"&amp;$D$102&amp;"'!"&amp;$X$101&amp;$D$103))+IF($DB38&gt;2020,$C84*INDIRECT("'Bonus Calc'!"&amp;$X$101&amp;61)))</f>
        <v>0</v>
      </c>
      <c r="AY84" s="440">
        <f ca="1">IF($C$8="y",$C84*IF($DB38&gt;2019,VLOOKUP(2020,'Bonus Calc'!$A$18:$CZ$61,$Y$104,0),VLOOKUP($DB38,'Bonus Calc'!$A$18:$CZ$61,$Y$104,0)),+IF(OR($DB38&gt;2020,$C84=0),0,INDIRECT("'"&amp;$D$102&amp;"'!"&amp;$Y$101&amp;$D$103))+IF($DB38&gt;2020,$C84*INDIRECT("'Bonus Calc'!"&amp;$Y$101&amp;61)))</f>
        <v>0</v>
      </c>
      <c r="AZ84" s="440">
        <f ca="1">IF($C$8="y",$C84*IF($DB38&gt;2019,VLOOKUP(2020,'Bonus Calc'!$A$18:$CZ$61,$Z$104,0),VLOOKUP($DB38,'Bonus Calc'!$A$18:$CZ$61,$Z$104,0)),+IF(OR($DB38&gt;2020,$C84=0),0,INDIRECT("'"&amp;$D$102&amp;"'!"&amp;$Z$101&amp;$D$103))+IF($DB38&gt;2020,$C84*INDIRECT("'Bonus Calc'!"&amp;$Z$101&amp;61)))</f>
        <v>0</v>
      </c>
      <c r="BA84" s="440">
        <f ca="1">IF($C$8="y",$C84*IF($DB38&gt;2019,VLOOKUP(2020,'Bonus Calc'!$A$18:$CZ$61,$AA$104,0),VLOOKUP($DB38,'Bonus Calc'!$A$18:$CZ$61,$AA$104,0)),+IF(OR($DB38&gt;2020,$C84=0),0,INDIRECT("'"&amp;$D$102&amp;"'!"&amp;$AA$101&amp;$D$103))+IF($DB38&gt;2020,$C84*INDIRECT("'Bonus Calc'!"&amp;$AA$101&amp;61)))</f>
        <v>0</v>
      </c>
      <c r="BB84" s="440">
        <f ca="1">IF($C$8="y",$C84*IF($DB38&gt;2019,VLOOKUP(2020,'Bonus Calc'!$A$18:$CZ$61,$AB$104,0),VLOOKUP($DB38,'Bonus Calc'!$A$18:$CZ$61,$AB$104,0)),+IF(OR($DB38&gt;2020,$C84=0),0,INDIRECT("'"&amp;$D$102&amp;"'!"&amp;$AB$101&amp;$D$103))+IF($DB38&gt;2020,$C84*INDIRECT("'Bonus Calc'!"&amp;$AB$101&amp;61)))</f>
        <v>0</v>
      </c>
      <c r="BC84" s="440">
        <f ca="1">IF($C$8="y",$C84*IF($DB38&gt;2019,VLOOKUP(2020,'Bonus Calc'!$A$18:$CZ$61,$AC$104,0),VLOOKUP($DB38,'Bonus Calc'!$A$18:$CZ$61,$AC$104,0)),+IF(OR($DB38&gt;2020,$C84=0),0,INDIRECT("'"&amp;$D$102&amp;"'!"&amp;$AC$101&amp;$D$103))+IF($DB38&gt;2020,$C84*INDIRECT("'Bonus Calc'!"&amp;$AC$101&amp;61)))</f>
        <v>0</v>
      </c>
      <c r="BD84" s="440">
        <f ca="1">IF($C$8="y",$C84*IF($DB38&gt;2019,VLOOKUP(2020,'Bonus Calc'!$A$18:$CZ$61,$AD$104,0),VLOOKUP($DB38,'Bonus Calc'!$A$18:$CZ$61,$AD$104,0)),+IF(OR($DB38&gt;2020,$C84=0),0,INDIRECT("'"&amp;$D$102&amp;"'!"&amp;$AD$101&amp;$D$103))+IF($DB38&gt;2020,$C84*INDIRECT("'Bonus Calc'!"&amp;$AD$101&amp;61)))</f>
        <v>0</v>
      </c>
      <c r="BE84" s="440">
        <f ca="1">IF($C$8="y",$C84*IF($DB38&gt;2019,VLOOKUP(2020,'Bonus Calc'!$A$18:$CZ$61,$AE$104,0),VLOOKUP($DB38,'Bonus Calc'!$A$18:$CZ$61,$AE$104,0)),+IF(OR($DB38&gt;2020,$C84=0),0,INDIRECT("'"&amp;$D$102&amp;"'!"&amp;$AE$101&amp;$D$103))+IF($DB38&gt;2020,$C84*INDIRECT("'Bonus Calc'!"&amp;$AE$101&amp;61)))</f>
        <v>0</v>
      </c>
      <c r="BF84" s="440">
        <f ca="1">IF($C$8="y",$C84*IF($DB38&gt;2019,VLOOKUP(2020,'Bonus Calc'!$A$18:$CZ$61,$AF$104,0),VLOOKUP($DB38,'Bonus Calc'!$A$18:$CZ$61,$AF$104,0)),+IF(OR($DB38&gt;2020,$C84=0),0,INDIRECT("'"&amp;$D$102&amp;"'!"&amp;$AF$101&amp;$D$103))+IF($DB38&gt;2020,$C84*INDIRECT("'Bonus Calc'!"&amp;$AF$101&amp;61)))</f>
        <v>0</v>
      </c>
      <c r="BG84" s="440">
        <f ca="1">IF($C$8="y",$C84*IF($DB38&gt;2019,VLOOKUP(2020,'Bonus Calc'!$A$18:$CZ$61,$AG$104,0),VLOOKUP($DB38,'Bonus Calc'!$A$18:$CZ$61,$AG$104,0)),+IF(OR($DB38&gt;2020,$C84=0),0,INDIRECT("'"&amp;$D$102&amp;"'!"&amp;$AG$101&amp;$D$103))+IF($DB38&gt;2020,$C84*INDIRECT("'Bonus Calc'!"&amp;$AG$101&amp;61)))</f>
        <v>0</v>
      </c>
      <c r="BH84" s="440">
        <f ca="1">IF($C$8="y",$C84*IF($DB38&gt;2019,VLOOKUP(2020,'Bonus Calc'!$A$18:$CZ$61,$AH$104,0),VLOOKUP($DB38,'Bonus Calc'!$A$18:$CZ$61,$AH$104,0)),+IF(OR($DB38&gt;2020,$C84=0),0,INDIRECT("'"&amp;$D$102&amp;"'!"&amp;$AH$101&amp;$D$103))+IF($DB38&gt;2020,$C84*INDIRECT("'Bonus Calc'!"&amp;$AH$101&amp;61)))</f>
        <v>0</v>
      </c>
      <c r="BI84" s="440">
        <f ca="1">IF($C$8="y",$C84*IF($DB38&gt;2019,VLOOKUP(2020,'Bonus Calc'!$A$18:$CZ$61,$AI$104,0),VLOOKUP($DB38,'Bonus Calc'!$A$18:$CZ$61,$AI$104,0)),+IF(OR($DB38&gt;2020,$C84=0),0,INDIRECT("'"&amp;$D$102&amp;"'!"&amp;$AI$101&amp;$D$103))+IF($DB38&gt;2020,$C84*INDIRECT("'Bonus Calc'!"&amp;$AI$101&amp;61)))</f>
        <v>0</v>
      </c>
      <c r="BJ84" s="440">
        <f ca="1">IF($C$8="y",$C84*IF($DB38&gt;2019,VLOOKUP(2020,'Bonus Calc'!$A$18:$CZ$61,$AJ$104,0),VLOOKUP($DB38,'Bonus Calc'!$A$18:$CZ$61,$AJ$104,0)),+IF(OR($DB38&gt;2020,$C84=0),0,INDIRECT("'"&amp;$D$102&amp;"'!"&amp;$AJ$101&amp;$D$103))+IF($DB38&gt;2020,$C84*INDIRECT("'Bonus Calc'!"&amp;$AJ$101&amp;61)))</f>
        <v>0</v>
      </c>
      <c r="BK84" s="440">
        <f ca="1">IF($C$8="y",$C84*IF($DB38&gt;2019,VLOOKUP(2020,'Bonus Calc'!$A$18:$CZ$61,$AK$104,0),VLOOKUP($DB38,'Bonus Calc'!$A$18:$CZ$61,$AK$104,0)),+IF(OR($DB38&gt;2020,$C84=0),0,INDIRECT("'"&amp;$D$102&amp;"'!"&amp;$AK$101&amp;$D$103))+IF($DB38&gt;2020,$C84*INDIRECT("'Bonus Calc'!"&amp;$AK$101&amp;61)))</f>
        <v>0</v>
      </c>
      <c r="BL84" s="440">
        <f ca="1">IF($C$8="y",$C84*IF($DB38&gt;2019,VLOOKUP(2020,'Bonus Calc'!$A$18:$CZ$61,$AL$104,0),VLOOKUP($DB38,'Bonus Calc'!$A$18:$CZ$61,$AL$104,0)),+IF(OR($DB38&gt;2020,$C84=0),0,INDIRECT("'"&amp;$D$102&amp;"'!"&amp;$AL$101&amp;$D$103))+IF($DB38&gt;2020,$C84*INDIRECT("'Bonus Calc'!"&amp;$AL$101&amp;61)))</f>
        <v>0</v>
      </c>
      <c r="BM84" s="440">
        <f ca="1">IF($C$8="y",$C84*IF($DB38&gt;2019,VLOOKUP(2020,'Bonus Calc'!$A$18:$CZ$61,$AM$104,0),VLOOKUP($DB38,'Bonus Calc'!$A$18:$CZ$61,$AM$104,0)),+IF(OR($DB38&gt;2020,$C84=0),0,INDIRECT("'"&amp;$D$102&amp;"'!"&amp;$AM$101&amp;$D$103))+IF($DB38&gt;2020,$C84*INDIRECT("'Bonus Calc'!"&amp;$AM$101&amp;61)))</f>
        <v>0</v>
      </c>
      <c r="BN84" s="440">
        <f ca="1">IF($C$8="y",$C84*IF($DB38&gt;2019,VLOOKUP(2020,'Bonus Calc'!$A$18:$CZ$61,$AN$104,0),VLOOKUP($DB38,'Bonus Calc'!$A$18:$CZ$61,$AN$104,0)),+IF(OR($DB38&gt;2020,$C84=0),0,INDIRECT("'"&amp;$D$102&amp;"'!"&amp;$AN$101&amp;$D$103))+IF($DB38&gt;2020,$C84*INDIRECT("'Bonus Calc'!"&amp;$AN$101&amp;61)))</f>
        <v>0</v>
      </c>
      <c r="BO84" s="440">
        <f ca="1">IF($C$8="y",$C84*IF($DB38&gt;2019,VLOOKUP(2020,'Bonus Calc'!$A$18:$CZ$61,$AO$104,0),VLOOKUP($DB38,'Bonus Calc'!$A$18:$CZ$61,$AO$104,0)),+IF(OR($DB38&gt;2020,$C84=0),0,INDIRECT("'"&amp;$D$102&amp;"'!"&amp;$AO$101&amp;$D$103))+IF($DB38&gt;2020,$C84*INDIRECT("'Bonus Calc'!"&amp;$AO$101&amp;61)))</f>
        <v>0</v>
      </c>
      <c r="BP84" s="440">
        <f ca="1">IF($C$8="y",$C84*IF($DB38&gt;2019,VLOOKUP(2020,'Bonus Calc'!$A$18:$CZ$61,$AP$104,0),VLOOKUP($DB38,'Bonus Calc'!$A$18:$CZ$61,$AP$104,0)),+IF(OR($DB38&gt;2020,$C84=0),0,INDIRECT("'"&amp;$D$102&amp;"'!"&amp;$AP$101&amp;$D$103))+IF($DB38&gt;2020,$C84*INDIRECT("'Bonus Calc'!"&amp;$AP$101&amp;61)))</f>
        <v>0</v>
      </c>
      <c r="BQ84" s="440">
        <f ca="1">IF($C$8="y",$C84*IF($DB38&gt;2019,VLOOKUP(2020,'Bonus Calc'!$A$18:$CZ$61,$AQ$104,0),VLOOKUP($DB38,'Bonus Calc'!$A$18:$CZ$61,$AQ$104,0)),+IF(OR($DB38&gt;2020,$C84=0),0,INDIRECT("'"&amp;$D$102&amp;"'!"&amp;$AQ$101&amp;$D$103))+IF($DB38&gt;2020,$C84*INDIRECT("'Bonus Calc'!"&amp;$AQ$101&amp;61)))</f>
        <v>0</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s="437" customFormat="1" x14ac:dyDescent="0.2">
      <c r="A85" s="191">
        <f t="shared" si="336"/>
        <v>28</v>
      </c>
      <c r="B85" s="191">
        <f t="shared" si="337"/>
        <v>2045</v>
      </c>
      <c r="C85" s="183">
        <f t="shared" ca="1" si="338"/>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IF($C$8="y",$C85*IF($DB39&gt;2019,VLOOKUP(2020,'Bonus Calc'!$A$18:$CZ$61,$D$104,0),VLOOKUP($DB39,'Bonus Calc'!$A$18:$CZ$61,$D$104,0)),+IF(OR($DB39&gt;2020,$C85=0),0,INDIRECT("'"&amp;$D$102&amp;"'!"&amp;$D$101&amp;$D$103))+IF($DB39&gt;2020,$C85*INDIRECT("'Bonus Calc'!"&amp;$D$101&amp;61)))</f>
        <v>0</v>
      </c>
      <c r="AF85" s="440">
        <f ca="1">IF($C$8="y",$C85*IF($DB39&gt;2019,VLOOKUP(2020,'Bonus Calc'!$A$18:$CZ$61,$E$104,0),VLOOKUP($DB39,'Bonus Calc'!$A$18:$CZ$61,$E$104,0)),+IF(OR($DB39&gt;2020,$C85=0),0,INDIRECT("'"&amp;$D$102&amp;"'!"&amp;$E$101&amp;$D$103))+IF($DB39&gt;2020,$C85*INDIRECT("'Bonus Calc'!"&amp;$E$101&amp;61)))</f>
        <v>0</v>
      </c>
      <c r="AG85" s="440">
        <f ca="1">IF($C$8="y",$C85*IF($DB39&gt;2019,VLOOKUP(2020,'Bonus Calc'!$A$18:$CZ$61,$F$104,0),VLOOKUP($DB39,'Bonus Calc'!$A$18:$CZ$61,$F$104,0)),+IF(OR($DB39&gt;2020,$C85=0),0,INDIRECT("'"&amp;$D$102&amp;"'!"&amp;$F$101&amp;$D$103))+IF($DB39&gt;2020,$C85*INDIRECT("'Bonus Calc'!"&amp;$F$101&amp;61)))</f>
        <v>0</v>
      </c>
      <c r="AH85" s="440">
        <f ca="1">IF($C$8="y",$C85*IF($DB39&gt;2019,VLOOKUP(2020,'Bonus Calc'!$A$18:$CZ$61,$G$104,0),VLOOKUP($DB39,'Bonus Calc'!$A$18:$CZ$61,$G$104,0)),+IF(OR($DB39&gt;2020,$C85=0),0,INDIRECT("'"&amp;$D$102&amp;"'!"&amp;$G$101&amp;$D$103))+IF($DB39&gt;2020,$C85*INDIRECT("'Bonus Calc'!"&amp;$G$101&amp;61)))</f>
        <v>0</v>
      </c>
      <c r="AI85" s="440">
        <f ca="1">IF($C$8="y",$C85*IF($DB39&gt;2019,VLOOKUP(2020,'Bonus Calc'!$A$18:$CZ$61,$H$104,0),VLOOKUP($DB39,'Bonus Calc'!$A$18:$CZ$61,$H$104,0)),+IF(OR($DB39&gt;2020,$C85=0),0,INDIRECT("'"&amp;$D$102&amp;"'!"&amp;$H$101&amp;$D$103))+IF($DB39&gt;2020,$C85*INDIRECT("'Bonus Calc'!"&amp;$H$101&amp;61)))</f>
        <v>0</v>
      </c>
      <c r="AJ85" s="440">
        <f ca="1">IF($C$8="y",$C85*IF($DB39&gt;2019,VLOOKUP(2020,'Bonus Calc'!$A$18:$CZ$61,$I$104,0),VLOOKUP($DB39,'Bonus Calc'!$A$18:$CZ$61,$I$104,0)),+IF(OR($DB39&gt;2020,$C85=0),0,INDIRECT("'"&amp;$D$102&amp;"'!"&amp;$I$101&amp;$D$103))+IF($DB39&gt;2020,$C85*INDIRECT("'Bonus Calc'!"&amp;$I$101&amp;61)))</f>
        <v>0</v>
      </c>
      <c r="AK85" s="440">
        <f ca="1">IF($C$8="y",$C85*IF($DB39&gt;2019,VLOOKUP(2020,'Bonus Calc'!$A$18:$CZ$61,$J$104,0),VLOOKUP($DB39,'Bonus Calc'!$A$18:$CZ$61,$J$104,0)),+IF(OR($DB39&gt;2020,$C85=0),0,INDIRECT("'"&amp;$D$102&amp;"'!"&amp;$J$101&amp;$D$103))+IF($DB39&gt;2020,$C85*INDIRECT("'Bonus Calc'!"&amp;$J$101&amp;61)))</f>
        <v>0</v>
      </c>
      <c r="AL85" s="440">
        <f ca="1">IF($C$8="y",$C85*IF($DB39&gt;2019,VLOOKUP(2020,'Bonus Calc'!$A$18:$CZ$61,$K$104,0),VLOOKUP($DB39,'Bonus Calc'!$A$18:$CZ$61,$K$104,0)),+IF(OR($DB39&gt;2020,$C85=0),0,INDIRECT("'"&amp;$D$102&amp;"'!"&amp;$K$101&amp;$D$103))+IF($DB39&gt;2020,$C85*INDIRECT("'Bonus Calc'!"&amp;$K$101&amp;61)))</f>
        <v>0</v>
      </c>
      <c r="AM85" s="440">
        <f ca="1">IF($C$8="y",$C85*IF($DB39&gt;2019,VLOOKUP(2020,'Bonus Calc'!$A$18:$CZ$61,$L$104,0),VLOOKUP($DB39,'Bonus Calc'!$A$18:$CZ$61,$L$104,0)),+IF(OR($DB39&gt;2020,$C85=0),0,INDIRECT("'"&amp;$D$102&amp;"'!"&amp;$L$101&amp;$D$103))+IF($DB39&gt;2020,$C85*INDIRECT("'Bonus Calc'!"&amp;$L$101&amp;61)))</f>
        <v>0</v>
      </c>
      <c r="AN85" s="440">
        <f ca="1">IF($C$8="y",$C85*IF($DB39&gt;2019,VLOOKUP(2020,'Bonus Calc'!$A$18:$CZ$61,$M$104,0),VLOOKUP($DB39,'Bonus Calc'!$A$18:$CZ$61,$M$104,0)),+IF(OR($DB39&gt;2020,$C85=0),0,INDIRECT("'"&amp;$D$102&amp;"'!"&amp;$M$101&amp;$D$103))+IF($DB39&gt;2020,$C85*INDIRECT("'Bonus Calc'!"&amp;$M$101&amp;61)))</f>
        <v>0</v>
      </c>
      <c r="AO85" s="440">
        <f ca="1">IF($C$8="y",$C85*IF($DB39&gt;2019,VLOOKUP(2020,'Bonus Calc'!$A$18:$CZ$61,$N$104,0),VLOOKUP($DB39,'Bonus Calc'!$A$18:$CZ$61,$N$104,0)),+IF(OR($DB39&gt;2020,$C85=0),0,INDIRECT("'"&amp;$D$102&amp;"'!"&amp;$N$101&amp;$D$103))+IF($DB39&gt;2020,$C85*INDIRECT("'Bonus Calc'!"&amp;$N$101&amp;61)))</f>
        <v>0</v>
      </c>
      <c r="AP85" s="440">
        <f ca="1">IF($C$8="y",$C85*IF($DB39&gt;2019,VLOOKUP(2020,'Bonus Calc'!$A$18:$CZ$61,$O$104,0),VLOOKUP($DB39,'Bonus Calc'!$A$18:$CZ$61,$O$104,0)),+IF(OR($DB39&gt;2020,$C85=0),0,INDIRECT("'"&amp;$D$102&amp;"'!"&amp;$O$101&amp;$D$103))+IF($DB39&gt;2020,$C85*INDIRECT("'Bonus Calc'!"&amp;$O$101&amp;61)))</f>
        <v>0</v>
      </c>
      <c r="AQ85" s="440">
        <f ca="1">IF($C$8="y",$C85*IF($DB39&gt;2019,VLOOKUP(2020,'Bonus Calc'!$A$18:$CZ$61,$P$104,0),VLOOKUP($DB39,'Bonus Calc'!$A$18:$CZ$61,$P$104,0)),+IF(OR($DB39&gt;2020,$C85=0),0,INDIRECT("'"&amp;$D$102&amp;"'!"&amp;$P$101&amp;$D$103))+IF($DB39&gt;2020,$C85*INDIRECT("'Bonus Calc'!"&amp;$P$101&amp;61)))</f>
        <v>0</v>
      </c>
      <c r="AR85" s="440">
        <f ca="1">IF($C$8="y",$C85*IF($DB39&gt;2019,VLOOKUP(2020,'Bonus Calc'!$A$18:$CZ$61,$Q$104,0),VLOOKUP($DB39,'Bonus Calc'!$A$18:$CZ$61,$Q$104,0)),+IF(OR($DB39&gt;2020,$C85=0),0,INDIRECT("'"&amp;$D$102&amp;"'!"&amp;$Q$101&amp;$D$103))+IF($DB39&gt;2020,$C85*INDIRECT("'Bonus Calc'!"&amp;$Q$101&amp;61)))</f>
        <v>0</v>
      </c>
      <c r="AS85" s="440">
        <f ca="1">IF($C$8="y",$C85*IF($DB39&gt;2019,VLOOKUP(2020,'Bonus Calc'!$A$18:$CZ$61,$R$104,0),VLOOKUP($DB39,'Bonus Calc'!$A$18:$CZ$61,$R$104,0)),+IF(OR($DB39&gt;2020,$C85=0),0,INDIRECT("'"&amp;$D$102&amp;"'!"&amp;$R$101&amp;$D$103))+IF($DB39&gt;2020,$C85*INDIRECT("'Bonus Calc'!"&amp;$R$101&amp;61)))</f>
        <v>0</v>
      </c>
      <c r="AT85" s="440">
        <f ca="1">IF($C$8="y",$C85*IF($DB39&gt;2019,VLOOKUP(2020,'Bonus Calc'!$A$18:$CZ$61,$S$104,0),VLOOKUP($DB39,'Bonus Calc'!$A$18:$CZ$61,$S$104,0)),+IF(OR($DB39&gt;2020,$C85=0),0,INDIRECT("'"&amp;$D$102&amp;"'!"&amp;$S$101&amp;$D$103))+IF($DB39&gt;2020,$C85*INDIRECT("'Bonus Calc'!"&amp;$S$101&amp;61)))</f>
        <v>0</v>
      </c>
      <c r="AU85" s="440">
        <f ca="1">IF($C$8="y",$C85*IF($DB39&gt;2019,VLOOKUP(2020,'Bonus Calc'!$A$18:$CZ$61,$T$104,0),VLOOKUP($DB39,'Bonus Calc'!$A$18:$CZ$61,$T$104,0)),+IF(OR($DB39&gt;2020,$C85=0),0,INDIRECT("'"&amp;$D$102&amp;"'!"&amp;$T$101&amp;$D$103))+IF($DB39&gt;2020,$C85*INDIRECT("'Bonus Calc'!"&amp;$T$101&amp;61)))</f>
        <v>0</v>
      </c>
      <c r="AV85" s="440">
        <f ca="1">IF($C$8="y",$C85*IF($DB39&gt;2019,VLOOKUP(2020,'Bonus Calc'!$A$18:$CZ$61,$U$104,0),VLOOKUP($DB39,'Bonus Calc'!$A$18:$CZ$61,$U$104,0)),+IF(OR($DB39&gt;2020,$C85=0),0,INDIRECT("'"&amp;$D$102&amp;"'!"&amp;$U$101&amp;$D$103))+IF($DB39&gt;2020,$C85*INDIRECT("'Bonus Calc'!"&amp;$U$101&amp;61)))</f>
        <v>0</v>
      </c>
      <c r="AW85" s="440">
        <f ca="1">IF($C$8="y",$C85*IF($DB39&gt;2019,VLOOKUP(2020,'Bonus Calc'!$A$18:$CZ$61,$V$104,0),VLOOKUP($DB39,'Bonus Calc'!$A$18:$CZ$61,$V$104,0)),+IF(OR($DB39&gt;2020,$C85=0),0,INDIRECT("'"&amp;$D$102&amp;"'!"&amp;$V$101&amp;$D$103))+IF($DB39&gt;2020,$C85*INDIRECT("'Bonus Calc'!"&amp;$V$101&amp;61)))</f>
        <v>0</v>
      </c>
      <c r="AX85" s="440">
        <f ca="1">IF($C$8="y",$C85*IF($DB39&gt;2019,VLOOKUP(2020,'Bonus Calc'!$A$18:$CZ$61,$W$104,0),VLOOKUP($DB39,'Bonus Calc'!$A$18:$CZ$61,$W$104,0)),+IF(OR($DB39&gt;2020,$C85=0),0,INDIRECT("'"&amp;$D$102&amp;"'!"&amp;$W$101&amp;$D$103))+IF($DB39&gt;2020,$C85*INDIRECT("'Bonus Calc'!"&amp;$W$101&amp;61)))</f>
        <v>0</v>
      </c>
      <c r="AY85" s="440">
        <f ca="1">IF($C$8="y",$C85*IF($DB39&gt;2019,VLOOKUP(2020,'Bonus Calc'!$A$18:$CZ$61,$X$104,0),VLOOKUP($DB39,'Bonus Calc'!$A$18:$CZ$61,$X$104,0)),+IF(OR($DB39&gt;2020,$C85=0),0,INDIRECT("'"&amp;$D$102&amp;"'!"&amp;$X$101&amp;$D$103))+IF($DB39&gt;2020,$C85*INDIRECT("'Bonus Calc'!"&amp;$X$101&amp;61)))</f>
        <v>0</v>
      </c>
      <c r="AZ85" s="440">
        <f ca="1">IF($C$8="y",$C85*IF($DB39&gt;2019,VLOOKUP(2020,'Bonus Calc'!$A$18:$CZ$61,$Y$104,0),VLOOKUP($DB39,'Bonus Calc'!$A$18:$CZ$61,$Y$104,0)),+IF(OR($DB39&gt;2020,$C85=0),0,INDIRECT("'"&amp;$D$102&amp;"'!"&amp;$Y$101&amp;$D$103))+IF($DB39&gt;2020,$C85*INDIRECT("'Bonus Calc'!"&amp;$Y$101&amp;61)))</f>
        <v>0</v>
      </c>
      <c r="BA85" s="440">
        <f ca="1">IF($C$8="y",$C85*IF($DB39&gt;2019,VLOOKUP(2020,'Bonus Calc'!$A$18:$CZ$61,$Z$104,0),VLOOKUP($DB39,'Bonus Calc'!$A$18:$CZ$61,$Z$104,0)),+IF(OR($DB39&gt;2020,$C85=0),0,INDIRECT("'"&amp;$D$102&amp;"'!"&amp;$Z$101&amp;$D$103))+IF($DB39&gt;2020,$C85*INDIRECT("'Bonus Calc'!"&amp;$Z$101&amp;61)))</f>
        <v>0</v>
      </c>
      <c r="BB85" s="440">
        <f ca="1">IF($C$8="y",$C85*IF($DB39&gt;2019,VLOOKUP(2020,'Bonus Calc'!$A$18:$CZ$61,$AA$104,0),VLOOKUP($DB39,'Bonus Calc'!$A$18:$CZ$61,$AA$104,0)),+IF(OR($DB39&gt;2020,$C85=0),0,INDIRECT("'"&amp;$D$102&amp;"'!"&amp;$AA$101&amp;$D$103))+IF($DB39&gt;2020,$C85*INDIRECT("'Bonus Calc'!"&amp;$AA$101&amp;61)))</f>
        <v>0</v>
      </c>
      <c r="BC85" s="440">
        <f ca="1">IF($C$8="y",$C85*IF($DB39&gt;2019,VLOOKUP(2020,'Bonus Calc'!$A$18:$CZ$61,$AB$104,0),VLOOKUP($DB39,'Bonus Calc'!$A$18:$CZ$61,$AB$104,0)),+IF(OR($DB39&gt;2020,$C85=0),0,INDIRECT("'"&amp;$D$102&amp;"'!"&amp;$AB$101&amp;$D$103))+IF($DB39&gt;2020,$C85*INDIRECT("'Bonus Calc'!"&amp;$AB$101&amp;61)))</f>
        <v>0</v>
      </c>
      <c r="BD85" s="440">
        <f ca="1">IF($C$8="y",$C85*IF($DB39&gt;2019,VLOOKUP(2020,'Bonus Calc'!$A$18:$CZ$61,$AC$104,0),VLOOKUP($DB39,'Bonus Calc'!$A$18:$CZ$61,$AC$104,0)),+IF(OR($DB39&gt;2020,$C85=0),0,INDIRECT("'"&amp;$D$102&amp;"'!"&amp;$AC$101&amp;$D$103))+IF($DB39&gt;2020,$C85*INDIRECT("'Bonus Calc'!"&amp;$AC$101&amp;61)))</f>
        <v>0</v>
      </c>
      <c r="BE85" s="440">
        <f ca="1">IF($C$8="y",$C85*IF($DB39&gt;2019,VLOOKUP(2020,'Bonus Calc'!$A$18:$CZ$61,$AD$104,0),VLOOKUP($DB39,'Bonus Calc'!$A$18:$CZ$61,$AD$104,0)),+IF(OR($DB39&gt;2020,$C85=0),0,INDIRECT("'"&amp;$D$102&amp;"'!"&amp;$AD$101&amp;$D$103))+IF($DB39&gt;2020,$C85*INDIRECT("'Bonus Calc'!"&amp;$AD$101&amp;61)))</f>
        <v>0</v>
      </c>
      <c r="BF85" s="440">
        <f ca="1">IF($C$8="y",$C85*IF($DB39&gt;2019,VLOOKUP(2020,'Bonus Calc'!$A$18:$CZ$61,$AE$104,0),VLOOKUP($DB39,'Bonus Calc'!$A$18:$CZ$61,$AE$104,0)),+IF(OR($DB39&gt;2020,$C85=0),0,INDIRECT("'"&amp;$D$102&amp;"'!"&amp;$AE$101&amp;$D$103))+IF($DB39&gt;2020,$C85*INDIRECT("'Bonus Calc'!"&amp;$AE$101&amp;61)))</f>
        <v>0</v>
      </c>
      <c r="BG85" s="440">
        <f ca="1">IF($C$8="y",$C85*IF($DB39&gt;2019,VLOOKUP(2020,'Bonus Calc'!$A$18:$CZ$61,$AF$104,0),VLOOKUP($DB39,'Bonus Calc'!$A$18:$CZ$61,$AF$104,0)),+IF(OR($DB39&gt;2020,$C85=0),0,INDIRECT("'"&amp;$D$102&amp;"'!"&amp;$AF$101&amp;$D$103))+IF($DB39&gt;2020,$C85*INDIRECT("'Bonus Calc'!"&amp;$AF$101&amp;61)))</f>
        <v>0</v>
      </c>
      <c r="BH85" s="440">
        <f ca="1">IF($C$8="y",$C85*IF($DB39&gt;2019,VLOOKUP(2020,'Bonus Calc'!$A$18:$CZ$61,$AG$104,0),VLOOKUP($DB39,'Bonus Calc'!$A$18:$CZ$61,$AG$104,0)),+IF(OR($DB39&gt;2020,$C85=0),0,INDIRECT("'"&amp;$D$102&amp;"'!"&amp;$AG$101&amp;$D$103))+IF($DB39&gt;2020,$C85*INDIRECT("'Bonus Calc'!"&amp;$AG$101&amp;61)))</f>
        <v>0</v>
      </c>
      <c r="BI85" s="440">
        <f ca="1">IF($C$8="y",$C85*IF($DB39&gt;2019,VLOOKUP(2020,'Bonus Calc'!$A$18:$CZ$61,$AH$104,0),VLOOKUP($DB39,'Bonus Calc'!$A$18:$CZ$61,$AH$104,0)),+IF(OR($DB39&gt;2020,$C85=0),0,INDIRECT("'"&amp;$D$102&amp;"'!"&amp;$AH$101&amp;$D$103))+IF($DB39&gt;2020,$C85*INDIRECT("'Bonus Calc'!"&amp;$AH$101&amp;61)))</f>
        <v>0</v>
      </c>
      <c r="BJ85" s="440">
        <f ca="1">IF($C$8="y",$C85*IF($DB39&gt;2019,VLOOKUP(2020,'Bonus Calc'!$A$18:$CZ$61,$AI$104,0),VLOOKUP($DB39,'Bonus Calc'!$A$18:$CZ$61,$AI$104,0)),+IF(OR($DB39&gt;2020,$C85=0),0,INDIRECT("'"&amp;$D$102&amp;"'!"&amp;$AI$101&amp;$D$103))+IF($DB39&gt;2020,$C85*INDIRECT("'Bonus Calc'!"&amp;$AI$101&amp;61)))</f>
        <v>0</v>
      </c>
      <c r="BK85" s="440">
        <f ca="1">IF($C$8="y",$C85*IF($DB39&gt;2019,VLOOKUP(2020,'Bonus Calc'!$A$18:$CZ$61,$AJ$104,0),VLOOKUP($DB39,'Bonus Calc'!$A$18:$CZ$61,$AJ$104,0)),+IF(OR($DB39&gt;2020,$C85=0),0,INDIRECT("'"&amp;$D$102&amp;"'!"&amp;$AJ$101&amp;$D$103))+IF($DB39&gt;2020,$C85*INDIRECT("'Bonus Calc'!"&amp;$AJ$101&amp;61)))</f>
        <v>0</v>
      </c>
      <c r="BL85" s="440">
        <f ca="1">IF($C$8="y",$C85*IF($DB39&gt;2019,VLOOKUP(2020,'Bonus Calc'!$A$18:$CZ$61,$AK$104,0),VLOOKUP($DB39,'Bonus Calc'!$A$18:$CZ$61,$AK$104,0)),+IF(OR($DB39&gt;2020,$C85=0),0,INDIRECT("'"&amp;$D$102&amp;"'!"&amp;$AK$101&amp;$D$103))+IF($DB39&gt;2020,$C85*INDIRECT("'Bonus Calc'!"&amp;$AK$101&amp;61)))</f>
        <v>0</v>
      </c>
      <c r="BM85" s="440">
        <f ca="1">IF($C$8="y",$C85*IF($DB39&gt;2019,VLOOKUP(2020,'Bonus Calc'!$A$18:$CZ$61,$AL$104,0),VLOOKUP($DB39,'Bonus Calc'!$A$18:$CZ$61,$AL$104,0)),+IF(OR($DB39&gt;2020,$C85=0),0,INDIRECT("'"&amp;$D$102&amp;"'!"&amp;$AL$101&amp;$D$103))+IF($DB39&gt;2020,$C85*INDIRECT("'Bonus Calc'!"&amp;$AL$101&amp;61)))</f>
        <v>0</v>
      </c>
      <c r="BN85" s="440">
        <f ca="1">IF($C$8="y",$C85*IF($DB39&gt;2019,VLOOKUP(2020,'Bonus Calc'!$A$18:$CZ$61,$AM$104,0),VLOOKUP($DB39,'Bonus Calc'!$A$18:$CZ$61,$AM$104,0)),+IF(OR($DB39&gt;2020,$C85=0),0,INDIRECT("'"&amp;$D$102&amp;"'!"&amp;$AM$101&amp;$D$103))+IF($DB39&gt;2020,$C85*INDIRECT("'Bonus Calc'!"&amp;$AM$101&amp;61)))</f>
        <v>0</v>
      </c>
      <c r="BO85" s="440">
        <f ca="1">IF($C$8="y",$C85*IF($DB39&gt;2019,VLOOKUP(2020,'Bonus Calc'!$A$18:$CZ$61,$AN$104,0),VLOOKUP($DB39,'Bonus Calc'!$A$18:$CZ$61,$AN$104,0)),+IF(OR($DB39&gt;2020,$C85=0),0,INDIRECT("'"&amp;$D$102&amp;"'!"&amp;$AN$101&amp;$D$103))+IF($DB39&gt;2020,$C85*INDIRECT("'Bonus Calc'!"&amp;$AN$101&amp;61)))</f>
        <v>0</v>
      </c>
      <c r="BP85" s="440">
        <f ca="1">IF($C$8="y",$C85*IF($DB39&gt;2019,VLOOKUP(2020,'Bonus Calc'!$A$18:$CZ$61,$AO$104,0),VLOOKUP($DB39,'Bonus Calc'!$A$18:$CZ$61,$AO$104,0)),+IF(OR($DB39&gt;2020,$C85=0),0,INDIRECT("'"&amp;$D$102&amp;"'!"&amp;$AO$101&amp;$D$103))+IF($DB39&gt;2020,$C85*INDIRECT("'Bonus Calc'!"&amp;$AO$101&amp;61)))</f>
        <v>0</v>
      </c>
      <c r="BQ85" s="440">
        <f ca="1">IF($C$8="y",$C85*IF($DB39&gt;2019,VLOOKUP(2020,'Bonus Calc'!$A$18:$CZ$61,$AP$104,0),VLOOKUP($DB39,'Bonus Calc'!$A$18:$CZ$61,$AP$104,0)),+IF(OR($DB39&gt;2020,$C85=0),0,INDIRECT("'"&amp;$D$102&amp;"'!"&amp;$AP$101&amp;$D$103))+IF($DB39&gt;2020,$C85*INDIRECT("'Bonus Calc'!"&amp;$AP$101&amp;61)))</f>
        <v>0</v>
      </c>
      <c r="BR85" s="440">
        <f ca="1">IF($C$8="y",$C85*IF($DB39&gt;2019,VLOOKUP(2020,'Bonus Calc'!$A$18:$CZ$61,$AQ$104,0),VLOOKUP($DB39,'Bonus Calc'!$A$18:$CZ$61,$AQ$104,0)),+IF(OR($DB39&gt;2020,$C85=0),0,INDIRECT("'"&amp;$D$102&amp;"'!"&amp;$AQ$101&amp;$D$103))+IF($DB39&gt;2020,$C85*INDIRECT("'Bonus Calc'!"&amp;$AQ$101&amp;61)))</f>
        <v>0</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s="437" customFormat="1" x14ac:dyDescent="0.2">
      <c r="A86" s="191">
        <f t="shared" si="336"/>
        <v>29</v>
      </c>
      <c r="B86" s="191">
        <f t="shared" si="337"/>
        <v>2046</v>
      </c>
      <c r="C86" s="183">
        <f t="shared" ca="1" si="338"/>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IF($C$8="y",$C86*IF($DB40&gt;2019,VLOOKUP(2020,'Bonus Calc'!$A$18:$CZ$61,$D$104,0),VLOOKUP($DB40,'Bonus Calc'!$A$18:$CZ$61,$D$104,0)),+IF(OR($DB40&gt;2020,$C86=0),0,INDIRECT("'"&amp;$D$102&amp;"'!"&amp;$D$101&amp;$D$103))+IF($DB40&gt;2020,$C86*INDIRECT("'Bonus Calc'!"&amp;$D$101&amp;61)))</f>
        <v>0</v>
      </c>
      <c r="AG86" s="440">
        <f ca="1">IF($C$8="y",$C86*IF($DB40&gt;2019,VLOOKUP(2020,'Bonus Calc'!$A$18:$CZ$61,$E$104,0),VLOOKUP($DB40,'Bonus Calc'!$A$18:$CZ$61,$E$104,0)),+IF(OR($DB40&gt;2020,$C86=0),0,INDIRECT("'"&amp;$D$102&amp;"'!"&amp;$E$101&amp;$D$103))+IF($DB40&gt;2020,$C86*INDIRECT("'Bonus Calc'!"&amp;$E$101&amp;61)))</f>
        <v>0</v>
      </c>
      <c r="AH86" s="440">
        <f ca="1">IF($C$8="y",$C86*IF($DB40&gt;2019,VLOOKUP(2020,'Bonus Calc'!$A$18:$CZ$61,$F$104,0),VLOOKUP($DB40,'Bonus Calc'!$A$18:$CZ$61,$F$104,0)),+IF(OR($DB40&gt;2020,$C86=0),0,INDIRECT("'"&amp;$D$102&amp;"'!"&amp;$F$101&amp;$D$103))+IF($DB40&gt;2020,$C86*INDIRECT("'Bonus Calc'!"&amp;$F$101&amp;61)))</f>
        <v>0</v>
      </c>
      <c r="AI86" s="440">
        <f ca="1">IF($C$8="y",$C86*IF($DB40&gt;2019,VLOOKUP(2020,'Bonus Calc'!$A$18:$CZ$61,$G$104,0),VLOOKUP($DB40,'Bonus Calc'!$A$18:$CZ$61,$G$104,0)),+IF(OR($DB40&gt;2020,$C86=0),0,INDIRECT("'"&amp;$D$102&amp;"'!"&amp;$G$101&amp;$D$103))+IF($DB40&gt;2020,$C86*INDIRECT("'Bonus Calc'!"&amp;$G$101&amp;61)))</f>
        <v>0</v>
      </c>
      <c r="AJ86" s="440">
        <f ca="1">IF($C$8="y",$C86*IF($DB40&gt;2019,VLOOKUP(2020,'Bonus Calc'!$A$18:$CZ$61,$H$104,0),VLOOKUP($DB40,'Bonus Calc'!$A$18:$CZ$61,$H$104,0)),+IF(OR($DB40&gt;2020,$C86=0),0,INDIRECT("'"&amp;$D$102&amp;"'!"&amp;$H$101&amp;$D$103))+IF($DB40&gt;2020,$C86*INDIRECT("'Bonus Calc'!"&amp;$H$101&amp;61)))</f>
        <v>0</v>
      </c>
      <c r="AK86" s="440">
        <f ca="1">IF($C$8="y",$C86*IF($DB40&gt;2019,VLOOKUP(2020,'Bonus Calc'!$A$18:$CZ$61,$I$104,0),VLOOKUP($DB40,'Bonus Calc'!$A$18:$CZ$61,$I$104,0)),+IF(OR($DB40&gt;2020,$C86=0),0,INDIRECT("'"&amp;$D$102&amp;"'!"&amp;$I$101&amp;$D$103))+IF($DB40&gt;2020,$C86*INDIRECT("'Bonus Calc'!"&amp;$I$101&amp;61)))</f>
        <v>0</v>
      </c>
      <c r="AL86" s="440">
        <f ca="1">IF($C$8="y",$C86*IF($DB40&gt;2019,VLOOKUP(2020,'Bonus Calc'!$A$18:$CZ$61,$J$104,0),VLOOKUP($DB40,'Bonus Calc'!$A$18:$CZ$61,$J$104,0)),+IF(OR($DB40&gt;2020,$C86=0),0,INDIRECT("'"&amp;$D$102&amp;"'!"&amp;$J$101&amp;$D$103))+IF($DB40&gt;2020,$C86*INDIRECT("'Bonus Calc'!"&amp;$J$101&amp;61)))</f>
        <v>0</v>
      </c>
      <c r="AM86" s="440">
        <f ca="1">IF($C$8="y",$C86*IF($DB40&gt;2019,VLOOKUP(2020,'Bonus Calc'!$A$18:$CZ$61,$K$104,0),VLOOKUP($DB40,'Bonus Calc'!$A$18:$CZ$61,$K$104,0)),+IF(OR($DB40&gt;2020,$C86=0),0,INDIRECT("'"&amp;$D$102&amp;"'!"&amp;$K$101&amp;$D$103))+IF($DB40&gt;2020,$C86*INDIRECT("'Bonus Calc'!"&amp;$K$101&amp;61)))</f>
        <v>0</v>
      </c>
      <c r="AN86" s="440">
        <f ca="1">IF($C$8="y",$C86*IF($DB40&gt;2019,VLOOKUP(2020,'Bonus Calc'!$A$18:$CZ$61,$L$104,0),VLOOKUP($DB40,'Bonus Calc'!$A$18:$CZ$61,$L$104,0)),+IF(OR($DB40&gt;2020,$C86=0),0,INDIRECT("'"&amp;$D$102&amp;"'!"&amp;$L$101&amp;$D$103))+IF($DB40&gt;2020,$C86*INDIRECT("'Bonus Calc'!"&amp;$L$101&amp;61)))</f>
        <v>0</v>
      </c>
      <c r="AO86" s="440">
        <f ca="1">IF($C$8="y",$C86*IF($DB40&gt;2019,VLOOKUP(2020,'Bonus Calc'!$A$18:$CZ$61,$M$104,0),VLOOKUP($DB40,'Bonus Calc'!$A$18:$CZ$61,$M$104,0)),+IF(OR($DB40&gt;2020,$C86=0),0,INDIRECT("'"&amp;$D$102&amp;"'!"&amp;$M$101&amp;$D$103))+IF($DB40&gt;2020,$C86*INDIRECT("'Bonus Calc'!"&amp;$M$101&amp;61)))</f>
        <v>0</v>
      </c>
      <c r="AP86" s="440">
        <f ca="1">IF($C$8="y",$C86*IF($DB40&gt;2019,VLOOKUP(2020,'Bonus Calc'!$A$18:$CZ$61,$N$104,0),VLOOKUP($DB40,'Bonus Calc'!$A$18:$CZ$61,$N$104,0)),+IF(OR($DB40&gt;2020,$C86=0),0,INDIRECT("'"&amp;$D$102&amp;"'!"&amp;$N$101&amp;$D$103))+IF($DB40&gt;2020,$C86*INDIRECT("'Bonus Calc'!"&amp;$N$101&amp;61)))</f>
        <v>0</v>
      </c>
      <c r="AQ86" s="440">
        <f ca="1">IF($C$8="y",$C86*IF($DB40&gt;2019,VLOOKUP(2020,'Bonus Calc'!$A$18:$CZ$61,$O$104,0),VLOOKUP($DB40,'Bonus Calc'!$A$18:$CZ$61,$O$104,0)),+IF(OR($DB40&gt;2020,$C86=0),0,INDIRECT("'"&amp;$D$102&amp;"'!"&amp;$O$101&amp;$D$103))+IF($DB40&gt;2020,$C86*INDIRECT("'Bonus Calc'!"&amp;$O$101&amp;61)))</f>
        <v>0</v>
      </c>
      <c r="AR86" s="440">
        <f ca="1">IF($C$8="y",$C86*IF($DB40&gt;2019,VLOOKUP(2020,'Bonus Calc'!$A$18:$CZ$61,$P$104,0),VLOOKUP($DB40,'Bonus Calc'!$A$18:$CZ$61,$P$104,0)),+IF(OR($DB40&gt;2020,$C86=0),0,INDIRECT("'"&amp;$D$102&amp;"'!"&amp;$P$101&amp;$D$103))+IF($DB40&gt;2020,$C86*INDIRECT("'Bonus Calc'!"&amp;$P$101&amp;61)))</f>
        <v>0</v>
      </c>
      <c r="AS86" s="440">
        <f ca="1">IF($C$8="y",$C86*IF($DB40&gt;2019,VLOOKUP(2020,'Bonus Calc'!$A$18:$CZ$61,$Q$104,0),VLOOKUP($DB40,'Bonus Calc'!$A$18:$CZ$61,$Q$104,0)),+IF(OR($DB40&gt;2020,$C86=0),0,INDIRECT("'"&amp;$D$102&amp;"'!"&amp;$Q$101&amp;$D$103))+IF($DB40&gt;2020,$C86*INDIRECT("'Bonus Calc'!"&amp;$Q$101&amp;61)))</f>
        <v>0</v>
      </c>
      <c r="AT86" s="440">
        <f ca="1">IF($C$8="y",$C86*IF($DB40&gt;2019,VLOOKUP(2020,'Bonus Calc'!$A$18:$CZ$61,$R$104,0),VLOOKUP($DB40,'Bonus Calc'!$A$18:$CZ$61,$R$104,0)),+IF(OR($DB40&gt;2020,$C86=0),0,INDIRECT("'"&amp;$D$102&amp;"'!"&amp;$R$101&amp;$D$103))+IF($DB40&gt;2020,$C86*INDIRECT("'Bonus Calc'!"&amp;$R$101&amp;61)))</f>
        <v>0</v>
      </c>
      <c r="AU86" s="440">
        <f ca="1">IF($C$8="y",$C86*IF($DB40&gt;2019,VLOOKUP(2020,'Bonus Calc'!$A$18:$CZ$61,$S$104,0),VLOOKUP($DB40,'Bonus Calc'!$A$18:$CZ$61,$S$104,0)),+IF(OR($DB40&gt;2020,$C86=0),0,INDIRECT("'"&amp;$D$102&amp;"'!"&amp;$S$101&amp;$D$103))+IF($DB40&gt;2020,$C86*INDIRECT("'Bonus Calc'!"&amp;$S$101&amp;61)))</f>
        <v>0</v>
      </c>
      <c r="AV86" s="440">
        <f ca="1">IF($C$8="y",$C86*IF($DB40&gt;2019,VLOOKUP(2020,'Bonus Calc'!$A$18:$CZ$61,$T$104,0),VLOOKUP($DB40,'Bonus Calc'!$A$18:$CZ$61,$T$104,0)),+IF(OR($DB40&gt;2020,$C86=0),0,INDIRECT("'"&amp;$D$102&amp;"'!"&amp;$T$101&amp;$D$103))+IF($DB40&gt;2020,$C86*INDIRECT("'Bonus Calc'!"&amp;$T$101&amp;61)))</f>
        <v>0</v>
      </c>
      <c r="AW86" s="440">
        <f ca="1">IF($C$8="y",$C86*IF($DB40&gt;2019,VLOOKUP(2020,'Bonus Calc'!$A$18:$CZ$61,$U$104,0),VLOOKUP($DB40,'Bonus Calc'!$A$18:$CZ$61,$U$104,0)),+IF(OR($DB40&gt;2020,$C86=0),0,INDIRECT("'"&amp;$D$102&amp;"'!"&amp;$U$101&amp;$D$103))+IF($DB40&gt;2020,$C86*INDIRECT("'Bonus Calc'!"&amp;$U$101&amp;61)))</f>
        <v>0</v>
      </c>
      <c r="AX86" s="440">
        <f ca="1">IF($C$8="y",$C86*IF($DB40&gt;2019,VLOOKUP(2020,'Bonus Calc'!$A$18:$CZ$61,$V$104,0),VLOOKUP($DB40,'Bonus Calc'!$A$18:$CZ$61,$V$104,0)),+IF(OR($DB40&gt;2020,$C86=0),0,INDIRECT("'"&amp;$D$102&amp;"'!"&amp;$V$101&amp;$D$103))+IF($DB40&gt;2020,$C86*INDIRECT("'Bonus Calc'!"&amp;$V$101&amp;61)))</f>
        <v>0</v>
      </c>
      <c r="AY86" s="440">
        <f ca="1">IF($C$8="y",$C86*IF($DB40&gt;2019,VLOOKUP(2020,'Bonus Calc'!$A$18:$CZ$61,$W$104,0),VLOOKUP($DB40,'Bonus Calc'!$A$18:$CZ$61,$W$104,0)),+IF(OR($DB40&gt;2020,$C86=0),0,INDIRECT("'"&amp;$D$102&amp;"'!"&amp;$W$101&amp;$D$103))+IF($DB40&gt;2020,$C86*INDIRECT("'Bonus Calc'!"&amp;$W$101&amp;61)))</f>
        <v>0</v>
      </c>
      <c r="AZ86" s="440">
        <f ca="1">IF($C$8="y",$C86*IF($DB40&gt;2019,VLOOKUP(2020,'Bonus Calc'!$A$18:$CZ$61,$X$104,0),VLOOKUP($DB40,'Bonus Calc'!$A$18:$CZ$61,$X$104,0)),+IF(OR($DB40&gt;2020,$C86=0),0,INDIRECT("'"&amp;$D$102&amp;"'!"&amp;$X$101&amp;$D$103))+IF($DB40&gt;2020,$C86*INDIRECT("'Bonus Calc'!"&amp;$X$101&amp;61)))</f>
        <v>0</v>
      </c>
      <c r="BA86" s="440">
        <f ca="1">IF($C$8="y",$C86*IF($DB40&gt;2019,VLOOKUP(2020,'Bonus Calc'!$A$18:$CZ$61,$Y$104,0),VLOOKUP($DB40,'Bonus Calc'!$A$18:$CZ$61,$Y$104,0)),+IF(OR($DB40&gt;2020,$C86=0),0,INDIRECT("'"&amp;$D$102&amp;"'!"&amp;$Y$101&amp;$D$103))+IF($DB40&gt;2020,$C86*INDIRECT("'Bonus Calc'!"&amp;$Y$101&amp;61)))</f>
        <v>0</v>
      </c>
      <c r="BB86" s="440">
        <f ca="1">IF($C$8="y",$C86*IF($DB40&gt;2019,VLOOKUP(2020,'Bonus Calc'!$A$18:$CZ$61,$Z$104,0),VLOOKUP($DB40,'Bonus Calc'!$A$18:$CZ$61,$Z$104,0)),+IF(OR($DB40&gt;2020,$C86=0),0,INDIRECT("'"&amp;$D$102&amp;"'!"&amp;$Z$101&amp;$D$103))+IF($DB40&gt;2020,$C86*INDIRECT("'Bonus Calc'!"&amp;$Z$101&amp;61)))</f>
        <v>0</v>
      </c>
      <c r="BC86" s="440">
        <f ca="1">IF($C$8="y",$C86*IF($DB40&gt;2019,VLOOKUP(2020,'Bonus Calc'!$A$18:$CZ$61,$AA$104,0),VLOOKUP($DB40,'Bonus Calc'!$A$18:$CZ$61,$AA$104,0)),+IF(OR($DB40&gt;2020,$C86=0),0,INDIRECT("'"&amp;$D$102&amp;"'!"&amp;$AA$101&amp;$D$103))+IF($DB40&gt;2020,$C86*INDIRECT("'Bonus Calc'!"&amp;$AA$101&amp;61)))</f>
        <v>0</v>
      </c>
      <c r="BD86" s="440">
        <f ca="1">IF($C$8="y",$C86*IF($DB40&gt;2019,VLOOKUP(2020,'Bonus Calc'!$A$18:$CZ$61,$AB$104,0),VLOOKUP($DB40,'Bonus Calc'!$A$18:$CZ$61,$AB$104,0)),+IF(OR($DB40&gt;2020,$C86=0),0,INDIRECT("'"&amp;$D$102&amp;"'!"&amp;$AB$101&amp;$D$103))+IF($DB40&gt;2020,$C86*INDIRECT("'Bonus Calc'!"&amp;$AB$101&amp;61)))</f>
        <v>0</v>
      </c>
      <c r="BE86" s="440">
        <f ca="1">IF($C$8="y",$C86*IF($DB40&gt;2019,VLOOKUP(2020,'Bonus Calc'!$A$18:$CZ$61,$AC$104,0),VLOOKUP($DB40,'Bonus Calc'!$A$18:$CZ$61,$AC$104,0)),+IF(OR($DB40&gt;2020,$C86=0),0,INDIRECT("'"&amp;$D$102&amp;"'!"&amp;$AC$101&amp;$D$103))+IF($DB40&gt;2020,$C86*INDIRECT("'Bonus Calc'!"&amp;$AC$101&amp;61)))</f>
        <v>0</v>
      </c>
      <c r="BF86" s="440">
        <f ca="1">IF($C$8="y",$C86*IF($DB40&gt;2019,VLOOKUP(2020,'Bonus Calc'!$A$18:$CZ$61,$AD$104,0),VLOOKUP($DB40,'Bonus Calc'!$A$18:$CZ$61,$AD$104,0)),+IF(OR($DB40&gt;2020,$C86=0),0,INDIRECT("'"&amp;$D$102&amp;"'!"&amp;$AD$101&amp;$D$103))+IF($DB40&gt;2020,$C86*INDIRECT("'Bonus Calc'!"&amp;$AD$101&amp;61)))</f>
        <v>0</v>
      </c>
      <c r="BG86" s="440">
        <f ca="1">IF($C$8="y",$C86*IF($DB40&gt;2019,VLOOKUP(2020,'Bonus Calc'!$A$18:$CZ$61,$AE$104,0),VLOOKUP($DB40,'Bonus Calc'!$A$18:$CZ$61,$AE$104,0)),+IF(OR($DB40&gt;2020,$C86=0),0,INDIRECT("'"&amp;$D$102&amp;"'!"&amp;$AE$101&amp;$D$103))+IF($DB40&gt;2020,$C86*INDIRECT("'Bonus Calc'!"&amp;$AE$101&amp;61)))</f>
        <v>0</v>
      </c>
      <c r="BH86" s="440">
        <f ca="1">IF($C$8="y",$C86*IF($DB40&gt;2019,VLOOKUP(2020,'Bonus Calc'!$A$18:$CZ$61,$AF$104,0),VLOOKUP($DB40,'Bonus Calc'!$A$18:$CZ$61,$AF$104,0)),+IF(OR($DB40&gt;2020,$C86=0),0,INDIRECT("'"&amp;$D$102&amp;"'!"&amp;$AF$101&amp;$D$103))+IF($DB40&gt;2020,$C86*INDIRECT("'Bonus Calc'!"&amp;$AF$101&amp;61)))</f>
        <v>0</v>
      </c>
      <c r="BI86" s="440">
        <f ca="1">IF($C$8="y",$C86*IF($DB40&gt;2019,VLOOKUP(2020,'Bonus Calc'!$A$18:$CZ$61,$AG$104,0),VLOOKUP($DB40,'Bonus Calc'!$A$18:$CZ$61,$AG$104,0)),+IF(OR($DB40&gt;2020,$C86=0),0,INDIRECT("'"&amp;$D$102&amp;"'!"&amp;$AG$101&amp;$D$103))+IF($DB40&gt;2020,$C86*INDIRECT("'Bonus Calc'!"&amp;$AG$101&amp;61)))</f>
        <v>0</v>
      </c>
      <c r="BJ86" s="440">
        <f ca="1">IF($C$8="y",$C86*IF($DB40&gt;2019,VLOOKUP(2020,'Bonus Calc'!$A$18:$CZ$61,$AH$104,0),VLOOKUP($DB40,'Bonus Calc'!$A$18:$CZ$61,$AH$104,0)),+IF(OR($DB40&gt;2020,$C86=0),0,INDIRECT("'"&amp;$D$102&amp;"'!"&amp;$AH$101&amp;$D$103))+IF($DB40&gt;2020,$C86*INDIRECT("'Bonus Calc'!"&amp;$AH$101&amp;61)))</f>
        <v>0</v>
      </c>
      <c r="BK86" s="440">
        <f ca="1">IF($C$8="y",$C86*IF($DB40&gt;2019,VLOOKUP(2020,'Bonus Calc'!$A$18:$CZ$61,$AI$104,0),VLOOKUP($DB40,'Bonus Calc'!$A$18:$CZ$61,$AI$104,0)),+IF(OR($DB40&gt;2020,$C86=0),0,INDIRECT("'"&amp;$D$102&amp;"'!"&amp;$AI$101&amp;$D$103))+IF($DB40&gt;2020,$C86*INDIRECT("'Bonus Calc'!"&amp;$AI$101&amp;61)))</f>
        <v>0</v>
      </c>
      <c r="BL86" s="440">
        <f ca="1">IF($C$8="y",$C86*IF($DB40&gt;2019,VLOOKUP(2020,'Bonus Calc'!$A$18:$CZ$61,$AJ$104,0),VLOOKUP($DB40,'Bonus Calc'!$A$18:$CZ$61,$AJ$104,0)),+IF(OR($DB40&gt;2020,$C86=0),0,INDIRECT("'"&amp;$D$102&amp;"'!"&amp;$AJ$101&amp;$D$103))+IF($DB40&gt;2020,$C86*INDIRECT("'Bonus Calc'!"&amp;$AJ$101&amp;61)))</f>
        <v>0</v>
      </c>
      <c r="BM86" s="440">
        <f ca="1">IF($C$8="y",$C86*IF($DB40&gt;2019,VLOOKUP(2020,'Bonus Calc'!$A$18:$CZ$61,$AK$104,0),VLOOKUP($DB40,'Bonus Calc'!$A$18:$CZ$61,$AK$104,0)),+IF(OR($DB40&gt;2020,$C86=0),0,INDIRECT("'"&amp;$D$102&amp;"'!"&amp;$AK$101&amp;$D$103))+IF($DB40&gt;2020,$C86*INDIRECT("'Bonus Calc'!"&amp;$AK$101&amp;61)))</f>
        <v>0</v>
      </c>
      <c r="BN86" s="440">
        <f ca="1">IF($C$8="y",$C86*IF($DB40&gt;2019,VLOOKUP(2020,'Bonus Calc'!$A$18:$CZ$61,$AL$104,0),VLOOKUP($DB40,'Bonus Calc'!$A$18:$CZ$61,$AL$104,0)),+IF(OR($DB40&gt;2020,$C86=0),0,INDIRECT("'"&amp;$D$102&amp;"'!"&amp;$AL$101&amp;$D$103))+IF($DB40&gt;2020,$C86*INDIRECT("'Bonus Calc'!"&amp;$AL$101&amp;61)))</f>
        <v>0</v>
      </c>
      <c r="BO86" s="440">
        <f ca="1">IF($C$8="y",$C86*IF($DB40&gt;2019,VLOOKUP(2020,'Bonus Calc'!$A$18:$CZ$61,$AM$104,0),VLOOKUP($DB40,'Bonus Calc'!$A$18:$CZ$61,$AM$104,0)),+IF(OR($DB40&gt;2020,$C86=0),0,INDIRECT("'"&amp;$D$102&amp;"'!"&amp;$AM$101&amp;$D$103))+IF($DB40&gt;2020,$C86*INDIRECT("'Bonus Calc'!"&amp;$AM$101&amp;61)))</f>
        <v>0</v>
      </c>
      <c r="BP86" s="440">
        <f ca="1">IF($C$8="y",$C86*IF($DB40&gt;2019,VLOOKUP(2020,'Bonus Calc'!$A$18:$CZ$61,$AN$104,0),VLOOKUP($DB40,'Bonus Calc'!$A$18:$CZ$61,$AN$104,0)),+IF(OR($DB40&gt;2020,$C86=0),0,INDIRECT("'"&amp;$D$102&amp;"'!"&amp;$AN$101&amp;$D$103))+IF($DB40&gt;2020,$C86*INDIRECT("'Bonus Calc'!"&amp;$AN$101&amp;61)))</f>
        <v>0</v>
      </c>
      <c r="BQ86" s="440">
        <f ca="1">IF($C$8="y",$C86*IF($DB40&gt;2019,VLOOKUP(2020,'Bonus Calc'!$A$18:$CZ$61,$AO$104,0),VLOOKUP($DB40,'Bonus Calc'!$A$18:$CZ$61,$AO$104,0)),+IF(OR($DB40&gt;2020,$C86=0),0,INDIRECT("'"&amp;$D$102&amp;"'!"&amp;$AO$101&amp;$D$103))+IF($DB40&gt;2020,$C86*INDIRECT("'Bonus Calc'!"&amp;$AO$101&amp;61)))</f>
        <v>0</v>
      </c>
      <c r="BR86" s="440">
        <f ca="1">IF($C$8="y",$C86*IF($DB40&gt;2019,VLOOKUP(2020,'Bonus Calc'!$A$18:$CZ$61,$AP$104,0),VLOOKUP($DB40,'Bonus Calc'!$A$18:$CZ$61,$AP$104,0)),+IF(OR($DB40&gt;2020,$C86=0),0,INDIRECT("'"&amp;$D$102&amp;"'!"&amp;$AP$101&amp;$D$103))+IF($DB40&gt;2020,$C86*INDIRECT("'Bonus Calc'!"&amp;$AP$101&amp;61)))</f>
        <v>0</v>
      </c>
      <c r="BS86" s="440">
        <f ca="1">IF($C$8="y",$C86*IF($DB40&gt;2019,VLOOKUP(2020,'Bonus Calc'!$A$18:$CZ$61,$AQ$104,0),VLOOKUP($DB40,'Bonus Calc'!$A$18:$CZ$61,$AQ$104,0)),+IF(OR($DB40&gt;2020,$C86=0),0,INDIRECT("'"&amp;$D$102&amp;"'!"&amp;$AQ$101&amp;$D$103))+IF($DB40&gt;2020,$C86*INDIRECT("'Bonus Calc'!"&amp;$AQ$101&amp;61)))</f>
        <v>0</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s="437" customFormat="1" x14ac:dyDescent="0.2">
      <c r="A87" s="191">
        <f t="shared" si="336"/>
        <v>30</v>
      </c>
      <c r="B87" s="191">
        <f t="shared" si="337"/>
        <v>2047</v>
      </c>
      <c r="C87" s="183">
        <f t="shared" ca="1" si="338"/>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IF($C$8="y",$C87*IF($DB41&gt;2019,VLOOKUP(2020,'Bonus Calc'!$A$18:$CZ$61,$D$104,0),VLOOKUP($DB41,'Bonus Calc'!$A$18:$CZ$61,$D$104,0)),+IF(OR($DB41&gt;2020,$C87=0),0,INDIRECT("'"&amp;$D$102&amp;"'!"&amp;$D$101&amp;$D$103))+IF($DB41&gt;2020,$C87*INDIRECT("'Bonus Calc'!"&amp;$D$101&amp;61)))</f>
        <v>0</v>
      </c>
      <c r="AH87" s="440">
        <f ca="1">IF($C$8="y",$C87*IF($DB41&gt;2019,VLOOKUP(2020,'Bonus Calc'!$A$18:$CZ$61,$E$104,0),VLOOKUP($DB41,'Bonus Calc'!$A$18:$CZ$61,$E$104,0)),+IF(OR($DB41&gt;2020,$C87=0),0,INDIRECT("'"&amp;$D$102&amp;"'!"&amp;$E$101&amp;$D$103))+IF($DB41&gt;2020,$C87*INDIRECT("'Bonus Calc'!"&amp;$E$101&amp;61)))</f>
        <v>0</v>
      </c>
      <c r="AI87" s="440">
        <f ca="1">IF($C$8="y",$C87*IF($DB41&gt;2019,VLOOKUP(2020,'Bonus Calc'!$A$18:$CZ$61,$F$104,0),VLOOKUP($DB41,'Bonus Calc'!$A$18:$CZ$61,$F$104,0)),+IF(OR($DB41&gt;2020,$C87=0),0,INDIRECT("'"&amp;$D$102&amp;"'!"&amp;$F$101&amp;$D$103))+IF($DB41&gt;2020,$C87*INDIRECT("'Bonus Calc'!"&amp;$F$101&amp;61)))</f>
        <v>0</v>
      </c>
      <c r="AJ87" s="440">
        <f ca="1">IF($C$8="y",$C87*IF($DB41&gt;2019,VLOOKUP(2020,'Bonus Calc'!$A$18:$CZ$61,$G$104,0),VLOOKUP($DB41,'Bonus Calc'!$A$18:$CZ$61,$G$104,0)),+IF(OR($DB41&gt;2020,$C87=0),0,INDIRECT("'"&amp;$D$102&amp;"'!"&amp;$G$101&amp;$D$103))+IF($DB41&gt;2020,$C87*INDIRECT("'Bonus Calc'!"&amp;$G$101&amp;61)))</f>
        <v>0</v>
      </c>
      <c r="AK87" s="440">
        <f ca="1">IF($C$8="y",$C87*IF($DB41&gt;2019,VLOOKUP(2020,'Bonus Calc'!$A$18:$CZ$61,$H$104,0),VLOOKUP($DB41,'Bonus Calc'!$A$18:$CZ$61,$H$104,0)),+IF(OR($DB41&gt;2020,$C87=0),0,INDIRECT("'"&amp;$D$102&amp;"'!"&amp;$H$101&amp;$D$103))+IF($DB41&gt;2020,$C87*INDIRECT("'Bonus Calc'!"&amp;$H$101&amp;61)))</f>
        <v>0</v>
      </c>
      <c r="AL87" s="440">
        <f ca="1">IF($C$8="y",$C87*IF($DB41&gt;2019,VLOOKUP(2020,'Bonus Calc'!$A$18:$CZ$61,$I$104,0),VLOOKUP($DB41,'Bonus Calc'!$A$18:$CZ$61,$I$104,0)),+IF(OR($DB41&gt;2020,$C87=0),0,INDIRECT("'"&amp;$D$102&amp;"'!"&amp;$I$101&amp;$D$103))+IF($DB41&gt;2020,$C87*INDIRECT("'Bonus Calc'!"&amp;$I$101&amp;61)))</f>
        <v>0</v>
      </c>
      <c r="AM87" s="440">
        <f ca="1">IF($C$8="y",$C87*IF($DB41&gt;2019,VLOOKUP(2020,'Bonus Calc'!$A$18:$CZ$61,$J$104,0),VLOOKUP($DB41,'Bonus Calc'!$A$18:$CZ$61,$J$104,0)),+IF(OR($DB41&gt;2020,$C87=0),0,INDIRECT("'"&amp;$D$102&amp;"'!"&amp;$J$101&amp;$D$103))+IF($DB41&gt;2020,$C87*INDIRECT("'Bonus Calc'!"&amp;$J$101&amp;61)))</f>
        <v>0</v>
      </c>
      <c r="AN87" s="440">
        <f ca="1">IF($C$8="y",$C87*IF($DB41&gt;2019,VLOOKUP(2020,'Bonus Calc'!$A$18:$CZ$61,$K$104,0),VLOOKUP($DB41,'Bonus Calc'!$A$18:$CZ$61,$K$104,0)),+IF(OR($DB41&gt;2020,$C87=0),0,INDIRECT("'"&amp;$D$102&amp;"'!"&amp;$K$101&amp;$D$103))+IF($DB41&gt;2020,$C87*INDIRECT("'Bonus Calc'!"&amp;$K$101&amp;61)))</f>
        <v>0</v>
      </c>
      <c r="AO87" s="440">
        <f ca="1">IF($C$8="y",$C87*IF($DB41&gt;2019,VLOOKUP(2020,'Bonus Calc'!$A$18:$CZ$61,$L$104,0),VLOOKUP($DB41,'Bonus Calc'!$A$18:$CZ$61,$L$104,0)),+IF(OR($DB41&gt;2020,$C87=0),0,INDIRECT("'"&amp;$D$102&amp;"'!"&amp;$L$101&amp;$D$103))+IF($DB41&gt;2020,$C87*INDIRECT("'Bonus Calc'!"&amp;$L$101&amp;61)))</f>
        <v>0</v>
      </c>
      <c r="AP87" s="440">
        <f ca="1">IF($C$8="y",$C87*IF($DB41&gt;2019,VLOOKUP(2020,'Bonus Calc'!$A$18:$CZ$61,$M$104,0),VLOOKUP($DB41,'Bonus Calc'!$A$18:$CZ$61,$M$104,0)),+IF(OR($DB41&gt;2020,$C87=0),0,INDIRECT("'"&amp;$D$102&amp;"'!"&amp;$M$101&amp;$D$103))+IF($DB41&gt;2020,$C87*INDIRECT("'Bonus Calc'!"&amp;$M$101&amp;61)))</f>
        <v>0</v>
      </c>
      <c r="AQ87" s="440">
        <f ca="1">IF($C$8="y",$C87*IF($DB41&gt;2019,VLOOKUP(2020,'Bonus Calc'!$A$18:$CZ$61,$N$104,0),VLOOKUP($DB41,'Bonus Calc'!$A$18:$CZ$61,$N$104,0)),+IF(OR($DB41&gt;2020,$C87=0),0,INDIRECT("'"&amp;$D$102&amp;"'!"&amp;$N$101&amp;$D$103))+IF($DB41&gt;2020,$C87*INDIRECT("'Bonus Calc'!"&amp;$N$101&amp;61)))</f>
        <v>0</v>
      </c>
      <c r="AR87" s="440">
        <f ca="1">IF($C$8="y",$C87*IF($DB41&gt;2019,VLOOKUP(2020,'Bonus Calc'!$A$18:$CZ$61,$O$104,0),VLOOKUP($DB41,'Bonus Calc'!$A$18:$CZ$61,$O$104,0)),+IF(OR($DB41&gt;2020,$C87=0),0,INDIRECT("'"&amp;$D$102&amp;"'!"&amp;$O$101&amp;$D$103))+IF($DB41&gt;2020,$C87*INDIRECT("'Bonus Calc'!"&amp;$O$101&amp;61)))</f>
        <v>0</v>
      </c>
      <c r="AS87" s="440">
        <f ca="1">IF($C$8="y",$C87*IF($DB41&gt;2019,VLOOKUP(2020,'Bonus Calc'!$A$18:$CZ$61,$P$104,0),VLOOKUP($DB41,'Bonus Calc'!$A$18:$CZ$61,$P$104,0)),+IF(OR($DB41&gt;2020,$C87=0),0,INDIRECT("'"&amp;$D$102&amp;"'!"&amp;$P$101&amp;$D$103))+IF($DB41&gt;2020,$C87*INDIRECT("'Bonus Calc'!"&amp;$P$101&amp;61)))</f>
        <v>0</v>
      </c>
      <c r="AT87" s="440">
        <f ca="1">IF($C$8="y",$C87*IF($DB41&gt;2019,VLOOKUP(2020,'Bonus Calc'!$A$18:$CZ$61,$Q$104,0),VLOOKUP($DB41,'Bonus Calc'!$A$18:$CZ$61,$Q$104,0)),+IF(OR($DB41&gt;2020,$C87=0),0,INDIRECT("'"&amp;$D$102&amp;"'!"&amp;$Q$101&amp;$D$103))+IF($DB41&gt;2020,$C87*INDIRECT("'Bonus Calc'!"&amp;$Q$101&amp;61)))</f>
        <v>0</v>
      </c>
      <c r="AU87" s="440">
        <f ca="1">IF($C$8="y",$C87*IF($DB41&gt;2019,VLOOKUP(2020,'Bonus Calc'!$A$18:$CZ$61,$R$104,0),VLOOKUP($DB41,'Bonus Calc'!$A$18:$CZ$61,$R$104,0)),+IF(OR($DB41&gt;2020,$C87=0),0,INDIRECT("'"&amp;$D$102&amp;"'!"&amp;$R$101&amp;$D$103))+IF($DB41&gt;2020,$C87*INDIRECT("'Bonus Calc'!"&amp;$R$101&amp;61)))</f>
        <v>0</v>
      </c>
      <c r="AV87" s="440">
        <f ca="1">IF($C$8="y",$C87*IF($DB41&gt;2019,VLOOKUP(2020,'Bonus Calc'!$A$18:$CZ$61,$S$104,0),VLOOKUP($DB41,'Bonus Calc'!$A$18:$CZ$61,$S$104,0)),+IF(OR($DB41&gt;2020,$C87=0),0,INDIRECT("'"&amp;$D$102&amp;"'!"&amp;$S$101&amp;$D$103))+IF($DB41&gt;2020,$C87*INDIRECT("'Bonus Calc'!"&amp;$S$101&amp;61)))</f>
        <v>0</v>
      </c>
      <c r="AW87" s="440">
        <f ca="1">IF($C$8="y",$C87*IF($DB41&gt;2019,VLOOKUP(2020,'Bonus Calc'!$A$18:$CZ$61,$T$104,0),VLOOKUP($DB41,'Bonus Calc'!$A$18:$CZ$61,$T$104,0)),+IF(OR($DB41&gt;2020,$C87=0),0,INDIRECT("'"&amp;$D$102&amp;"'!"&amp;$T$101&amp;$D$103))+IF($DB41&gt;2020,$C87*INDIRECT("'Bonus Calc'!"&amp;$T$101&amp;61)))</f>
        <v>0</v>
      </c>
      <c r="AX87" s="440">
        <f ca="1">IF($C$8="y",$C87*IF($DB41&gt;2019,VLOOKUP(2020,'Bonus Calc'!$A$18:$CZ$61,$U$104,0),VLOOKUP($DB41,'Bonus Calc'!$A$18:$CZ$61,$U$104,0)),+IF(OR($DB41&gt;2020,$C87=0),0,INDIRECT("'"&amp;$D$102&amp;"'!"&amp;$U$101&amp;$D$103))+IF($DB41&gt;2020,$C87*INDIRECT("'Bonus Calc'!"&amp;$U$101&amp;61)))</f>
        <v>0</v>
      </c>
      <c r="AY87" s="440">
        <f ca="1">IF($C$8="y",$C87*IF($DB41&gt;2019,VLOOKUP(2020,'Bonus Calc'!$A$18:$CZ$61,$V$104,0),VLOOKUP($DB41,'Bonus Calc'!$A$18:$CZ$61,$V$104,0)),+IF(OR($DB41&gt;2020,$C87=0),0,INDIRECT("'"&amp;$D$102&amp;"'!"&amp;$V$101&amp;$D$103))+IF($DB41&gt;2020,$C87*INDIRECT("'Bonus Calc'!"&amp;$V$101&amp;61)))</f>
        <v>0</v>
      </c>
      <c r="AZ87" s="440">
        <f ca="1">IF($C$8="y",$C87*IF($DB41&gt;2019,VLOOKUP(2020,'Bonus Calc'!$A$18:$CZ$61,$W$104,0),VLOOKUP($DB41,'Bonus Calc'!$A$18:$CZ$61,$W$104,0)),+IF(OR($DB41&gt;2020,$C87=0),0,INDIRECT("'"&amp;$D$102&amp;"'!"&amp;$W$101&amp;$D$103))+IF($DB41&gt;2020,$C87*INDIRECT("'Bonus Calc'!"&amp;$W$101&amp;61)))</f>
        <v>0</v>
      </c>
      <c r="BA87" s="440">
        <f ca="1">IF($C$8="y",$C87*IF($DB41&gt;2019,VLOOKUP(2020,'Bonus Calc'!$A$18:$CZ$61,$X$104,0),VLOOKUP($DB41,'Bonus Calc'!$A$18:$CZ$61,$X$104,0)),+IF(OR($DB41&gt;2020,$C87=0),0,INDIRECT("'"&amp;$D$102&amp;"'!"&amp;$X$101&amp;$D$103))+IF($DB41&gt;2020,$C87*INDIRECT("'Bonus Calc'!"&amp;$X$101&amp;61)))</f>
        <v>0</v>
      </c>
      <c r="BB87" s="440">
        <f ca="1">IF($C$8="y",$C87*IF($DB41&gt;2019,VLOOKUP(2020,'Bonus Calc'!$A$18:$CZ$61,$Y$104,0),VLOOKUP($DB41,'Bonus Calc'!$A$18:$CZ$61,$Y$104,0)),+IF(OR($DB41&gt;2020,$C87=0),0,INDIRECT("'"&amp;$D$102&amp;"'!"&amp;$Y$101&amp;$D$103))+IF($DB41&gt;2020,$C87*INDIRECT("'Bonus Calc'!"&amp;$Y$101&amp;61)))</f>
        <v>0</v>
      </c>
      <c r="BC87" s="440">
        <f ca="1">IF($C$8="y",$C87*IF($DB41&gt;2019,VLOOKUP(2020,'Bonus Calc'!$A$18:$CZ$61,$Z$104,0),VLOOKUP($DB41,'Bonus Calc'!$A$18:$CZ$61,$Z$104,0)),+IF(OR($DB41&gt;2020,$C87=0),0,INDIRECT("'"&amp;$D$102&amp;"'!"&amp;$Z$101&amp;$D$103))+IF($DB41&gt;2020,$C87*INDIRECT("'Bonus Calc'!"&amp;$Z$101&amp;61)))</f>
        <v>0</v>
      </c>
      <c r="BD87" s="440">
        <f ca="1">IF($C$8="y",$C87*IF($DB41&gt;2019,VLOOKUP(2020,'Bonus Calc'!$A$18:$CZ$61,$AA$104,0),VLOOKUP($DB41,'Bonus Calc'!$A$18:$CZ$61,$AA$104,0)),+IF(OR($DB41&gt;2020,$C87=0),0,INDIRECT("'"&amp;$D$102&amp;"'!"&amp;$AA$101&amp;$D$103))+IF($DB41&gt;2020,$C87*INDIRECT("'Bonus Calc'!"&amp;$AA$101&amp;61)))</f>
        <v>0</v>
      </c>
      <c r="BE87" s="440">
        <f ca="1">IF($C$8="y",$C87*IF($DB41&gt;2019,VLOOKUP(2020,'Bonus Calc'!$A$18:$CZ$61,$AB$104,0),VLOOKUP($DB41,'Bonus Calc'!$A$18:$CZ$61,$AB$104,0)),+IF(OR($DB41&gt;2020,$C87=0),0,INDIRECT("'"&amp;$D$102&amp;"'!"&amp;$AB$101&amp;$D$103))+IF($DB41&gt;2020,$C87*INDIRECT("'Bonus Calc'!"&amp;$AB$101&amp;61)))</f>
        <v>0</v>
      </c>
      <c r="BF87" s="440">
        <f ca="1">IF($C$8="y",$C87*IF($DB41&gt;2019,VLOOKUP(2020,'Bonus Calc'!$A$18:$CZ$61,$AC$104,0),VLOOKUP($DB41,'Bonus Calc'!$A$18:$CZ$61,$AC$104,0)),+IF(OR($DB41&gt;2020,$C87=0),0,INDIRECT("'"&amp;$D$102&amp;"'!"&amp;$AC$101&amp;$D$103))+IF($DB41&gt;2020,$C87*INDIRECT("'Bonus Calc'!"&amp;$AC$101&amp;61)))</f>
        <v>0</v>
      </c>
      <c r="BG87" s="440">
        <f ca="1">IF($C$8="y",$C87*IF($DB41&gt;2019,VLOOKUP(2020,'Bonus Calc'!$A$18:$CZ$61,$AD$104,0),VLOOKUP($DB41,'Bonus Calc'!$A$18:$CZ$61,$AD$104,0)),+IF(OR($DB41&gt;2020,$C87=0),0,INDIRECT("'"&amp;$D$102&amp;"'!"&amp;$AD$101&amp;$D$103))+IF($DB41&gt;2020,$C87*INDIRECT("'Bonus Calc'!"&amp;$AD$101&amp;61)))</f>
        <v>0</v>
      </c>
      <c r="BH87" s="440">
        <f ca="1">IF($C$8="y",$C87*IF($DB41&gt;2019,VLOOKUP(2020,'Bonus Calc'!$A$18:$CZ$61,$AE$104,0),VLOOKUP($DB41,'Bonus Calc'!$A$18:$CZ$61,$AE$104,0)),+IF(OR($DB41&gt;2020,$C87=0),0,INDIRECT("'"&amp;$D$102&amp;"'!"&amp;$AE$101&amp;$D$103))+IF($DB41&gt;2020,$C87*INDIRECT("'Bonus Calc'!"&amp;$AE$101&amp;61)))</f>
        <v>0</v>
      </c>
      <c r="BI87" s="440">
        <f ca="1">IF($C$8="y",$C87*IF($DB41&gt;2019,VLOOKUP(2020,'Bonus Calc'!$A$18:$CZ$61,$AF$104,0),VLOOKUP($DB41,'Bonus Calc'!$A$18:$CZ$61,$AF$104,0)),+IF(OR($DB41&gt;2020,$C87=0),0,INDIRECT("'"&amp;$D$102&amp;"'!"&amp;$AF$101&amp;$D$103))+IF($DB41&gt;2020,$C87*INDIRECT("'Bonus Calc'!"&amp;$AF$101&amp;61)))</f>
        <v>0</v>
      </c>
      <c r="BJ87" s="440">
        <f ca="1">IF($C$8="y",$C87*IF($DB41&gt;2019,VLOOKUP(2020,'Bonus Calc'!$A$18:$CZ$61,$AG$104,0),VLOOKUP($DB41,'Bonus Calc'!$A$18:$CZ$61,$AG$104,0)),+IF(OR($DB41&gt;2020,$C87=0),0,INDIRECT("'"&amp;$D$102&amp;"'!"&amp;$AG$101&amp;$D$103))+IF($DB41&gt;2020,$C87*INDIRECT("'Bonus Calc'!"&amp;$AG$101&amp;61)))</f>
        <v>0</v>
      </c>
      <c r="BK87" s="440">
        <f ca="1">IF($C$8="y",$C87*IF($DB41&gt;2019,VLOOKUP(2020,'Bonus Calc'!$A$18:$CZ$61,$AH$104,0),VLOOKUP($DB41,'Bonus Calc'!$A$18:$CZ$61,$AH$104,0)),+IF(OR($DB41&gt;2020,$C87=0),0,INDIRECT("'"&amp;$D$102&amp;"'!"&amp;$AH$101&amp;$D$103))+IF($DB41&gt;2020,$C87*INDIRECT("'Bonus Calc'!"&amp;$AH$101&amp;61)))</f>
        <v>0</v>
      </c>
      <c r="BL87" s="440">
        <f ca="1">IF($C$8="y",$C87*IF($DB41&gt;2019,VLOOKUP(2020,'Bonus Calc'!$A$18:$CZ$61,$AI$104,0),VLOOKUP($DB41,'Bonus Calc'!$A$18:$CZ$61,$AI$104,0)),+IF(OR($DB41&gt;2020,$C87=0),0,INDIRECT("'"&amp;$D$102&amp;"'!"&amp;$AI$101&amp;$D$103))+IF($DB41&gt;2020,$C87*INDIRECT("'Bonus Calc'!"&amp;$AI$101&amp;61)))</f>
        <v>0</v>
      </c>
      <c r="BM87" s="440">
        <f ca="1">IF($C$8="y",$C87*IF($DB41&gt;2019,VLOOKUP(2020,'Bonus Calc'!$A$18:$CZ$61,$AJ$104,0),VLOOKUP($DB41,'Bonus Calc'!$A$18:$CZ$61,$AJ$104,0)),+IF(OR($DB41&gt;2020,$C87=0),0,INDIRECT("'"&amp;$D$102&amp;"'!"&amp;$AJ$101&amp;$D$103))+IF($DB41&gt;2020,$C87*INDIRECT("'Bonus Calc'!"&amp;$AJ$101&amp;61)))</f>
        <v>0</v>
      </c>
      <c r="BN87" s="440">
        <f ca="1">IF($C$8="y",$C87*IF($DB41&gt;2019,VLOOKUP(2020,'Bonus Calc'!$A$18:$CZ$61,$AK$104,0),VLOOKUP($DB41,'Bonus Calc'!$A$18:$CZ$61,$AK$104,0)),+IF(OR($DB41&gt;2020,$C87=0),0,INDIRECT("'"&amp;$D$102&amp;"'!"&amp;$AK$101&amp;$D$103))+IF($DB41&gt;2020,$C87*INDIRECT("'Bonus Calc'!"&amp;$AK$101&amp;61)))</f>
        <v>0</v>
      </c>
      <c r="BO87" s="440">
        <f ca="1">IF($C$8="y",$C87*IF($DB41&gt;2019,VLOOKUP(2020,'Bonus Calc'!$A$18:$CZ$61,$AL$104,0),VLOOKUP($DB41,'Bonus Calc'!$A$18:$CZ$61,$AL$104,0)),+IF(OR($DB41&gt;2020,$C87=0),0,INDIRECT("'"&amp;$D$102&amp;"'!"&amp;$AL$101&amp;$D$103))+IF($DB41&gt;2020,$C87*INDIRECT("'Bonus Calc'!"&amp;$AL$101&amp;61)))</f>
        <v>0</v>
      </c>
      <c r="BP87" s="440">
        <f ca="1">IF($C$8="y",$C87*IF($DB41&gt;2019,VLOOKUP(2020,'Bonus Calc'!$A$18:$CZ$61,$AM$104,0),VLOOKUP($DB41,'Bonus Calc'!$A$18:$CZ$61,$AM$104,0)),+IF(OR($DB41&gt;2020,$C87=0),0,INDIRECT("'"&amp;$D$102&amp;"'!"&amp;$AM$101&amp;$D$103))+IF($DB41&gt;2020,$C87*INDIRECT("'Bonus Calc'!"&amp;$AM$101&amp;61)))</f>
        <v>0</v>
      </c>
      <c r="BQ87" s="440">
        <f ca="1">IF($C$8="y",$C87*IF($DB41&gt;2019,VLOOKUP(2020,'Bonus Calc'!$A$18:$CZ$61,$AN$104,0),VLOOKUP($DB41,'Bonus Calc'!$A$18:$CZ$61,$AN$104,0)),+IF(OR($DB41&gt;2020,$C87=0),0,INDIRECT("'"&amp;$D$102&amp;"'!"&amp;$AN$101&amp;$D$103))+IF($DB41&gt;2020,$C87*INDIRECT("'Bonus Calc'!"&amp;$AN$101&amp;61)))</f>
        <v>0</v>
      </c>
      <c r="BR87" s="440">
        <f ca="1">IF($C$8="y",$C87*IF($DB41&gt;2019,VLOOKUP(2020,'Bonus Calc'!$A$18:$CZ$61,$AO$104,0),VLOOKUP($DB41,'Bonus Calc'!$A$18:$CZ$61,$AO$104,0)),+IF(OR($DB41&gt;2020,$C87=0),0,INDIRECT("'"&amp;$D$102&amp;"'!"&amp;$AO$101&amp;$D$103))+IF($DB41&gt;2020,$C87*INDIRECT("'Bonus Calc'!"&amp;$AO$101&amp;61)))</f>
        <v>0</v>
      </c>
      <c r="BS87" s="440">
        <f ca="1">IF($C$8="y",$C87*IF($DB41&gt;2019,VLOOKUP(2020,'Bonus Calc'!$A$18:$CZ$61,$AP$104,0),VLOOKUP($DB41,'Bonus Calc'!$A$18:$CZ$61,$AP$104,0)),+IF(OR($DB41&gt;2020,$C87=0),0,INDIRECT("'"&amp;$D$102&amp;"'!"&amp;$AP$101&amp;$D$103))+IF($DB41&gt;2020,$C87*INDIRECT("'Bonus Calc'!"&amp;$AP$101&amp;61)))</f>
        <v>0</v>
      </c>
      <c r="BT87" s="440">
        <f ca="1">IF($C$8="y",$C87*IF($DB41&gt;2019,VLOOKUP(2020,'Bonus Calc'!$A$18:$CZ$61,$AQ$104,0),VLOOKUP($DB41,'Bonus Calc'!$A$18:$CZ$61,$AQ$104,0)),+IF(OR($DB41&gt;2020,$C87=0),0,INDIRECT("'"&amp;$D$102&amp;"'!"&amp;$AQ$101&amp;$D$103))+IF($DB41&gt;2020,$C87*INDIRECT("'Bonus Calc'!"&amp;$AQ$101&amp;61)))</f>
        <v>0</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s="437" customFormat="1" x14ac:dyDescent="0.2">
      <c r="A88" s="191">
        <f t="shared" si="336"/>
        <v>31</v>
      </c>
      <c r="B88" s="191">
        <f t="shared" si="337"/>
        <v>2048</v>
      </c>
      <c r="C88" s="183">
        <f t="shared" ca="1" si="338"/>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IF($C$8="y",$C88*IF($DB42&gt;2019,VLOOKUP(2020,'Bonus Calc'!$A$18:$CZ$61,$D$104,0),VLOOKUP($DB42,'Bonus Calc'!$A$18:$CZ$61,$D$104,0)),+IF(OR($DB42&gt;2020,$C88=0),0,INDIRECT("'"&amp;$D$102&amp;"'!"&amp;$D$101&amp;$D$103))+IF($DB42&gt;2020,$C88*INDIRECT("'Bonus Calc'!"&amp;$D$101&amp;61)))</f>
        <v>0</v>
      </c>
      <c r="AI88" s="440">
        <f ca="1">IF($C$8="y",$C88*IF($DB42&gt;2019,VLOOKUP(2020,'Bonus Calc'!$A$18:$CZ$61,$E$104,0),VLOOKUP($DB42,'Bonus Calc'!$A$18:$CZ$61,$E$104,0)),+IF(OR($DB42&gt;2020,$C88=0),0,INDIRECT("'"&amp;$D$102&amp;"'!"&amp;$E$101&amp;$D$103))+IF($DB42&gt;2020,$C88*INDIRECT("'Bonus Calc'!"&amp;$E$101&amp;61)))</f>
        <v>0</v>
      </c>
      <c r="AJ88" s="440">
        <f ca="1">IF($C$8="y",$C88*IF($DB42&gt;2019,VLOOKUP(2020,'Bonus Calc'!$A$18:$CZ$61,$F$104,0),VLOOKUP($DB42,'Bonus Calc'!$A$18:$CZ$61,$F$104,0)),+IF(OR($DB42&gt;2020,$C88=0),0,INDIRECT("'"&amp;$D$102&amp;"'!"&amp;$F$101&amp;$D$103))+IF($DB42&gt;2020,$C88*INDIRECT("'Bonus Calc'!"&amp;$F$101&amp;61)))</f>
        <v>0</v>
      </c>
      <c r="AK88" s="440">
        <f ca="1">IF($C$8="y",$C88*IF($DB42&gt;2019,VLOOKUP(2020,'Bonus Calc'!$A$18:$CZ$61,$G$104,0),VLOOKUP($DB42,'Bonus Calc'!$A$18:$CZ$61,$G$104,0)),+IF(OR($DB42&gt;2020,$C88=0),0,INDIRECT("'"&amp;$D$102&amp;"'!"&amp;$G$101&amp;$D$103))+IF($DB42&gt;2020,$C88*INDIRECT("'Bonus Calc'!"&amp;$G$101&amp;61)))</f>
        <v>0</v>
      </c>
      <c r="AL88" s="440">
        <f ca="1">IF($C$8="y",$C88*IF($DB42&gt;2019,VLOOKUP(2020,'Bonus Calc'!$A$18:$CZ$61,$H$104,0),VLOOKUP($DB42,'Bonus Calc'!$A$18:$CZ$61,$H$104,0)),+IF(OR($DB42&gt;2020,$C88=0),0,INDIRECT("'"&amp;$D$102&amp;"'!"&amp;$H$101&amp;$D$103))+IF($DB42&gt;2020,$C88*INDIRECT("'Bonus Calc'!"&amp;$H$101&amp;61)))</f>
        <v>0</v>
      </c>
      <c r="AM88" s="440">
        <f ca="1">IF($C$8="y",$C88*IF($DB42&gt;2019,VLOOKUP(2020,'Bonus Calc'!$A$18:$CZ$61,$I$104,0),VLOOKUP($DB42,'Bonus Calc'!$A$18:$CZ$61,$I$104,0)),+IF(OR($DB42&gt;2020,$C88=0),0,INDIRECT("'"&amp;$D$102&amp;"'!"&amp;$I$101&amp;$D$103))+IF($DB42&gt;2020,$C88*INDIRECT("'Bonus Calc'!"&amp;$I$101&amp;61)))</f>
        <v>0</v>
      </c>
      <c r="AN88" s="440">
        <f ca="1">IF($C$8="y",$C88*IF($DB42&gt;2019,VLOOKUP(2020,'Bonus Calc'!$A$18:$CZ$61,$J$104,0),VLOOKUP($DB42,'Bonus Calc'!$A$18:$CZ$61,$J$104,0)),+IF(OR($DB42&gt;2020,$C88=0),0,INDIRECT("'"&amp;$D$102&amp;"'!"&amp;$J$101&amp;$D$103))+IF($DB42&gt;2020,$C88*INDIRECT("'Bonus Calc'!"&amp;$J$101&amp;61)))</f>
        <v>0</v>
      </c>
      <c r="AO88" s="440">
        <f ca="1">IF($C$8="y",$C88*IF($DB42&gt;2019,VLOOKUP(2020,'Bonus Calc'!$A$18:$CZ$61,$K$104,0),VLOOKUP($DB42,'Bonus Calc'!$A$18:$CZ$61,$K$104,0)),+IF(OR($DB42&gt;2020,$C88=0),0,INDIRECT("'"&amp;$D$102&amp;"'!"&amp;$K$101&amp;$D$103))+IF($DB42&gt;2020,$C88*INDIRECT("'Bonus Calc'!"&amp;$K$101&amp;61)))</f>
        <v>0</v>
      </c>
      <c r="AP88" s="440">
        <f ca="1">IF($C$8="y",$C88*IF($DB42&gt;2019,VLOOKUP(2020,'Bonus Calc'!$A$18:$CZ$61,$L$104,0),VLOOKUP($DB42,'Bonus Calc'!$A$18:$CZ$61,$L$104,0)),+IF(OR($DB42&gt;2020,$C88=0),0,INDIRECT("'"&amp;$D$102&amp;"'!"&amp;$L$101&amp;$D$103))+IF($DB42&gt;2020,$C88*INDIRECT("'Bonus Calc'!"&amp;$L$101&amp;61)))</f>
        <v>0</v>
      </c>
      <c r="AQ88" s="440">
        <f ca="1">IF($C$8="y",$C88*IF($DB42&gt;2019,VLOOKUP(2020,'Bonus Calc'!$A$18:$CZ$61,$M$104,0),VLOOKUP($DB42,'Bonus Calc'!$A$18:$CZ$61,$M$104,0)),+IF(OR($DB42&gt;2020,$C88=0),0,INDIRECT("'"&amp;$D$102&amp;"'!"&amp;$M$101&amp;$D$103))+IF($DB42&gt;2020,$C88*INDIRECT("'Bonus Calc'!"&amp;$M$101&amp;61)))</f>
        <v>0</v>
      </c>
      <c r="AR88" s="440">
        <f ca="1">IF($C$8="y",$C88*IF($DB42&gt;2019,VLOOKUP(2020,'Bonus Calc'!$A$18:$CZ$61,$N$104,0),VLOOKUP($DB42,'Bonus Calc'!$A$18:$CZ$61,$N$104,0)),+IF(OR($DB42&gt;2020,$C88=0),0,INDIRECT("'"&amp;$D$102&amp;"'!"&amp;$N$101&amp;$D$103))+IF($DB42&gt;2020,$C88*INDIRECT("'Bonus Calc'!"&amp;$N$101&amp;61)))</f>
        <v>0</v>
      </c>
      <c r="AS88" s="440">
        <f ca="1">IF($C$8="y",$C88*IF($DB42&gt;2019,VLOOKUP(2020,'Bonus Calc'!$A$18:$CZ$61,$O$104,0),VLOOKUP($DB42,'Bonus Calc'!$A$18:$CZ$61,$O$104,0)),+IF(OR($DB42&gt;2020,$C88=0),0,INDIRECT("'"&amp;$D$102&amp;"'!"&amp;$O$101&amp;$D$103))+IF($DB42&gt;2020,$C88*INDIRECT("'Bonus Calc'!"&amp;$O$101&amp;61)))</f>
        <v>0</v>
      </c>
      <c r="AT88" s="440">
        <f ca="1">IF($C$8="y",$C88*IF($DB42&gt;2019,VLOOKUP(2020,'Bonus Calc'!$A$18:$CZ$61,$P$104,0),VLOOKUP($DB42,'Bonus Calc'!$A$18:$CZ$61,$P$104,0)),+IF(OR($DB42&gt;2020,$C88=0),0,INDIRECT("'"&amp;$D$102&amp;"'!"&amp;$P$101&amp;$D$103))+IF($DB42&gt;2020,$C88*INDIRECT("'Bonus Calc'!"&amp;$P$101&amp;61)))</f>
        <v>0</v>
      </c>
      <c r="AU88" s="440">
        <f ca="1">IF($C$8="y",$C88*IF($DB42&gt;2019,VLOOKUP(2020,'Bonus Calc'!$A$18:$CZ$61,$Q$104,0),VLOOKUP($DB42,'Bonus Calc'!$A$18:$CZ$61,$Q$104,0)),+IF(OR($DB42&gt;2020,$C88=0),0,INDIRECT("'"&amp;$D$102&amp;"'!"&amp;$Q$101&amp;$D$103))+IF($DB42&gt;2020,$C88*INDIRECT("'Bonus Calc'!"&amp;$Q$101&amp;61)))</f>
        <v>0</v>
      </c>
      <c r="AV88" s="440">
        <f ca="1">IF($C$8="y",$C88*IF($DB42&gt;2019,VLOOKUP(2020,'Bonus Calc'!$A$18:$CZ$61,$R$104,0),VLOOKUP($DB42,'Bonus Calc'!$A$18:$CZ$61,$R$104,0)),+IF(OR($DB42&gt;2020,$C88=0),0,INDIRECT("'"&amp;$D$102&amp;"'!"&amp;$R$101&amp;$D$103))+IF($DB42&gt;2020,$C88*INDIRECT("'Bonus Calc'!"&amp;$R$101&amp;61)))</f>
        <v>0</v>
      </c>
      <c r="AW88" s="440">
        <f ca="1">IF($C$8="y",$C88*IF($DB42&gt;2019,VLOOKUP(2020,'Bonus Calc'!$A$18:$CZ$61,$S$104,0),VLOOKUP($DB42,'Bonus Calc'!$A$18:$CZ$61,$S$104,0)),+IF(OR($DB42&gt;2020,$C88=0),0,INDIRECT("'"&amp;$D$102&amp;"'!"&amp;$S$101&amp;$D$103))+IF($DB42&gt;2020,$C88*INDIRECT("'Bonus Calc'!"&amp;$S$101&amp;61)))</f>
        <v>0</v>
      </c>
      <c r="AX88" s="440">
        <f ca="1">IF($C$8="y",$C88*IF($DB42&gt;2019,VLOOKUP(2020,'Bonus Calc'!$A$18:$CZ$61,$T$104,0),VLOOKUP($DB42,'Bonus Calc'!$A$18:$CZ$61,$T$104,0)),+IF(OR($DB42&gt;2020,$C88=0),0,INDIRECT("'"&amp;$D$102&amp;"'!"&amp;$T$101&amp;$D$103))+IF($DB42&gt;2020,$C88*INDIRECT("'Bonus Calc'!"&amp;$T$101&amp;61)))</f>
        <v>0</v>
      </c>
      <c r="AY88" s="440">
        <f ca="1">IF($C$8="y",$C88*IF($DB42&gt;2019,VLOOKUP(2020,'Bonus Calc'!$A$18:$CZ$61,$U$104,0),VLOOKUP($DB42,'Bonus Calc'!$A$18:$CZ$61,$U$104,0)),+IF(OR($DB42&gt;2020,$C88=0),0,INDIRECT("'"&amp;$D$102&amp;"'!"&amp;$U$101&amp;$D$103))+IF($DB42&gt;2020,$C88*INDIRECT("'Bonus Calc'!"&amp;$U$101&amp;61)))</f>
        <v>0</v>
      </c>
      <c r="AZ88" s="440">
        <f ca="1">IF($C$8="y",$C88*IF($DB42&gt;2019,VLOOKUP(2020,'Bonus Calc'!$A$18:$CZ$61,$V$104,0),VLOOKUP($DB42,'Bonus Calc'!$A$18:$CZ$61,$V$104,0)),+IF(OR($DB42&gt;2020,$C88=0),0,INDIRECT("'"&amp;$D$102&amp;"'!"&amp;$V$101&amp;$D$103))+IF($DB42&gt;2020,$C88*INDIRECT("'Bonus Calc'!"&amp;$V$101&amp;61)))</f>
        <v>0</v>
      </c>
      <c r="BA88" s="440">
        <f ca="1">IF($C$8="y",$C88*IF($DB42&gt;2019,VLOOKUP(2020,'Bonus Calc'!$A$18:$CZ$61,$W$104,0),VLOOKUP($DB42,'Bonus Calc'!$A$18:$CZ$61,$W$104,0)),+IF(OR($DB42&gt;2020,$C88=0),0,INDIRECT("'"&amp;$D$102&amp;"'!"&amp;$W$101&amp;$D$103))+IF($DB42&gt;2020,$C88*INDIRECT("'Bonus Calc'!"&amp;$W$101&amp;61)))</f>
        <v>0</v>
      </c>
      <c r="BB88" s="440">
        <f ca="1">IF($C$8="y",$C88*IF($DB42&gt;2019,VLOOKUP(2020,'Bonus Calc'!$A$18:$CZ$61,$X$104,0),VLOOKUP($DB42,'Bonus Calc'!$A$18:$CZ$61,$X$104,0)),+IF(OR($DB42&gt;2020,$C88=0),0,INDIRECT("'"&amp;$D$102&amp;"'!"&amp;$X$101&amp;$D$103))+IF($DB42&gt;2020,$C88*INDIRECT("'Bonus Calc'!"&amp;$X$101&amp;61)))</f>
        <v>0</v>
      </c>
      <c r="BC88" s="440">
        <f ca="1">IF($C$8="y",$C88*IF($DB42&gt;2019,VLOOKUP(2020,'Bonus Calc'!$A$18:$CZ$61,$Y$104,0),VLOOKUP($DB42,'Bonus Calc'!$A$18:$CZ$61,$Y$104,0)),+IF(OR($DB42&gt;2020,$C88=0),0,INDIRECT("'"&amp;$D$102&amp;"'!"&amp;$Y$101&amp;$D$103))+IF($DB42&gt;2020,$C88*INDIRECT("'Bonus Calc'!"&amp;$Y$101&amp;61)))</f>
        <v>0</v>
      </c>
      <c r="BD88" s="440">
        <f ca="1">IF($C$8="y",$C88*IF($DB42&gt;2019,VLOOKUP(2020,'Bonus Calc'!$A$18:$CZ$61,$Z$104,0),VLOOKUP($DB42,'Bonus Calc'!$A$18:$CZ$61,$Z$104,0)),+IF(OR($DB42&gt;2020,$C88=0),0,INDIRECT("'"&amp;$D$102&amp;"'!"&amp;$Z$101&amp;$D$103))+IF($DB42&gt;2020,$C88*INDIRECT("'Bonus Calc'!"&amp;$Z$101&amp;61)))</f>
        <v>0</v>
      </c>
      <c r="BE88" s="440">
        <f ca="1">IF($C$8="y",$C88*IF($DB42&gt;2019,VLOOKUP(2020,'Bonus Calc'!$A$18:$CZ$61,$AA$104,0),VLOOKUP($DB42,'Bonus Calc'!$A$18:$CZ$61,$AA$104,0)),+IF(OR($DB42&gt;2020,$C88=0),0,INDIRECT("'"&amp;$D$102&amp;"'!"&amp;$AA$101&amp;$D$103))+IF($DB42&gt;2020,$C88*INDIRECT("'Bonus Calc'!"&amp;$AA$101&amp;61)))</f>
        <v>0</v>
      </c>
      <c r="BF88" s="440">
        <f ca="1">IF($C$8="y",$C88*IF($DB42&gt;2019,VLOOKUP(2020,'Bonus Calc'!$A$18:$CZ$61,$AB$104,0),VLOOKUP($DB42,'Bonus Calc'!$A$18:$CZ$61,$AB$104,0)),+IF(OR($DB42&gt;2020,$C88=0),0,INDIRECT("'"&amp;$D$102&amp;"'!"&amp;$AB$101&amp;$D$103))+IF($DB42&gt;2020,$C88*INDIRECT("'Bonus Calc'!"&amp;$AB$101&amp;61)))</f>
        <v>0</v>
      </c>
      <c r="BG88" s="440">
        <f ca="1">IF($C$8="y",$C88*IF($DB42&gt;2019,VLOOKUP(2020,'Bonus Calc'!$A$18:$CZ$61,$AC$104,0),VLOOKUP($DB42,'Bonus Calc'!$A$18:$CZ$61,$AC$104,0)),+IF(OR($DB42&gt;2020,$C88=0),0,INDIRECT("'"&amp;$D$102&amp;"'!"&amp;$AC$101&amp;$D$103))+IF($DB42&gt;2020,$C88*INDIRECT("'Bonus Calc'!"&amp;$AC$101&amp;61)))</f>
        <v>0</v>
      </c>
      <c r="BH88" s="440">
        <f ca="1">IF($C$8="y",$C88*IF($DB42&gt;2019,VLOOKUP(2020,'Bonus Calc'!$A$18:$CZ$61,$AD$104,0),VLOOKUP($DB42,'Bonus Calc'!$A$18:$CZ$61,$AD$104,0)),+IF(OR($DB42&gt;2020,$C88=0),0,INDIRECT("'"&amp;$D$102&amp;"'!"&amp;$AD$101&amp;$D$103))+IF($DB42&gt;2020,$C88*INDIRECT("'Bonus Calc'!"&amp;$AD$101&amp;61)))</f>
        <v>0</v>
      </c>
      <c r="BI88" s="440">
        <f ca="1">IF($C$8="y",$C88*IF($DB42&gt;2019,VLOOKUP(2020,'Bonus Calc'!$A$18:$CZ$61,$AE$104,0),VLOOKUP($DB42,'Bonus Calc'!$A$18:$CZ$61,$AE$104,0)),+IF(OR($DB42&gt;2020,$C88=0),0,INDIRECT("'"&amp;$D$102&amp;"'!"&amp;$AE$101&amp;$D$103))+IF($DB42&gt;2020,$C88*INDIRECT("'Bonus Calc'!"&amp;$AE$101&amp;61)))</f>
        <v>0</v>
      </c>
      <c r="BJ88" s="440">
        <f ca="1">IF($C$8="y",$C88*IF($DB42&gt;2019,VLOOKUP(2020,'Bonus Calc'!$A$18:$CZ$61,$AF$104,0),VLOOKUP($DB42,'Bonus Calc'!$A$18:$CZ$61,$AF$104,0)),+IF(OR($DB42&gt;2020,$C88=0),0,INDIRECT("'"&amp;$D$102&amp;"'!"&amp;$AF$101&amp;$D$103))+IF($DB42&gt;2020,$C88*INDIRECT("'Bonus Calc'!"&amp;$AF$101&amp;61)))</f>
        <v>0</v>
      </c>
      <c r="BK88" s="440">
        <f ca="1">IF($C$8="y",$C88*IF($DB42&gt;2019,VLOOKUP(2020,'Bonus Calc'!$A$18:$CZ$61,$AG$104,0),VLOOKUP($DB42,'Bonus Calc'!$A$18:$CZ$61,$AG$104,0)),+IF(OR($DB42&gt;2020,$C88=0),0,INDIRECT("'"&amp;$D$102&amp;"'!"&amp;$AG$101&amp;$D$103))+IF($DB42&gt;2020,$C88*INDIRECT("'Bonus Calc'!"&amp;$AG$101&amp;61)))</f>
        <v>0</v>
      </c>
      <c r="BL88" s="440">
        <f ca="1">IF($C$8="y",$C88*IF($DB42&gt;2019,VLOOKUP(2020,'Bonus Calc'!$A$18:$CZ$61,$AH$104,0),VLOOKUP($DB42,'Bonus Calc'!$A$18:$CZ$61,$AH$104,0)),+IF(OR($DB42&gt;2020,$C88=0),0,INDIRECT("'"&amp;$D$102&amp;"'!"&amp;$AH$101&amp;$D$103))+IF($DB42&gt;2020,$C88*INDIRECT("'Bonus Calc'!"&amp;$AH$101&amp;61)))</f>
        <v>0</v>
      </c>
      <c r="BM88" s="440">
        <f ca="1">IF($C$8="y",$C88*IF($DB42&gt;2019,VLOOKUP(2020,'Bonus Calc'!$A$18:$CZ$61,$AI$104,0),VLOOKUP($DB42,'Bonus Calc'!$A$18:$CZ$61,$AI$104,0)),+IF(OR($DB42&gt;2020,$C88=0),0,INDIRECT("'"&amp;$D$102&amp;"'!"&amp;$AI$101&amp;$D$103))+IF($DB42&gt;2020,$C88*INDIRECT("'Bonus Calc'!"&amp;$AI$101&amp;61)))</f>
        <v>0</v>
      </c>
      <c r="BN88" s="440">
        <f ca="1">IF($C$8="y",$C88*IF($DB42&gt;2019,VLOOKUP(2020,'Bonus Calc'!$A$18:$CZ$61,$AJ$104,0),VLOOKUP($DB42,'Bonus Calc'!$A$18:$CZ$61,$AJ$104,0)),+IF(OR($DB42&gt;2020,$C88=0),0,INDIRECT("'"&amp;$D$102&amp;"'!"&amp;$AJ$101&amp;$D$103))+IF($DB42&gt;2020,$C88*INDIRECT("'Bonus Calc'!"&amp;$AJ$101&amp;61)))</f>
        <v>0</v>
      </c>
      <c r="BO88" s="440">
        <f ca="1">IF($C$8="y",$C88*IF($DB42&gt;2019,VLOOKUP(2020,'Bonus Calc'!$A$18:$CZ$61,$AK$104,0),VLOOKUP($DB42,'Bonus Calc'!$A$18:$CZ$61,$AK$104,0)),+IF(OR($DB42&gt;2020,$C88=0),0,INDIRECT("'"&amp;$D$102&amp;"'!"&amp;$AK$101&amp;$D$103))+IF($DB42&gt;2020,$C88*INDIRECT("'Bonus Calc'!"&amp;$AK$101&amp;61)))</f>
        <v>0</v>
      </c>
      <c r="BP88" s="440">
        <f ca="1">IF($C$8="y",$C88*IF($DB42&gt;2019,VLOOKUP(2020,'Bonus Calc'!$A$18:$CZ$61,$AL$104,0),VLOOKUP($DB42,'Bonus Calc'!$A$18:$CZ$61,$AL$104,0)),+IF(OR($DB42&gt;2020,$C88=0),0,INDIRECT("'"&amp;$D$102&amp;"'!"&amp;$AL$101&amp;$D$103))+IF($DB42&gt;2020,$C88*INDIRECT("'Bonus Calc'!"&amp;$AL$101&amp;61)))</f>
        <v>0</v>
      </c>
      <c r="BQ88" s="440">
        <f ca="1">IF($C$8="y",$C88*IF($DB42&gt;2019,VLOOKUP(2020,'Bonus Calc'!$A$18:$CZ$61,$AM$104,0),VLOOKUP($DB42,'Bonus Calc'!$A$18:$CZ$61,$AM$104,0)),+IF(OR($DB42&gt;2020,$C88=0),0,INDIRECT("'"&amp;$D$102&amp;"'!"&amp;$AM$101&amp;$D$103))+IF($DB42&gt;2020,$C88*INDIRECT("'Bonus Calc'!"&amp;$AM$101&amp;61)))</f>
        <v>0</v>
      </c>
      <c r="BR88" s="440">
        <f ca="1">IF($C$8="y",$C88*IF($DB42&gt;2019,VLOOKUP(2020,'Bonus Calc'!$A$18:$CZ$61,$AN$104,0),VLOOKUP($DB42,'Bonus Calc'!$A$18:$CZ$61,$AN$104,0)),+IF(OR($DB42&gt;2020,$C88=0),0,INDIRECT("'"&amp;$D$102&amp;"'!"&amp;$AN$101&amp;$D$103))+IF($DB42&gt;2020,$C88*INDIRECT("'Bonus Calc'!"&amp;$AN$101&amp;61)))</f>
        <v>0</v>
      </c>
      <c r="BS88" s="440">
        <f ca="1">IF($C$8="y",$C88*IF($DB42&gt;2019,VLOOKUP(2020,'Bonus Calc'!$A$18:$CZ$61,$AO$104,0),VLOOKUP($DB42,'Bonus Calc'!$A$18:$CZ$61,$AO$104,0)),+IF(OR($DB42&gt;2020,$C88=0),0,INDIRECT("'"&amp;$D$102&amp;"'!"&amp;$AO$101&amp;$D$103))+IF($DB42&gt;2020,$C88*INDIRECT("'Bonus Calc'!"&amp;$AO$101&amp;61)))</f>
        <v>0</v>
      </c>
      <c r="BT88" s="440">
        <f ca="1">IF($C$8="y",$C88*IF($DB42&gt;2019,VLOOKUP(2020,'Bonus Calc'!$A$18:$CZ$61,$AP$104,0),VLOOKUP($DB42,'Bonus Calc'!$A$18:$CZ$61,$AP$104,0)),+IF(OR($DB42&gt;2020,$C88=0),0,INDIRECT("'"&amp;$D$102&amp;"'!"&amp;$AP$101&amp;$D$103))+IF($DB42&gt;2020,$C88*INDIRECT("'Bonus Calc'!"&amp;$AP$101&amp;61)))</f>
        <v>0</v>
      </c>
      <c r="BU88" s="440">
        <f ca="1">IF($C$8="y",$C88*IF($DB42&gt;2019,VLOOKUP(2020,'Bonus Calc'!$A$18:$CZ$61,$AQ$104,0),VLOOKUP($DB42,'Bonus Calc'!$A$18:$CZ$61,$AQ$104,0)),+IF(OR($DB42&gt;2020,$C88=0),0,INDIRECT("'"&amp;$D$102&amp;"'!"&amp;$AQ$101&amp;$D$103))+IF($DB42&gt;2020,$C88*INDIRECT("'Bonus Calc'!"&amp;$AQ$101&amp;61)))</f>
        <v>0</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s="437" customFormat="1" x14ac:dyDescent="0.2">
      <c r="A89" s="191">
        <f t="shared" si="336"/>
        <v>32</v>
      </c>
      <c r="B89" s="191">
        <f t="shared" si="337"/>
        <v>2049</v>
      </c>
      <c r="C89" s="183">
        <f t="shared" ca="1" si="338"/>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IF($C$8="y",$C89*IF($DB43&gt;2019,VLOOKUP(2020,'Bonus Calc'!$A$18:$CZ$61,$D$104,0),VLOOKUP($DB43,'Bonus Calc'!$A$18:$CZ$61,$D$104,0)),+IF(OR($DB43&gt;2020,$C89=0),0,INDIRECT("'"&amp;$D$102&amp;"'!"&amp;$D$101&amp;$D$103))+IF($DB43&gt;2020,$C89*INDIRECT("'Bonus Calc'!"&amp;$D$101&amp;61)))</f>
        <v>0</v>
      </c>
      <c r="AJ89" s="440">
        <f ca="1">IF($C$8="y",$C89*IF($DB43&gt;2019,VLOOKUP(2020,'Bonus Calc'!$A$18:$CZ$61,$E$104,0),VLOOKUP($DB43,'Bonus Calc'!$A$18:$CZ$61,$E$104,0)),+IF(OR($DB43&gt;2020,$C89=0),0,INDIRECT("'"&amp;$D$102&amp;"'!"&amp;$E$101&amp;$D$103))+IF($DB43&gt;2020,$C89*INDIRECT("'Bonus Calc'!"&amp;$E$101&amp;61)))</f>
        <v>0</v>
      </c>
      <c r="AK89" s="440">
        <f ca="1">IF($C$8="y",$C89*IF($DB43&gt;2019,VLOOKUP(2020,'Bonus Calc'!$A$18:$CZ$61,$F$104,0),VLOOKUP($DB43,'Bonus Calc'!$A$18:$CZ$61,$F$104,0)),+IF(OR($DB43&gt;2020,$C89=0),0,INDIRECT("'"&amp;$D$102&amp;"'!"&amp;$F$101&amp;$D$103))+IF($DB43&gt;2020,$C89*INDIRECT("'Bonus Calc'!"&amp;$F$101&amp;61)))</f>
        <v>0</v>
      </c>
      <c r="AL89" s="440">
        <f ca="1">IF($C$8="y",$C89*IF($DB43&gt;2019,VLOOKUP(2020,'Bonus Calc'!$A$18:$CZ$61,$G$104,0),VLOOKUP($DB43,'Bonus Calc'!$A$18:$CZ$61,$G$104,0)),+IF(OR($DB43&gt;2020,$C89=0),0,INDIRECT("'"&amp;$D$102&amp;"'!"&amp;$G$101&amp;$D$103))+IF($DB43&gt;2020,$C89*INDIRECT("'Bonus Calc'!"&amp;$G$101&amp;61)))</f>
        <v>0</v>
      </c>
      <c r="AM89" s="440">
        <f ca="1">IF($C$8="y",$C89*IF($DB43&gt;2019,VLOOKUP(2020,'Bonus Calc'!$A$18:$CZ$61,$H$104,0),VLOOKUP($DB43,'Bonus Calc'!$A$18:$CZ$61,$H$104,0)),+IF(OR($DB43&gt;2020,$C89=0),0,INDIRECT("'"&amp;$D$102&amp;"'!"&amp;$H$101&amp;$D$103))+IF($DB43&gt;2020,$C89*INDIRECT("'Bonus Calc'!"&amp;$H$101&amp;61)))</f>
        <v>0</v>
      </c>
      <c r="AN89" s="440">
        <f ca="1">IF($C$8="y",$C89*IF($DB43&gt;2019,VLOOKUP(2020,'Bonus Calc'!$A$18:$CZ$61,$I$104,0),VLOOKUP($DB43,'Bonus Calc'!$A$18:$CZ$61,$I$104,0)),+IF(OR($DB43&gt;2020,$C89=0),0,INDIRECT("'"&amp;$D$102&amp;"'!"&amp;$I$101&amp;$D$103))+IF($DB43&gt;2020,$C89*INDIRECT("'Bonus Calc'!"&amp;$I$101&amp;61)))</f>
        <v>0</v>
      </c>
      <c r="AO89" s="440">
        <f ca="1">IF($C$8="y",$C89*IF($DB43&gt;2019,VLOOKUP(2020,'Bonus Calc'!$A$18:$CZ$61,$J$104,0),VLOOKUP($DB43,'Bonus Calc'!$A$18:$CZ$61,$J$104,0)),+IF(OR($DB43&gt;2020,$C89=0),0,INDIRECT("'"&amp;$D$102&amp;"'!"&amp;$J$101&amp;$D$103))+IF($DB43&gt;2020,$C89*INDIRECT("'Bonus Calc'!"&amp;$J$101&amp;61)))</f>
        <v>0</v>
      </c>
      <c r="AP89" s="440">
        <f ca="1">IF($C$8="y",$C89*IF($DB43&gt;2019,VLOOKUP(2020,'Bonus Calc'!$A$18:$CZ$61,$K$104,0),VLOOKUP($DB43,'Bonus Calc'!$A$18:$CZ$61,$K$104,0)),+IF(OR($DB43&gt;2020,$C89=0),0,INDIRECT("'"&amp;$D$102&amp;"'!"&amp;$K$101&amp;$D$103))+IF($DB43&gt;2020,$C89*INDIRECT("'Bonus Calc'!"&amp;$K$101&amp;61)))</f>
        <v>0</v>
      </c>
      <c r="AQ89" s="440">
        <f ca="1">IF($C$8="y",$C89*IF($DB43&gt;2019,VLOOKUP(2020,'Bonus Calc'!$A$18:$CZ$61,$L$104,0),VLOOKUP($DB43,'Bonus Calc'!$A$18:$CZ$61,$L$104,0)),+IF(OR($DB43&gt;2020,$C89=0),0,INDIRECT("'"&amp;$D$102&amp;"'!"&amp;$L$101&amp;$D$103))+IF($DB43&gt;2020,$C89*INDIRECT("'Bonus Calc'!"&amp;$L$101&amp;61)))</f>
        <v>0</v>
      </c>
      <c r="AR89" s="440">
        <f ca="1">IF($C$8="y",$C89*IF($DB43&gt;2019,VLOOKUP(2020,'Bonus Calc'!$A$18:$CZ$61,$M$104,0),VLOOKUP($DB43,'Bonus Calc'!$A$18:$CZ$61,$M$104,0)),+IF(OR($DB43&gt;2020,$C89=0),0,INDIRECT("'"&amp;$D$102&amp;"'!"&amp;$M$101&amp;$D$103))+IF($DB43&gt;2020,$C89*INDIRECT("'Bonus Calc'!"&amp;$M$101&amp;61)))</f>
        <v>0</v>
      </c>
      <c r="AS89" s="440">
        <f ca="1">IF($C$8="y",$C89*IF($DB43&gt;2019,VLOOKUP(2020,'Bonus Calc'!$A$18:$CZ$61,$N$104,0),VLOOKUP($DB43,'Bonus Calc'!$A$18:$CZ$61,$N$104,0)),+IF(OR($DB43&gt;2020,$C89=0),0,INDIRECT("'"&amp;$D$102&amp;"'!"&amp;$N$101&amp;$D$103))+IF($DB43&gt;2020,$C89*INDIRECT("'Bonus Calc'!"&amp;$N$101&amp;61)))</f>
        <v>0</v>
      </c>
      <c r="AT89" s="440">
        <f ca="1">IF($C$8="y",$C89*IF($DB43&gt;2019,VLOOKUP(2020,'Bonus Calc'!$A$18:$CZ$61,$O$104,0),VLOOKUP($DB43,'Bonus Calc'!$A$18:$CZ$61,$O$104,0)),+IF(OR($DB43&gt;2020,$C89=0),0,INDIRECT("'"&amp;$D$102&amp;"'!"&amp;$O$101&amp;$D$103))+IF($DB43&gt;2020,$C89*INDIRECT("'Bonus Calc'!"&amp;$O$101&amp;61)))</f>
        <v>0</v>
      </c>
      <c r="AU89" s="440">
        <f ca="1">IF($C$8="y",$C89*IF($DB43&gt;2019,VLOOKUP(2020,'Bonus Calc'!$A$18:$CZ$61,$P$104,0),VLOOKUP($DB43,'Bonus Calc'!$A$18:$CZ$61,$P$104,0)),+IF(OR($DB43&gt;2020,$C89=0),0,INDIRECT("'"&amp;$D$102&amp;"'!"&amp;$P$101&amp;$D$103))+IF($DB43&gt;2020,$C89*INDIRECT("'Bonus Calc'!"&amp;$P$101&amp;61)))</f>
        <v>0</v>
      </c>
      <c r="AV89" s="440">
        <f ca="1">IF($C$8="y",$C89*IF($DB43&gt;2019,VLOOKUP(2020,'Bonus Calc'!$A$18:$CZ$61,$Q$104,0),VLOOKUP($DB43,'Bonus Calc'!$A$18:$CZ$61,$Q$104,0)),+IF(OR($DB43&gt;2020,$C89=0),0,INDIRECT("'"&amp;$D$102&amp;"'!"&amp;$Q$101&amp;$D$103))+IF($DB43&gt;2020,$C89*INDIRECT("'Bonus Calc'!"&amp;$Q$101&amp;61)))</f>
        <v>0</v>
      </c>
      <c r="AW89" s="440">
        <f ca="1">IF($C$8="y",$C89*IF($DB43&gt;2019,VLOOKUP(2020,'Bonus Calc'!$A$18:$CZ$61,$R$104,0),VLOOKUP($DB43,'Bonus Calc'!$A$18:$CZ$61,$R$104,0)),+IF(OR($DB43&gt;2020,$C89=0),0,INDIRECT("'"&amp;$D$102&amp;"'!"&amp;$R$101&amp;$D$103))+IF($DB43&gt;2020,$C89*INDIRECT("'Bonus Calc'!"&amp;$R$101&amp;61)))</f>
        <v>0</v>
      </c>
      <c r="AX89" s="440">
        <f ca="1">IF($C$8="y",$C89*IF($DB43&gt;2019,VLOOKUP(2020,'Bonus Calc'!$A$18:$CZ$61,$S$104,0),VLOOKUP($DB43,'Bonus Calc'!$A$18:$CZ$61,$S$104,0)),+IF(OR($DB43&gt;2020,$C89=0),0,INDIRECT("'"&amp;$D$102&amp;"'!"&amp;$S$101&amp;$D$103))+IF($DB43&gt;2020,$C89*INDIRECT("'Bonus Calc'!"&amp;$S$101&amp;61)))</f>
        <v>0</v>
      </c>
      <c r="AY89" s="440">
        <f ca="1">IF($C$8="y",$C89*IF($DB43&gt;2019,VLOOKUP(2020,'Bonus Calc'!$A$18:$CZ$61,$T$104,0),VLOOKUP($DB43,'Bonus Calc'!$A$18:$CZ$61,$T$104,0)),+IF(OR($DB43&gt;2020,$C89=0),0,INDIRECT("'"&amp;$D$102&amp;"'!"&amp;$T$101&amp;$D$103))+IF($DB43&gt;2020,$C89*INDIRECT("'Bonus Calc'!"&amp;$T$101&amp;61)))</f>
        <v>0</v>
      </c>
      <c r="AZ89" s="440">
        <f ca="1">IF($C$8="y",$C89*IF($DB43&gt;2019,VLOOKUP(2020,'Bonus Calc'!$A$18:$CZ$61,$U$104,0),VLOOKUP($DB43,'Bonus Calc'!$A$18:$CZ$61,$U$104,0)),+IF(OR($DB43&gt;2020,$C89=0),0,INDIRECT("'"&amp;$D$102&amp;"'!"&amp;$U$101&amp;$D$103))+IF($DB43&gt;2020,$C89*INDIRECT("'Bonus Calc'!"&amp;$U$101&amp;61)))</f>
        <v>0</v>
      </c>
      <c r="BA89" s="440">
        <f ca="1">IF($C$8="y",$C89*IF($DB43&gt;2019,VLOOKUP(2020,'Bonus Calc'!$A$18:$CZ$61,$V$104,0),VLOOKUP($DB43,'Bonus Calc'!$A$18:$CZ$61,$V$104,0)),+IF(OR($DB43&gt;2020,$C89=0),0,INDIRECT("'"&amp;$D$102&amp;"'!"&amp;$V$101&amp;$D$103))+IF($DB43&gt;2020,$C89*INDIRECT("'Bonus Calc'!"&amp;$V$101&amp;61)))</f>
        <v>0</v>
      </c>
      <c r="BB89" s="440">
        <f ca="1">IF($C$8="y",$C89*IF($DB43&gt;2019,VLOOKUP(2020,'Bonus Calc'!$A$18:$CZ$61,$W$104,0),VLOOKUP($DB43,'Bonus Calc'!$A$18:$CZ$61,$W$104,0)),+IF(OR($DB43&gt;2020,$C89=0),0,INDIRECT("'"&amp;$D$102&amp;"'!"&amp;$W$101&amp;$D$103))+IF($DB43&gt;2020,$C89*INDIRECT("'Bonus Calc'!"&amp;$W$101&amp;61)))</f>
        <v>0</v>
      </c>
      <c r="BC89" s="440">
        <f ca="1">IF($C$8="y",$C89*IF($DB43&gt;2019,VLOOKUP(2020,'Bonus Calc'!$A$18:$CZ$61,$X$104,0),VLOOKUP($DB43,'Bonus Calc'!$A$18:$CZ$61,$X$104,0)),+IF(OR($DB43&gt;2020,$C89=0),0,INDIRECT("'"&amp;$D$102&amp;"'!"&amp;$X$101&amp;$D$103))+IF($DB43&gt;2020,$C89*INDIRECT("'Bonus Calc'!"&amp;$X$101&amp;61)))</f>
        <v>0</v>
      </c>
      <c r="BD89" s="440">
        <f ca="1">IF($C$8="y",$C89*IF($DB43&gt;2019,VLOOKUP(2020,'Bonus Calc'!$A$18:$CZ$61,$Y$104,0),VLOOKUP($DB43,'Bonus Calc'!$A$18:$CZ$61,$Y$104,0)),+IF(OR($DB43&gt;2020,$C89=0),0,INDIRECT("'"&amp;$D$102&amp;"'!"&amp;$Y$101&amp;$D$103))+IF($DB43&gt;2020,$C89*INDIRECT("'Bonus Calc'!"&amp;$Y$101&amp;61)))</f>
        <v>0</v>
      </c>
      <c r="BE89" s="440">
        <f ca="1">IF($C$8="y",$C89*IF($DB43&gt;2019,VLOOKUP(2020,'Bonus Calc'!$A$18:$CZ$61,$Z$104,0),VLOOKUP($DB43,'Bonus Calc'!$A$18:$CZ$61,$Z$104,0)),+IF(OR($DB43&gt;2020,$C89=0),0,INDIRECT("'"&amp;$D$102&amp;"'!"&amp;$Z$101&amp;$D$103))+IF($DB43&gt;2020,$C89*INDIRECT("'Bonus Calc'!"&amp;$Z$101&amp;61)))</f>
        <v>0</v>
      </c>
      <c r="BF89" s="440">
        <f ca="1">IF($C$8="y",$C89*IF($DB43&gt;2019,VLOOKUP(2020,'Bonus Calc'!$A$18:$CZ$61,$AA$104,0),VLOOKUP($DB43,'Bonus Calc'!$A$18:$CZ$61,$AA$104,0)),+IF(OR($DB43&gt;2020,$C89=0),0,INDIRECT("'"&amp;$D$102&amp;"'!"&amp;$AA$101&amp;$D$103))+IF($DB43&gt;2020,$C89*INDIRECT("'Bonus Calc'!"&amp;$AA$101&amp;61)))</f>
        <v>0</v>
      </c>
      <c r="BG89" s="440">
        <f ca="1">IF($C$8="y",$C89*IF($DB43&gt;2019,VLOOKUP(2020,'Bonus Calc'!$A$18:$CZ$61,$AB$104,0),VLOOKUP($DB43,'Bonus Calc'!$A$18:$CZ$61,$AB$104,0)),+IF(OR($DB43&gt;2020,$C89=0),0,INDIRECT("'"&amp;$D$102&amp;"'!"&amp;$AB$101&amp;$D$103))+IF($DB43&gt;2020,$C89*INDIRECT("'Bonus Calc'!"&amp;$AB$101&amp;61)))</f>
        <v>0</v>
      </c>
      <c r="BH89" s="440">
        <f ca="1">IF($C$8="y",$C89*IF($DB43&gt;2019,VLOOKUP(2020,'Bonus Calc'!$A$18:$CZ$61,$AC$104,0),VLOOKUP($DB43,'Bonus Calc'!$A$18:$CZ$61,$AC$104,0)),+IF(OR($DB43&gt;2020,$C89=0),0,INDIRECT("'"&amp;$D$102&amp;"'!"&amp;$AC$101&amp;$D$103))+IF($DB43&gt;2020,$C89*INDIRECT("'Bonus Calc'!"&amp;$AC$101&amp;61)))</f>
        <v>0</v>
      </c>
      <c r="BI89" s="440">
        <f ca="1">IF($C$8="y",$C89*IF($DB43&gt;2019,VLOOKUP(2020,'Bonus Calc'!$A$18:$CZ$61,$AD$104,0),VLOOKUP($DB43,'Bonus Calc'!$A$18:$CZ$61,$AD$104,0)),+IF(OR($DB43&gt;2020,$C89=0),0,INDIRECT("'"&amp;$D$102&amp;"'!"&amp;$AD$101&amp;$D$103))+IF($DB43&gt;2020,$C89*INDIRECT("'Bonus Calc'!"&amp;$AD$101&amp;61)))</f>
        <v>0</v>
      </c>
      <c r="BJ89" s="440">
        <f ca="1">IF($C$8="y",$C89*IF($DB43&gt;2019,VLOOKUP(2020,'Bonus Calc'!$A$18:$CZ$61,$AE$104,0),VLOOKUP($DB43,'Bonus Calc'!$A$18:$CZ$61,$AE$104,0)),+IF(OR($DB43&gt;2020,$C89=0),0,INDIRECT("'"&amp;$D$102&amp;"'!"&amp;$AE$101&amp;$D$103))+IF($DB43&gt;2020,$C89*INDIRECT("'Bonus Calc'!"&amp;$AE$101&amp;61)))</f>
        <v>0</v>
      </c>
      <c r="BK89" s="440">
        <f ca="1">IF($C$8="y",$C89*IF($DB43&gt;2019,VLOOKUP(2020,'Bonus Calc'!$A$18:$CZ$61,$AF$104,0),VLOOKUP($DB43,'Bonus Calc'!$A$18:$CZ$61,$AF$104,0)),+IF(OR($DB43&gt;2020,$C89=0),0,INDIRECT("'"&amp;$D$102&amp;"'!"&amp;$AF$101&amp;$D$103))+IF($DB43&gt;2020,$C89*INDIRECT("'Bonus Calc'!"&amp;$AF$101&amp;61)))</f>
        <v>0</v>
      </c>
      <c r="BL89" s="440">
        <f ca="1">IF($C$8="y",$C89*IF($DB43&gt;2019,VLOOKUP(2020,'Bonus Calc'!$A$18:$CZ$61,$AG$104,0),VLOOKUP($DB43,'Bonus Calc'!$A$18:$CZ$61,$AG$104,0)),+IF(OR($DB43&gt;2020,$C89=0),0,INDIRECT("'"&amp;$D$102&amp;"'!"&amp;$AG$101&amp;$D$103))+IF($DB43&gt;2020,$C89*INDIRECT("'Bonus Calc'!"&amp;$AG$101&amp;61)))</f>
        <v>0</v>
      </c>
      <c r="BM89" s="440">
        <f ca="1">IF($C$8="y",$C89*IF($DB43&gt;2019,VLOOKUP(2020,'Bonus Calc'!$A$18:$CZ$61,$AH$104,0),VLOOKUP($DB43,'Bonus Calc'!$A$18:$CZ$61,$AH$104,0)),+IF(OR($DB43&gt;2020,$C89=0),0,INDIRECT("'"&amp;$D$102&amp;"'!"&amp;$AH$101&amp;$D$103))+IF($DB43&gt;2020,$C89*INDIRECT("'Bonus Calc'!"&amp;$AH$101&amp;61)))</f>
        <v>0</v>
      </c>
      <c r="BN89" s="440">
        <f ca="1">IF($C$8="y",$C89*IF($DB43&gt;2019,VLOOKUP(2020,'Bonus Calc'!$A$18:$CZ$61,$AI$104,0),VLOOKUP($DB43,'Bonus Calc'!$A$18:$CZ$61,$AI$104,0)),+IF(OR($DB43&gt;2020,$C89=0),0,INDIRECT("'"&amp;$D$102&amp;"'!"&amp;$AI$101&amp;$D$103))+IF($DB43&gt;2020,$C89*INDIRECT("'Bonus Calc'!"&amp;$AI$101&amp;61)))</f>
        <v>0</v>
      </c>
      <c r="BO89" s="440">
        <f ca="1">IF($C$8="y",$C89*IF($DB43&gt;2019,VLOOKUP(2020,'Bonus Calc'!$A$18:$CZ$61,$AJ$104,0),VLOOKUP($DB43,'Bonus Calc'!$A$18:$CZ$61,$AJ$104,0)),+IF(OR($DB43&gt;2020,$C89=0),0,INDIRECT("'"&amp;$D$102&amp;"'!"&amp;$AJ$101&amp;$D$103))+IF($DB43&gt;2020,$C89*INDIRECT("'Bonus Calc'!"&amp;$AJ$101&amp;61)))</f>
        <v>0</v>
      </c>
      <c r="BP89" s="440">
        <f ca="1">IF($C$8="y",$C89*IF($DB43&gt;2019,VLOOKUP(2020,'Bonus Calc'!$A$18:$CZ$61,$AK$104,0),VLOOKUP($DB43,'Bonus Calc'!$A$18:$CZ$61,$AK$104,0)),+IF(OR($DB43&gt;2020,$C89=0),0,INDIRECT("'"&amp;$D$102&amp;"'!"&amp;$AK$101&amp;$D$103))+IF($DB43&gt;2020,$C89*INDIRECT("'Bonus Calc'!"&amp;$AK$101&amp;61)))</f>
        <v>0</v>
      </c>
      <c r="BQ89" s="440">
        <f ca="1">IF($C$8="y",$C89*IF($DB43&gt;2019,VLOOKUP(2020,'Bonus Calc'!$A$18:$CZ$61,$AL$104,0),VLOOKUP($DB43,'Bonus Calc'!$A$18:$CZ$61,$AL$104,0)),+IF(OR($DB43&gt;2020,$C89=0),0,INDIRECT("'"&amp;$D$102&amp;"'!"&amp;$AL$101&amp;$D$103))+IF($DB43&gt;2020,$C89*INDIRECT("'Bonus Calc'!"&amp;$AL$101&amp;61)))</f>
        <v>0</v>
      </c>
      <c r="BR89" s="440">
        <f ca="1">IF($C$8="y",$C89*IF($DB43&gt;2019,VLOOKUP(2020,'Bonus Calc'!$A$18:$CZ$61,$AM$104,0),VLOOKUP($DB43,'Bonus Calc'!$A$18:$CZ$61,$AM$104,0)),+IF(OR($DB43&gt;2020,$C89=0),0,INDIRECT("'"&amp;$D$102&amp;"'!"&amp;$AM$101&amp;$D$103))+IF($DB43&gt;2020,$C89*INDIRECT("'Bonus Calc'!"&amp;$AM$101&amp;61)))</f>
        <v>0</v>
      </c>
      <c r="BS89" s="440">
        <f ca="1">IF($C$8="y",$C89*IF($DB43&gt;2019,VLOOKUP(2020,'Bonus Calc'!$A$18:$CZ$61,$AN$104,0),VLOOKUP($DB43,'Bonus Calc'!$A$18:$CZ$61,$AN$104,0)),+IF(OR($DB43&gt;2020,$C89=0),0,INDIRECT("'"&amp;$D$102&amp;"'!"&amp;$AN$101&amp;$D$103))+IF($DB43&gt;2020,$C89*INDIRECT("'Bonus Calc'!"&amp;$AN$101&amp;61)))</f>
        <v>0</v>
      </c>
      <c r="BT89" s="440">
        <f ca="1">IF($C$8="y",$C89*IF($DB43&gt;2019,VLOOKUP(2020,'Bonus Calc'!$A$18:$CZ$61,$AO$104,0),VLOOKUP($DB43,'Bonus Calc'!$A$18:$CZ$61,$AO$104,0)),+IF(OR($DB43&gt;2020,$C89=0),0,INDIRECT("'"&amp;$D$102&amp;"'!"&amp;$AO$101&amp;$D$103))+IF($DB43&gt;2020,$C89*INDIRECT("'Bonus Calc'!"&amp;$AO$101&amp;61)))</f>
        <v>0</v>
      </c>
      <c r="BU89" s="440">
        <f ca="1">IF($C$8="y",$C89*IF($DB43&gt;2019,VLOOKUP(2020,'Bonus Calc'!$A$18:$CZ$61,$AP$104,0),VLOOKUP($DB43,'Bonus Calc'!$A$18:$CZ$61,$AP$104,0)),+IF(OR($DB43&gt;2020,$C89=0),0,INDIRECT("'"&amp;$D$102&amp;"'!"&amp;$AP$101&amp;$D$103))+IF($DB43&gt;2020,$C89*INDIRECT("'Bonus Calc'!"&amp;$AP$101&amp;61)))</f>
        <v>0</v>
      </c>
      <c r="BV89" s="440">
        <f ca="1">IF($C$8="y",$C89*IF($DB43&gt;2019,VLOOKUP(2020,'Bonus Calc'!$A$18:$CZ$61,$AQ$104,0),VLOOKUP($DB43,'Bonus Calc'!$A$18:$CZ$61,$AQ$104,0)),+IF(OR($DB43&gt;2020,$C89=0),0,INDIRECT("'"&amp;$D$102&amp;"'!"&amp;$AQ$101&amp;$D$103))+IF($DB43&gt;2020,$C89*INDIRECT("'Bonus Calc'!"&amp;$AQ$101&amp;61)))</f>
        <v>0</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s="437" customFormat="1" x14ac:dyDescent="0.2">
      <c r="A90" s="191">
        <f t="shared" si="336"/>
        <v>33</v>
      </c>
      <c r="B90" s="191">
        <f t="shared" si="337"/>
        <v>2050</v>
      </c>
      <c r="C90" s="183">
        <f t="shared" ca="1" si="338"/>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IF($C$8="y",$C90*IF($DB44&gt;2019,VLOOKUP(2020,'Bonus Calc'!$A$18:$CZ$61,$D$104,0),VLOOKUP($DB44,'Bonus Calc'!$A$18:$CZ$61,$D$104,0)),+IF(OR($DB44&gt;2020,$C90=0),0,INDIRECT("'"&amp;$D$102&amp;"'!"&amp;$D$101&amp;$D$103))+IF($DB44&gt;2020,$C90*INDIRECT("'Bonus Calc'!"&amp;$D$101&amp;61)))</f>
        <v>0</v>
      </c>
      <c r="AK90" s="440">
        <f ca="1">IF($C$8="y",$C90*IF($DB44&gt;2019,VLOOKUP(2020,'Bonus Calc'!$A$18:$CZ$61,$E$104,0),VLOOKUP($DB44,'Bonus Calc'!$A$18:$CZ$61,$E$104,0)),+IF(OR($DB44&gt;2020,$C90=0),0,INDIRECT("'"&amp;$D$102&amp;"'!"&amp;$E$101&amp;$D$103))+IF($DB44&gt;2020,$C90*INDIRECT("'Bonus Calc'!"&amp;$E$101&amp;61)))</f>
        <v>0</v>
      </c>
      <c r="AL90" s="440">
        <f ca="1">IF($C$8="y",$C90*IF($DB44&gt;2019,VLOOKUP(2020,'Bonus Calc'!$A$18:$CZ$61,$F$104,0),VLOOKUP($DB44,'Bonus Calc'!$A$18:$CZ$61,$F$104,0)),+IF(OR($DB44&gt;2020,$C90=0),0,INDIRECT("'"&amp;$D$102&amp;"'!"&amp;$F$101&amp;$D$103))+IF($DB44&gt;2020,$C90*INDIRECT("'Bonus Calc'!"&amp;$F$101&amp;61)))</f>
        <v>0</v>
      </c>
      <c r="AM90" s="440">
        <f ca="1">IF($C$8="y",$C90*IF($DB44&gt;2019,VLOOKUP(2020,'Bonus Calc'!$A$18:$CZ$61,$G$104,0),VLOOKUP($DB44,'Bonus Calc'!$A$18:$CZ$61,$G$104,0)),+IF(OR($DB44&gt;2020,$C90=0),0,INDIRECT("'"&amp;$D$102&amp;"'!"&amp;$G$101&amp;$D$103))+IF($DB44&gt;2020,$C90*INDIRECT("'Bonus Calc'!"&amp;$G$101&amp;61)))</f>
        <v>0</v>
      </c>
      <c r="AN90" s="440">
        <f ca="1">IF($C$8="y",$C90*IF($DB44&gt;2019,VLOOKUP(2020,'Bonus Calc'!$A$18:$CZ$61,$H$104,0),VLOOKUP($DB44,'Bonus Calc'!$A$18:$CZ$61,$H$104,0)),+IF(OR($DB44&gt;2020,$C90=0),0,INDIRECT("'"&amp;$D$102&amp;"'!"&amp;$H$101&amp;$D$103))+IF($DB44&gt;2020,$C90*INDIRECT("'Bonus Calc'!"&amp;$H$101&amp;61)))</f>
        <v>0</v>
      </c>
      <c r="AO90" s="440">
        <f ca="1">IF($C$8="y",$C90*IF($DB44&gt;2019,VLOOKUP(2020,'Bonus Calc'!$A$18:$CZ$61,$I$104,0),VLOOKUP($DB44,'Bonus Calc'!$A$18:$CZ$61,$I$104,0)),+IF(OR($DB44&gt;2020,$C90=0),0,INDIRECT("'"&amp;$D$102&amp;"'!"&amp;$I$101&amp;$D$103))+IF($DB44&gt;2020,$C90*INDIRECT("'Bonus Calc'!"&amp;$I$101&amp;61)))</f>
        <v>0</v>
      </c>
      <c r="AP90" s="440">
        <f ca="1">IF($C$8="y",$C90*IF($DB44&gt;2019,VLOOKUP(2020,'Bonus Calc'!$A$18:$CZ$61,$J$104,0),VLOOKUP($DB44,'Bonus Calc'!$A$18:$CZ$61,$J$104,0)),+IF(OR($DB44&gt;2020,$C90=0),0,INDIRECT("'"&amp;$D$102&amp;"'!"&amp;$J$101&amp;$D$103))+IF($DB44&gt;2020,$C90*INDIRECT("'Bonus Calc'!"&amp;$J$101&amp;61)))</f>
        <v>0</v>
      </c>
      <c r="AQ90" s="440">
        <f ca="1">IF($C$8="y",$C90*IF($DB44&gt;2019,VLOOKUP(2020,'Bonus Calc'!$A$18:$CZ$61,$K$104,0),VLOOKUP($DB44,'Bonus Calc'!$A$18:$CZ$61,$K$104,0)),+IF(OR($DB44&gt;2020,$C90=0),0,INDIRECT("'"&amp;$D$102&amp;"'!"&amp;$K$101&amp;$D$103))+IF($DB44&gt;2020,$C90*INDIRECT("'Bonus Calc'!"&amp;$K$101&amp;61)))</f>
        <v>0</v>
      </c>
      <c r="AR90" s="440">
        <f ca="1">IF($C$8="y",$C90*IF($DB44&gt;2019,VLOOKUP(2020,'Bonus Calc'!$A$18:$CZ$61,$L$104,0),VLOOKUP($DB44,'Bonus Calc'!$A$18:$CZ$61,$L$104,0)),+IF(OR($DB44&gt;2020,$C90=0),0,INDIRECT("'"&amp;$D$102&amp;"'!"&amp;$L$101&amp;$D$103))+IF($DB44&gt;2020,$C90*INDIRECT("'Bonus Calc'!"&amp;$L$101&amp;61)))</f>
        <v>0</v>
      </c>
      <c r="AS90" s="440">
        <f ca="1">IF($C$8="y",$C90*IF($DB44&gt;2019,VLOOKUP(2020,'Bonus Calc'!$A$18:$CZ$61,$M$104,0),VLOOKUP($DB44,'Bonus Calc'!$A$18:$CZ$61,$M$104,0)),+IF(OR($DB44&gt;2020,$C90=0),0,INDIRECT("'"&amp;$D$102&amp;"'!"&amp;$M$101&amp;$D$103))+IF($DB44&gt;2020,$C90*INDIRECT("'Bonus Calc'!"&amp;$M$101&amp;61)))</f>
        <v>0</v>
      </c>
      <c r="AT90" s="440">
        <f ca="1">IF($C$8="y",$C90*IF($DB44&gt;2019,VLOOKUP(2020,'Bonus Calc'!$A$18:$CZ$61,$N$104,0),VLOOKUP($DB44,'Bonus Calc'!$A$18:$CZ$61,$N$104,0)),+IF(OR($DB44&gt;2020,$C90=0),0,INDIRECT("'"&amp;$D$102&amp;"'!"&amp;$N$101&amp;$D$103))+IF($DB44&gt;2020,$C90*INDIRECT("'Bonus Calc'!"&amp;$N$101&amp;61)))</f>
        <v>0</v>
      </c>
      <c r="AU90" s="440">
        <f ca="1">IF($C$8="y",$C90*IF($DB44&gt;2019,VLOOKUP(2020,'Bonus Calc'!$A$18:$CZ$61,$O$104,0),VLOOKUP($DB44,'Bonus Calc'!$A$18:$CZ$61,$O$104,0)),+IF(OR($DB44&gt;2020,$C90=0),0,INDIRECT("'"&amp;$D$102&amp;"'!"&amp;$O$101&amp;$D$103))+IF($DB44&gt;2020,$C90*INDIRECT("'Bonus Calc'!"&amp;$O$101&amp;61)))</f>
        <v>0</v>
      </c>
      <c r="AV90" s="440">
        <f ca="1">IF($C$8="y",$C90*IF($DB44&gt;2019,VLOOKUP(2020,'Bonus Calc'!$A$18:$CZ$61,$P$104,0),VLOOKUP($DB44,'Bonus Calc'!$A$18:$CZ$61,$P$104,0)),+IF(OR($DB44&gt;2020,$C90=0),0,INDIRECT("'"&amp;$D$102&amp;"'!"&amp;$P$101&amp;$D$103))+IF($DB44&gt;2020,$C90*INDIRECT("'Bonus Calc'!"&amp;$P$101&amp;61)))</f>
        <v>0</v>
      </c>
      <c r="AW90" s="440">
        <f ca="1">IF($C$8="y",$C90*IF($DB44&gt;2019,VLOOKUP(2020,'Bonus Calc'!$A$18:$CZ$61,$Q$104,0),VLOOKUP($DB44,'Bonus Calc'!$A$18:$CZ$61,$Q$104,0)),+IF(OR($DB44&gt;2020,$C90=0),0,INDIRECT("'"&amp;$D$102&amp;"'!"&amp;$Q$101&amp;$D$103))+IF($DB44&gt;2020,$C90*INDIRECT("'Bonus Calc'!"&amp;$Q$101&amp;61)))</f>
        <v>0</v>
      </c>
      <c r="AX90" s="440">
        <f ca="1">IF($C$8="y",$C90*IF($DB44&gt;2019,VLOOKUP(2020,'Bonus Calc'!$A$18:$CZ$61,$R$104,0),VLOOKUP($DB44,'Bonus Calc'!$A$18:$CZ$61,$R$104,0)),+IF(OR($DB44&gt;2020,$C90=0),0,INDIRECT("'"&amp;$D$102&amp;"'!"&amp;$R$101&amp;$D$103))+IF($DB44&gt;2020,$C90*INDIRECT("'Bonus Calc'!"&amp;$R$101&amp;61)))</f>
        <v>0</v>
      </c>
      <c r="AY90" s="440">
        <f ca="1">IF($C$8="y",$C90*IF($DB44&gt;2019,VLOOKUP(2020,'Bonus Calc'!$A$18:$CZ$61,$S$104,0),VLOOKUP($DB44,'Bonus Calc'!$A$18:$CZ$61,$S$104,0)),+IF(OR($DB44&gt;2020,$C90=0),0,INDIRECT("'"&amp;$D$102&amp;"'!"&amp;$S$101&amp;$D$103))+IF($DB44&gt;2020,$C90*INDIRECT("'Bonus Calc'!"&amp;$S$101&amp;61)))</f>
        <v>0</v>
      </c>
      <c r="AZ90" s="440">
        <f ca="1">IF($C$8="y",$C90*IF($DB44&gt;2019,VLOOKUP(2020,'Bonus Calc'!$A$18:$CZ$61,$T$104,0),VLOOKUP($DB44,'Bonus Calc'!$A$18:$CZ$61,$T$104,0)),+IF(OR($DB44&gt;2020,$C90=0),0,INDIRECT("'"&amp;$D$102&amp;"'!"&amp;$T$101&amp;$D$103))+IF($DB44&gt;2020,$C90*INDIRECT("'Bonus Calc'!"&amp;$T$101&amp;61)))</f>
        <v>0</v>
      </c>
      <c r="BA90" s="440">
        <f ca="1">IF($C$8="y",$C90*IF($DB44&gt;2019,VLOOKUP(2020,'Bonus Calc'!$A$18:$CZ$61,$U$104,0),VLOOKUP($DB44,'Bonus Calc'!$A$18:$CZ$61,$U$104,0)),+IF(OR($DB44&gt;2020,$C90=0),0,INDIRECT("'"&amp;$D$102&amp;"'!"&amp;$U$101&amp;$D$103))+IF($DB44&gt;2020,$C90*INDIRECT("'Bonus Calc'!"&amp;$U$101&amp;61)))</f>
        <v>0</v>
      </c>
      <c r="BB90" s="440">
        <f ca="1">IF($C$8="y",$C90*IF($DB44&gt;2019,VLOOKUP(2020,'Bonus Calc'!$A$18:$CZ$61,$V$104,0),VLOOKUP($DB44,'Bonus Calc'!$A$18:$CZ$61,$V$104,0)),+IF(OR($DB44&gt;2020,$C90=0),0,INDIRECT("'"&amp;$D$102&amp;"'!"&amp;$V$101&amp;$D$103))+IF($DB44&gt;2020,$C90*INDIRECT("'Bonus Calc'!"&amp;$V$101&amp;61)))</f>
        <v>0</v>
      </c>
      <c r="BC90" s="440">
        <f ca="1">IF($C$8="y",$C90*IF($DB44&gt;2019,VLOOKUP(2020,'Bonus Calc'!$A$18:$CZ$61,$W$104,0),VLOOKUP($DB44,'Bonus Calc'!$A$18:$CZ$61,$W$104,0)),+IF(OR($DB44&gt;2020,$C90=0),0,INDIRECT("'"&amp;$D$102&amp;"'!"&amp;$W$101&amp;$D$103))+IF($DB44&gt;2020,$C90*INDIRECT("'Bonus Calc'!"&amp;$W$101&amp;61)))</f>
        <v>0</v>
      </c>
      <c r="BD90" s="440">
        <f ca="1">IF($C$8="y",$C90*IF($DB44&gt;2019,VLOOKUP(2020,'Bonus Calc'!$A$18:$CZ$61,$X$104,0),VLOOKUP($DB44,'Bonus Calc'!$A$18:$CZ$61,$X$104,0)),+IF(OR($DB44&gt;2020,$C90=0),0,INDIRECT("'"&amp;$D$102&amp;"'!"&amp;$X$101&amp;$D$103))+IF($DB44&gt;2020,$C90*INDIRECT("'Bonus Calc'!"&amp;$X$101&amp;61)))</f>
        <v>0</v>
      </c>
      <c r="BE90" s="440">
        <f ca="1">IF($C$8="y",$C90*IF($DB44&gt;2019,VLOOKUP(2020,'Bonus Calc'!$A$18:$CZ$61,$Y$104,0),VLOOKUP($DB44,'Bonus Calc'!$A$18:$CZ$61,$Y$104,0)),+IF(OR($DB44&gt;2020,$C90=0),0,INDIRECT("'"&amp;$D$102&amp;"'!"&amp;$Y$101&amp;$D$103))+IF($DB44&gt;2020,$C90*INDIRECT("'Bonus Calc'!"&amp;$Y$101&amp;61)))</f>
        <v>0</v>
      </c>
      <c r="BF90" s="440">
        <f ca="1">IF($C$8="y",$C90*IF($DB44&gt;2019,VLOOKUP(2020,'Bonus Calc'!$A$18:$CZ$61,$Z$104,0),VLOOKUP($DB44,'Bonus Calc'!$A$18:$CZ$61,$Z$104,0)),+IF(OR($DB44&gt;2020,$C90=0),0,INDIRECT("'"&amp;$D$102&amp;"'!"&amp;$Z$101&amp;$D$103))+IF($DB44&gt;2020,$C90*INDIRECT("'Bonus Calc'!"&amp;$Z$101&amp;61)))</f>
        <v>0</v>
      </c>
      <c r="BG90" s="440">
        <f ca="1">IF($C$8="y",$C90*IF($DB44&gt;2019,VLOOKUP(2020,'Bonus Calc'!$A$18:$CZ$61,$AA$104,0),VLOOKUP($DB44,'Bonus Calc'!$A$18:$CZ$61,$AA$104,0)),+IF(OR($DB44&gt;2020,$C90=0),0,INDIRECT("'"&amp;$D$102&amp;"'!"&amp;$AA$101&amp;$D$103))+IF($DB44&gt;2020,$C90*INDIRECT("'Bonus Calc'!"&amp;$AA$101&amp;61)))</f>
        <v>0</v>
      </c>
      <c r="BH90" s="440">
        <f ca="1">IF($C$8="y",$C90*IF($DB44&gt;2019,VLOOKUP(2020,'Bonus Calc'!$A$18:$CZ$61,$AB$104,0),VLOOKUP($DB44,'Bonus Calc'!$A$18:$CZ$61,$AB$104,0)),+IF(OR($DB44&gt;2020,$C90=0),0,INDIRECT("'"&amp;$D$102&amp;"'!"&amp;$AB$101&amp;$D$103))+IF($DB44&gt;2020,$C90*INDIRECT("'Bonus Calc'!"&amp;$AB$101&amp;61)))</f>
        <v>0</v>
      </c>
      <c r="BI90" s="440">
        <f ca="1">IF($C$8="y",$C90*IF($DB44&gt;2019,VLOOKUP(2020,'Bonus Calc'!$A$18:$CZ$61,$AC$104,0),VLOOKUP($DB44,'Bonus Calc'!$A$18:$CZ$61,$AC$104,0)),+IF(OR($DB44&gt;2020,$C90=0),0,INDIRECT("'"&amp;$D$102&amp;"'!"&amp;$AC$101&amp;$D$103))+IF($DB44&gt;2020,$C90*INDIRECT("'Bonus Calc'!"&amp;$AC$101&amp;61)))</f>
        <v>0</v>
      </c>
      <c r="BJ90" s="440">
        <f ca="1">IF($C$8="y",$C90*IF($DB44&gt;2019,VLOOKUP(2020,'Bonus Calc'!$A$18:$CZ$61,$AD$104,0),VLOOKUP($DB44,'Bonus Calc'!$A$18:$CZ$61,$AD$104,0)),+IF(OR($DB44&gt;2020,$C90=0),0,INDIRECT("'"&amp;$D$102&amp;"'!"&amp;$AD$101&amp;$D$103))+IF($DB44&gt;2020,$C90*INDIRECT("'Bonus Calc'!"&amp;$AD$101&amp;61)))</f>
        <v>0</v>
      </c>
      <c r="BK90" s="440">
        <f ca="1">IF($C$8="y",$C90*IF($DB44&gt;2019,VLOOKUP(2020,'Bonus Calc'!$A$18:$CZ$61,$AE$104,0),VLOOKUP($DB44,'Bonus Calc'!$A$18:$CZ$61,$AE$104,0)),+IF(OR($DB44&gt;2020,$C90=0),0,INDIRECT("'"&amp;$D$102&amp;"'!"&amp;$AE$101&amp;$D$103))+IF($DB44&gt;2020,$C90*INDIRECT("'Bonus Calc'!"&amp;$AE$101&amp;61)))</f>
        <v>0</v>
      </c>
      <c r="BL90" s="440">
        <f ca="1">IF($C$8="y",$C90*IF($DB44&gt;2019,VLOOKUP(2020,'Bonus Calc'!$A$18:$CZ$61,$AF$104,0),VLOOKUP($DB44,'Bonus Calc'!$A$18:$CZ$61,$AF$104,0)),+IF(OR($DB44&gt;2020,$C90=0),0,INDIRECT("'"&amp;$D$102&amp;"'!"&amp;$AF$101&amp;$D$103))+IF($DB44&gt;2020,$C90*INDIRECT("'Bonus Calc'!"&amp;$AF$101&amp;61)))</f>
        <v>0</v>
      </c>
      <c r="BM90" s="440">
        <f ca="1">IF($C$8="y",$C90*IF($DB44&gt;2019,VLOOKUP(2020,'Bonus Calc'!$A$18:$CZ$61,$AG$104,0),VLOOKUP($DB44,'Bonus Calc'!$A$18:$CZ$61,$AG$104,0)),+IF(OR($DB44&gt;2020,$C90=0),0,INDIRECT("'"&amp;$D$102&amp;"'!"&amp;$AG$101&amp;$D$103))+IF($DB44&gt;2020,$C90*INDIRECT("'Bonus Calc'!"&amp;$AG$101&amp;61)))</f>
        <v>0</v>
      </c>
      <c r="BN90" s="440">
        <f ca="1">IF($C$8="y",$C90*IF($DB44&gt;2019,VLOOKUP(2020,'Bonus Calc'!$A$18:$CZ$61,$AH$104,0),VLOOKUP($DB44,'Bonus Calc'!$A$18:$CZ$61,$AH$104,0)),+IF(OR($DB44&gt;2020,$C90=0),0,INDIRECT("'"&amp;$D$102&amp;"'!"&amp;$AH$101&amp;$D$103))+IF($DB44&gt;2020,$C90*INDIRECT("'Bonus Calc'!"&amp;$AH$101&amp;61)))</f>
        <v>0</v>
      </c>
      <c r="BO90" s="440">
        <f ca="1">IF($C$8="y",$C90*IF($DB44&gt;2019,VLOOKUP(2020,'Bonus Calc'!$A$18:$CZ$61,$AI$104,0),VLOOKUP($DB44,'Bonus Calc'!$A$18:$CZ$61,$AI$104,0)),+IF(OR($DB44&gt;2020,$C90=0),0,INDIRECT("'"&amp;$D$102&amp;"'!"&amp;$AI$101&amp;$D$103))+IF($DB44&gt;2020,$C90*INDIRECT("'Bonus Calc'!"&amp;$AI$101&amp;61)))</f>
        <v>0</v>
      </c>
      <c r="BP90" s="440">
        <f ca="1">IF($C$8="y",$C90*IF($DB44&gt;2019,VLOOKUP(2020,'Bonus Calc'!$A$18:$CZ$61,$AJ$104,0),VLOOKUP($DB44,'Bonus Calc'!$A$18:$CZ$61,$AJ$104,0)),+IF(OR($DB44&gt;2020,$C90=0),0,INDIRECT("'"&amp;$D$102&amp;"'!"&amp;$AJ$101&amp;$D$103))+IF($DB44&gt;2020,$C90*INDIRECT("'Bonus Calc'!"&amp;$AJ$101&amp;61)))</f>
        <v>0</v>
      </c>
      <c r="BQ90" s="440">
        <f ca="1">IF($C$8="y",$C90*IF($DB44&gt;2019,VLOOKUP(2020,'Bonus Calc'!$A$18:$CZ$61,$AK$104,0),VLOOKUP($DB44,'Bonus Calc'!$A$18:$CZ$61,$AK$104,0)),+IF(OR($DB44&gt;2020,$C90=0),0,INDIRECT("'"&amp;$D$102&amp;"'!"&amp;$AK$101&amp;$D$103))+IF($DB44&gt;2020,$C90*INDIRECT("'Bonus Calc'!"&amp;$AK$101&amp;61)))</f>
        <v>0</v>
      </c>
      <c r="BR90" s="440">
        <f ca="1">IF($C$8="y",$C90*IF($DB44&gt;2019,VLOOKUP(2020,'Bonus Calc'!$A$18:$CZ$61,$AL$104,0),VLOOKUP($DB44,'Bonus Calc'!$A$18:$CZ$61,$AL$104,0)),+IF(OR($DB44&gt;2020,$C90=0),0,INDIRECT("'"&amp;$D$102&amp;"'!"&amp;$AL$101&amp;$D$103))+IF($DB44&gt;2020,$C90*INDIRECT("'Bonus Calc'!"&amp;$AL$101&amp;61)))</f>
        <v>0</v>
      </c>
      <c r="BS90" s="440">
        <f ca="1">IF($C$8="y",$C90*IF($DB44&gt;2019,VLOOKUP(2020,'Bonus Calc'!$A$18:$CZ$61,$AM$104,0),VLOOKUP($DB44,'Bonus Calc'!$A$18:$CZ$61,$AM$104,0)),+IF(OR($DB44&gt;2020,$C90=0),0,INDIRECT("'"&amp;$D$102&amp;"'!"&amp;$AM$101&amp;$D$103))+IF($DB44&gt;2020,$C90*INDIRECT("'Bonus Calc'!"&amp;$AM$101&amp;61)))</f>
        <v>0</v>
      </c>
      <c r="BT90" s="440">
        <f ca="1">IF($C$8="y",$C90*IF($DB44&gt;2019,VLOOKUP(2020,'Bonus Calc'!$A$18:$CZ$61,$AN$104,0),VLOOKUP($DB44,'Bonus Calc'!$A$18:$CZ$61,$AN$104,0)),+IF(OR($DB44&gt;2020,$C90=0),0,INDIRECT("'"&amp;$D$102&amp;"'!"&amp;$AN$101&amp;$D$103))+IF($DB44&gt;2020,$C90*INDIRECT("'Bonus Calc'!"&amp;$AN$101&amp;61)))</f>
        <v>0</v>
      </c>
      <c r="BU90" s="440">
        <f ca="1">IF($C$8="y",$C90*IF($DB44&gt;2019,VLOOKUP(2020,'Bonus Calc'!$A$18:$CZ$61,$AO$104,0),VLOOKUP($DB44,'Bonus Calc'!$A$18:$CZ$61,$AO$104,0)),+IF(OR($DB44&gt;2020,$C90=0),0,INDIRECT("'"&amp;$D$102&amp;"'!"&amp;$AO$101&amp;$D$103))+IF($DB44&gt;2020,$C90*INDIRECT("'Bonus Calc'!"&amp;$AO$101&amp;61)))</f>
        <v>0</v>
      </c>
      <c r="BV90" s="440">
        <f ca="1">IF($C$8="y",$C90*IF($DB44&gt;2019,VLOOKUP(2020,'Bonus Calc'!$A$18:$CZ$61,$AP$104,0),VLOOKUP($DB44,'Bonus Calc'!$A$18:$CZ$61,$AP$104,0)),+IF(OR($DB44&gt;2020,$C90=0),0,INDIRECT("'"&amp;$D$102&amp;"'!"&amp;$AP$101&amp;$D$103))+IF($DB44&gt;2020,$C90*INDIRECT("'Bonus Calc'!"&amp;$AP$101&amp;61)))</f>
        <v>0</v>
      </c>
      <c r="BW90" s="440">
        <f ca="1">IF($C$8="y",$C90*IF($DB44&gt;2019,VLOOKUP(2020,'Bonus Calc'!$A$18:$CZ$61,$AQ$104,0),VLOOKUP($DB44,'Bonus Calc'!$A$18:$CZ$61,$AQ$104,0)),+IF(OR($DB44&gt;2020,$C90=0),0,INDIRECT("'"&amp;$D$102&amp;"'!"&amp;$AQ$101&amp;$D$103))+IF($DB44&gt;2020,$C90*INDIRECT("'Bonus Calc'!"&amp;$AQ$101&amp;61)))</f>
        <v>0</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s="437" customFormat="1" x14ac:dyDescent="0.2">
      <c r="A91" s="191">
        <f t="shared" si="336"/>
        <v>34</v>
      </c>
      <c r="B91" s="191">
        <f t="shared" si="337"/>
        <v>2051</v>
      </c>
      <c r="C91" s="183">
        <f t="shared" ca="1" si="338"/>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IF($C$8="y",$C91*IF($DB45&gt;2019,VLOOKUP(2020,'Bonus Calc'!$A$18:$CZ$61,$D$104,0),VLOOKUP($DB45,'Bonus Calc'!$A$18:$CZ$61,$D$104,0)),+IF(OR($DB45&gt;2020,$C91=0),0,INDIRECT("'"&amp;$D$102&amp;"'!"&amp;$D$101&amp;$D$103))+IF($DB45&gt;2020,$C91*INDIRECT("'Bonus Calc'!"&amp;$D$101&amp;61)))</f>
        <v>0</v>
      </c>
      <c r="AL91" s="440">
        <f ca="1">IF($C$8="y",$C91*IF($DB45&gt;2019,VLOOKUP(2020,'Bonus Calc'!$A$18:$CZ$61,$E$104,0),VLOOKUP($DB45,'Bonus Calc'!$A$18:$CZ$61,$E$104,0)),+IF(OR($DB45&gt;2020,$C91=0),0,INDIRECT("'"&amp;$D$102&amp;"'!"&amp;$E$101&amp;$D$103))+IF($DB45&gt;2020,$C91*INDIRECT("'Bonus Calc'!"&amp;$E$101&amp;61)))</f>
        <v>0</v>
      </c>
      <c r="AM91" s="440">
        <f ca="1">IF($C$8="y",$C91*IF($DB45&gt;2019,VLOOKUP(2020,'Bonus Calc'!$A$18:$CZ$61,$F$104,0),VLOOKUP($DB45,'Bonus Calc'!$A$18:$CZ$61,$F$104,0)),+IF(OR($DB45&gt;2020,$C91=0),0,INDIRECT("'"&amp;$D$102&amp;"'!"&amp;$F$101&amp;$D$103))+IF($DB45&gt;2020,$C91*INDIRECT("'Bonus Calc'!"&amp;$F$101&amp;61)))</f>
        <v>0</v>
      </c>
      <c r="AN91" s="440">
        <f ca="1">IF($C$8="y",$C91*IF($DB45&gt;2019,VLOOKUP(2020,'Bonus Calc'!$A$18:$CZ$61,$G$104,0),VLOOKUP($DB45,'Bonus Calc'!$A$18:$CZ$61,$G$104,0)),+IF(OR($DB45&gt;2020,$C91=0),0,INDIRECT("'"&amp;$D$102&amp;"'!"&amp;$G$101&amp;$D$103))+IF($DB45&gt;2020,$C91*INDIRECT("'Bonus Calc'!"&amp;$G$101&amp;61)))</f>
        <v>0</v>
      </c>
      <c r="AO91" s="440">
        <f ca="1">IF($C$8="y",$C91*IF($DB45&gt;2019,VLOOKUP(2020,'Bonus Calc'!$A$18:$CZ$61,$H$104,0),VLOOKUP($DB45,'Bonus Calc'!$A$18:$CZ$61,$H$104,0)),+IF(OR($DB45&gt;2020,$C91=0),0,INDIRECT("'"&amp;$D$102&amp;"'!"&amp;$H$101&amp;$D$103))+IF($DB45&gt;2020,$C91*INDIRECT("'Bonus Calc'!"&amp;$H$101&amp;61)))</f>
        <v>0</v>
      </c>
      <c r="AP91" s="440">
        <f ca="1">IF($C$8="y",$C91*IF($DB45&gt;2019,VLOOKUP(2020,'Bonus Calc'!$A$18:$CZ$61,$I$104,0),VLOOKUP($DB45,'Bonus Calc'!$A$18:$CZ$61,$I$104,0)),+IF(OR($DB45&gt;2020,$C91=0),0,INDIRECT("'"&amp;$D$102&amp;"'!"&amp;$I$101&amp;$D$103))+IF($DB45&gt;2020,$C91*INDIRECT("'Bonus Calc'!"&amp;$I$101&amp;61)))</f>
        <v>0</v>
      </c>
      <c r="AQ91" s="440">
        <f ca="1">IF($C$8="y",$C91*IF($DB45&gt;2019,VLOOKUP(2020,'Bonus Calc'!$A$18:$CZ$61,$J$104,0),VLOOKUP($DB45,'Bonus Calc'!$A$18:$CZ$61,$J$104,0)),+IF(OR($DB45&gt;2020,$C91=0),0,INDIRECT("'"&amp;$D$102&amp;"'!"&amp;$J$101&amp;$D$103))+IF($DB45&gt;2020,$C91*INDIRECT("'Bonus Calc'!"&amp;$J$101&amp;61)))</f>
        <v>0</v>
      </c>
      <c r="AR91" s="440">
        <f ca="1">IF($C$8="y",$C91*IF($DB45&gt;2019,VLOOKUP(2020,'Bonus Calc'!$A$18:$CZ$61,$K$104,0),VLOOKUP($DB45,'Bonus Calc'!$A$18:$CZ$61,$K$104,0)),+IF(OR($DB45&gt;2020,$C91=0),0,INDIRECT("'"&amp;$D$102&amp;"'!"&amp;$K$101&amp;$D$103))+IF($DB45&gt;2020,$C91*INDIRECT("'Bonus Calc'!"&amp;$K$101&amp;61)))</f>
        <v>0</v>
      </c>
      <c r="AS91" s="440">
        <f ca="1">IF($C$8="y",$C91*IF($DB45&gt;2019,VLOOKUP(2020,'Bonus Calc'!$A$18:$CZ$61,$L$104,0),VLOOKUP($DB45,'Bonus Calc'!$A$18:$CZ$61,$L$104,0)),+IF(OR($DB45&gt;2020,$C91=0),0,INDIRECT("'"&amp;$D$102&amp;"'!"&amp;$L$101&amp;$D$103))+IF($DB45&gt;2020,$C91*INDIRECT("'Bonus Calc'!"&amp;$L$101&amp;61)))</f>
        <v>0</v>
      </c>
      <c r="AT91" s="440">
        <f ca="1">IF($C$8="y",$C91*IF($DB45&gt;2019,VLOOKUP(2020,'Bonus Calc'!$A$18:$CZ$61,$M$104,0),VLOOKUP($DB45,'Bonus Calc'!$A$18:$CZ$61,$M$104,0)),+IF(OR($DB45&gt;2020,$C91=0),0,INDIRECT("'"&amp;$D$102&amp;"'!"&amp;$M$101&amp;$D$103))+IF($DB45&gt;2020,$C91*INDIRECT("'Bonus Calc'!"&amp;$M$101&amp;61)))</f>
        <v>0</v>
      </c>
      <c r="AU91" s="440">
        <f ca="1">IF($C$8="y",$C91*IF($DB45&gt;2019,VLOOKUP(2020,'Bonus Calc'!$A$18:$CZ$61,$N$104,0),VLOOKUP($DB45,'Bonus Calc'!$A$18:$CZ$61,$N$104,0)),+IF(OR($DB45&gt;2020,$C91=0),0,INDIRECT("'"&amp;$D$102&amp;"'!"&amp;$N$101&amp;$D$103))+IF($DB45&gt;2020,$C91*INDIRECT("'Bonus Calc'!"&amp;$N$101&amp;61)))</f>
        <v>0</v>
      </c>
      <c r="AV91" s="440">
        <f ca="1">IF($C$8="y",$C91*IF($DB45&gt;2019,VLOOKUP(2020,'Bonus Calc'!$A$18:$CZ$61,$O$104,0),VLOOKUP($DB45,'Bonus Calc'!$A$18:$CZ$61,$O$104,0)),+IF(OR($DB45&gt;2020,$C91=0),0,INDIRECT("'"&amp;$D$102&amp;"'!"&amp;$O$101&amp;$D$103))+IF($DB45&gt;2020,$C91*INDIRECT("'Bonus Calc'!"&amp;$O$101&amp;61)))</f>
        <v>0</v>
      </c>
      <c r="AW91" s="440">
        <f ca="1">IF($C$8="y",$C91*IF($DB45&gt;2019,VLOOKUP(2020,'Bonus Calc'!$A$18:$CZ$61,$P$104,0),VLOOKUP($DB45,'Bonus Calc'!$A$18:$CZ$61,$P$104,0)),+IF(OR($DB45&gt;2020,$C91=0),0,INDIRECT("'"&amp;$D$102&amp;"'!"&amp;$P$101&amp;$D$103))+IF($DB45&gt;2020,$C91*INDIRECT("'Bonus Calc'!"&amp;$P$101&amp;61)))</f>
        <v>0</v>
      </c>
      <c r="AX91" s="440">
        <f ca="1">IF($C$8="y",$C91*IF($DB45&gt;2019,VLOOKUP(2020,'Bonus Calc'!$A$18:$CZ$61,$Q$104,0),VLOOKUP($DB45,'Bonus Calc'!$A$18:$CZ$61,$Q$104,0)),+IF(OR($DB45&gt;2020,$C91=0),0,INDIRECT("'"&amp;$D$102&amp;"'!"&amp;$Q$101&amp;$D$103))+IF($DB45&gt;2020,$C91*INDIRECT("'Bonus Calc'!"&amp;$Q$101&amp;61)))</f>
        <v>0</v>
      </c>
      <c r="AY91" s="440">
        <f ca="1">IF($C$8="y",$C91*IF($DB45&gt;2019,VLOOKUP(2020,'Bonus Calc'!$A$18:$CZ$61,$R$104,0),VLOOKUP($DB45,'Bonus Calc'!$A$18:$CZ$61,$R$104,0)),+IF(OR($DB45&gt;2020,$C91=0),0,INDIRECT("'"&amp;$D$102&amp;"'!"&amp;$R$101&amp;$D$103))+IF($DB45&gt;2020,$C91*INDIRECT("'Bonus Calc'!"&amp;$R$101&amp;61)))</f>
        <v>0</v>
      </c>
      <c r="AZ91" s="440">
        <f ca="1">IF($C$8="y",$C91*IF($DB45&gt;2019,VLOOKUP(2020,'Bonus Calc'!$A$18:$CZ$61,$S$104,0),VLOOKUP($DB45,'Bonus Calc'!$A$18:$CZ$61,$S$104,0)),+IF(OR($DB45&gt;2020,$C91=0),0,INDIRECT("'"&amp;$D$102&amp;"'!"&amp;$S$101&amp;$D$103))+IF($DB45&gt;2020,$C91*INDIRECT("'Bonus Calc'!"&amp;$S$101&amp;61)))</f>
        <v>0</v>
      </c>
      <c r="BA91" s="440">
        <f ca="1">IF($C$8="y",$C91*IF($DB45&gt;2019,VLOOKUP(2020,'Bonus Calc'!$A$18:$CZ$61,$T$104,0),VLOOKUP($DB45,'Bonus Calc'!$A$18:$CZ$61,$T$104,0)),+IF(OR($DB45&gt;2020,$C91=0),0,INDIRECT("'"&amp;$D$102&amp;"'!"&amp;$T$101&amp;$D$103))+IF($DB45&gt;2020,$C91*INDIRECT("'Bonus Calc'!"&amp;$T$101&amp;61)))</f>
        <v>0</v>
      </c>
      <c r="BB91" s="440">
        <f ca="1">IF($C$8="y",$C91*IF($DB45&gt;2019,VLOOKUP(2020,'Bonus Calc'!$A$18:$CZ$61,$U$104,0),VLOOKUP($DB45,'Bonus Calc'!$A$18:$CZ$61,$U$104,0)),+IF(OR($DB45&gt;2020,$C91=0),0,INDIRECT("'"&amp;$D$102&amp;"'!"&amp;$U$101&amp;$D$103))+IF($DB45&gt;2020,$C91*INDIRECT("'Bonus Calc'!"&amp;$U$101&amp;61)))</f>
        <v>0</v>
      </c>
      <c r="BC91" s="440">
        <f ca="1">IF($C$8="y",$C91*IF($DB45&gt;2019,VLOOKUP(2020,'Bonus Calc'!$A$18:$CZ$61,$V$104,0),VLOOKUP($DB45,'Bonus Calc'!$A$18:$CZ$61,$V$104,0)),+IF(OR($DB45&gt;2020,$C91=0),0,INDIRECT("'"&amp;$D$102&amp;"'!"&amp;$V$101&amp;$D$103))+IF($DB45&gt;2020,$C91*INDIRECT("'Bonus Calc'!"&amp;$V$101&amp;61)))</f>
        <v>0</v>
      </c>
      <c r="BD91" s="440">
        <f ca="1">IF($C$8="y",$C91*IF($DB45&gt;2019,VLOOKUP(2020,'Bonus Calc'!$A$18:$CZ$61,$W$104,0),VLOOKUP($DB45,'Bonus Calc'!$A$18:$CZ$61,$W$104,0)),+IF(OR($DB45&gt;2020,$C91=0),0,INDIRECT("'"&amp;$D$102&amp;"'!"&amp;$W$101&amp;$D$103))+IF($DB45&gt;2020,$C91*INDIRECT("'Bonus Calc'!"&amp;$W$101&amp;61)))</f>
        <v>0</v>
      </c>
      <c r="BE91" s="440">
        <f ca="1">IF($C$8="y",$C91*IF($DB45&gt;2019,VLOOKUP(2020,'Bonus Calc'!$A$18:$CZ$61,$X$104,0),VLOOKUP($DB45,'Bonus Calc'!$A$18:$CZ$61,$X$104,0)),+IF(OR($DB45&gt;2020,$C91=0),0,INDIRECT("'"&amp;$D$102&amp;"'!"&amp;$X$101&amp;$D$103))+IF($DB45&gt;2020,$C91*INDIRECT("'Bonus Calc'!"&amp;$X$101&amp;61)))</f>
        <v>0</v>
      </c>
      <c r="BF91" s="440">
        <f ca="1">IF($C$8="y",$C91*IF($DB45&gt;2019,VLOOKUP(2020,'Bonus Calc'!$A$18:$CZ$61,$Y$104,0),VLOOKUP($DB45,'Bonus Calc'!$A$18:$CZ$61,$Y$104,0)),+IF(OR($DB45&gt;2020,$C91=0),0,INDIRECT("'"&amp;$D$102&amp;"'!"&amp;$Y$101&amp;$D$103))+IF($DB45&gt;2020,$C91*INDIRECT("'Bonus Calc'!"&amp;$Y$101&amp;61)))</f>
        <v>0</v>
      </c>
      <c r="BG91" s="440">
        <f ca="1">IF($C$8="y",$C91*IF($DB45&gt;2019,VLOOKUP(2020,'Bonus Calc'!$A$18:$CZ$61,$Z$104,0),VLOOKUP($DB45,'Bonus Calc'!$A$18:$CZ$61,$Z$104,0)),+IF(OR($DB45&gt;2020,$C91=0),0,INDIRECT("'"&amp;$D$102&amp;"'!"&amp;$Z$101&amp;$D$103))+IF($DB45&gt;2020,$C91*INDIRECT("'Bonus Calc'!"&amp;$Z$101&amp;61)))</f>
        <v>0</v>
      </c>
      <c r="BH91" s="440">
        <f ca="1">IF($C$8="y",$C91*IF($DB45&gt;2019,VLOOKUP(2020,'Bonus Calc'!$A$18:$CZ$61,$AA$104,0),VLOOKUP($DB45,'Bonus Calc'!$A$18:$CZ$61,$AA$104,0)),+IF(OR($DB45&gt;2020,$C91=0),0,INDIRECT("'"&amp;$D$102&amp;"'!"&amp;$AA$101&amp;$D$103))+IF($DB45&gt;2020,$C91*INDIRECT("'Bonus Calc'!"&amp;$AA$101&amp;61)))</f>
        <v>0</v>
      </c>
      <c r="BI91" s="440">
        <f ca="1">IF($C$8="y",$C91*IF($DB45&gt;2019,VLOOKUP(2020,'Bonus Calc'!$A$18:$CZ$61,$AB$104,0),VLOOKUP($DB45,'Bonus Calc'!$A$18:$CZ$61,$AB$104,0)),+IF(OR($DB45&gt;2020,$C91=0),0,INDIRECT("'"&amp;$D$102&amp;"'!"&amp;$AB$101&amp;$D$103))+IF($DB45&gt;2020,$C91*INDIRECT("'Bonus Calc'!"&amp;$AB$101&amp;61)))</f>
        <v>0</v>
      </c>
      <c r="BJ91" s="440">
        <f ca="1">IF($C$8="y",$C91*IF($DB45&gt;2019,VLOOKUP(2020,'Bonus Calc'!$A$18:$CZ$61,$AC$104,0),VLOOKUP($DB45,'Bonus Calc'!$A$18:$CZ$61,$AC$104,0)),+IF(OR($DB45&gt;2020,$C91=0),0,INDIRECT("'"&amp;$D$102&amp;"'!"&amp;$AC$101&amp;$D$103))+IF($DB45&gt;2020,$C91*INDIRECT("'Bonus Calc'!"&amp;$AC$101&amp;61)))</f>
        <v>0</v>
      </c>
      <c r="BK91" s="440">
        <f ca="1">IF($C$8="y",$C91*IF($DB45&gt;2019,VLOOKUP(2020,'Bonus Calc'!$A$18:$CZ$61,$AD$104,0),VLOOKUP($DB45,'Bonus Calc'!$A$18:$CZ$61,$AD$104,0)),+IF(OR($DB45&gt;2020,$C91=0),0,INDIRECT("'"&amp;$D$102&amp;"'!"&amp;$AD$101&amp;$D$103))+IF($DB45&gt;2020,$C91*INDIRECT("'Bonus Calc'!"&amp;$AD$101&amp;61)))</f>
        <v>0</v>
      </c>
      <c r="BL91" s="440">
        <f ca="1">IF($C$8="y",$C91*IF($DB45&gt;2019,VLOOKUP(2020,'Bonus Calc'!$A$18:$CZ$61,$AE$104,0),VLOOKUP($DB45,'Bonus Calc'!$A$18:$CZ$61,$AE$104,0)),+IF(OR($DB45&gt;2020,$C91=0),0,INDIRECT("'"&amp;$D$102&amp;"'!"&amp;$AE$101&amp;$D$103))+IF($DB45&gt;2020,$C91*INDIRECT("'Bonus Calc'!"&amp;$AE$101&amp;61)))</f>
        <v>0</v>
      </c>
      <c r="BM91" s="440">
        <f ca="1">IF($C$8="y",$C91*IF($DB45&gt;2019,VLOOKUP(2020,'Bonus Calc'!$A$18:$CZ$61,$AF$104,0),VLOOKUP($DB45,'Bonus Calc'!$A$18:$CZ$61,$AF$104,0)),+IF(OR($DB45&gt;2020,$C91=0),0,INDIRECT("'"&amp;$D$102&amp;"'!"&amp;$AF$101&amp;$D$103))+IF($DB45&gt;2020,$C91*INDIRECT("'Bonus Calc'!"&amp;$AF$101&amp;61)))</f>
        <v>0</v>
      </c>
      <c r="BN91" s="440">
        <f ca="1">IF($C$8="y",$C91*IF($DB45&gt;2019,VLOOKUP(2020,'Bonus Calc'!$A$18:$CZ$61,$AG$104,0),VLOOKUP($DB45,'Bonus Calc'!$A$18:$CZ$61,$AG$104,0)),+IF(OR($DB45&gt;2020,$C91=0),0,INDIRECT("'"&amp;$D$102&amp;"'!"&amp;$AG$101&amp;$D$103))+IF($DB45&gt;2020,$C91*INDIRECT("'Bonus Calc'!"&amp;$AG$101&amp;61)))</f>
        <v>0</v>
      </c>
      <c r="BO91" s="440">
        <f ca="1">IF($C$8="y",$C91*IF($DB45&gt;2019,VLOOKUP(2020,'Bonus Calc'!$A$18:$CZ$61,$AH$104,0),VLOOKUP($DB45,'Bonus Calc'!$A$18:$CZ$61,$AH$104,0)),+IF(OR($DB45&gt;2020,$C91=0),0,INDIRECT("'"&amp;$D$102&amp;"'!"&amp;$AH$101&amp;$D$103))+IF($DB45&gt;2020,$C91*INDIRECT("'Bonus Calc'!"&amp;$AH$101&amp;61)))</f>
        <v>0</v>
      </c>
      <c r="BP91" s="440">
        <f ca="1">IF($C$8="y",$C91*IF($DB45&gt;2019,VLOOKUP(2020,'Bonus Calc'!$A$18:$CZ$61,$AI$104,0),VLOOKUP($DB45,'Bonus Calc'!$A$18:$CZ$61,$AI$104,0)),+IF(OR($DB45&gt;2020,$C91=0),0,INDIRECT("'"&amp;$D$102&amp;"'!"&amp;$AI$101&amp;$D$103))+IF($DB45&gt;2020,$C91*INDIRECT("'Bonus Calc'!"&amp;$AI$101&amp;61)))</f>
        <v>0</v>
      </c>
      <c r="BQ91" s="440">
        <f ca="1">IF($C$8="y",$C91*IF($DB45&gt;2019,VLOOKUP(2020,'Bonus Calc'!$A$18:$CZ$61,$AJ$104,0),VLOOKUP($DB45,'Bonus Calc'!$A$18:$CZ$61,$AJ$104,0)),+IF(OR($DB45&gt;2020,$C91=0),0,INDIRECT("'"&amp;$D$102&amp;"'!"&amp;$AJ$101&amp;$D$103))+IF($DB45&gt;2020,$C91*INDIRECT("'Bonus Calc'!"&amp;$AJ$101&amp;61)))</f>
        <v>0</v>
      </c>
      <c r="BR91" s="440">
        <f ca="1">IF($C$8="y",$C91*IF($DB45&gt;2019,VLOOKUP(2020,'Bonus Calc'!$A$18:$CZ$61,$AK$104,0),VLOOKUP($DB45,'Bonus Calc'!$A$18:$CZ$61,$AK$104,0)),+IF(OR($DB45&gt;2020,$C91=0),0,INDIRECT("'"&amp;$D$102&amp;"'!"&amp;$AK$101&amp;$D$103))+IF($DB45&gt;2020,$C91*INDIRECT("'Bonus Calc'!"&amp;$AK$101&amp;61)))</f>
        <v>0</v>
      </c>
      <c r="BS91" s="440">
        <f ca="1">IF($C$8="y",$C91*IF($DB45&gt;2019,VLOOKUP(2020,'Bonus Calc'!$A$18:$CZ$61,$AL$104,0),VLOOKUP($DB45,'Bonus Calc'!$A$18:$CZ$61,$AL$104,0)),+IF(OR($DB45&gt;2020,$C91=0),0,INDIRECT("'"&amp;$D$102&amp;"'!"&amp;$AL$101&amp;$D$103))+IF($DB45&gt;2020,$C91*INDIRECT("'Bonus Calc'!"&amp;$AL$101&amp;61)))</f>
        <v>0</v>
      </c>
      <c r="BT91" s="440">
        <f ca="1">IF($C$8="y",$C91*IF($DB45&gt;2019,VLOOKUP(2020,'Bonus Calc'!$A$18:$CZ$61,$AM$104,0),VLOOKUP($DB45,'Bonus Calc'!$A$18:$CZ$61,$AM$104,0)),+IF(OR($DB45&gt;2020,$C91=0),0,INDIRECT("'"&amp;$D$102&amp;"'!"&amp;$AM$101&amp;$D$103))+IF($DB45&gt;2020,$C91*INDIRECT("'Bonus Calc'!"&amp;$AM$101&amp;61)))</f>
        <v>0</v>
      </c>
      <c r="BU91" s="440">
        <f ca="1">IF($C$8="y",$C91*IF($DB45&gt;2019,VLOOKUP(2020,'Bonus Calc'!$A$18:$CZ$61,$AN$104,0),VLOOKUP($DB45,'Bonus Calc'!$A$18:$CZ$61,$AN$104,0)),+IF(OR($DB45&gt;2020,$C91=0),0,INDIRECT("'"&amp;$D$102&amp;"'!"&amp;$AN$101&amp;$D$103))+IF($DB45&gt;2020,$C91*INDIRECT("'Bonus Calc'!"&amp;$AN$101&amp;61)))</f>
        <v>0</v>
      </c>
      <c r="BV91" s="440">
        <f ca="1">IF($C$8="y",$C91*IF($DB45&gt;2019,VLOOKUP(2020,'Bonus Calc'!$A$18:$CZ$61,$AO$104,0),VLOOKUP($DB45,'Bonus Calc'!$A$18:$CZ$61,$AO$104,0)),+IF(OR($DB45&gt;2020,$C91=0),0,INDIRECT("'"&amp;$D$102&amp;"'!"&amp;$AO$101&amp;$D$103))+IF($DB45&gt;2020,$C91*INDIRECT("'Bonus Calc'!"&amp;$AO$101&amp;61)))</f>
        <v>0</v>
      </c>
      <c r="BW91" s="440">
        <f ca="1">IF($C$8="y",$C91*IF($DB45&gt;2019,VLOOKUP(2020,'Bonus Calc'!$A$18:$CZ$61,$AP$104,0),VLOOKUP($DB45,'Bonus Calc'!$A$18:$CZ$61,$AP$104,0)),+IF(OR($DB45&gt;2020,$C91=0),0,INDIRECT("'"&amp;$D$102&amp;"'!"&amp;$AP$101&amp;$D$103))+IF($DB45&gt;2020,$C91*INDIRECT("'Bonus Calc'!"&amp;$AP$101&amp;61)))</f>
        <v>0</v>
      </c>
      <c r="BX91" s="440">
        <f ca="1">IF($C$8="y",$C91*IF($DB45&gt;2019,VLOOKUP(2020,'Bonus Calc'!$A$18:$CZ$61,$AQ$104,0),VLOOKUP($DB45,'Bonus Calc'!$A$18:$CZ$61,$AQ$104,0)),+IF(OR($DB45&gt;2020,$C91=0),0,INDIRECT("'"&amp;$D$102&amp;"'!"&amp;$AQ$101&amp;$D$103))+IF($DB45&gt;2020,$C91*INDIRECT("'Bonus Calc'!"&amp;$AQ$101&amp;61)))</f>
        <v>0</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s="437" customFormat="1" x14ac:dyDescent="0.2">
      <c r="A92" s="191">
        <f t="shared" si="336"/>
        <v>35</v>
      </c>
      <c r="B92" s="191">
        <f t="shared" si="337"/>
        <v>2052</v>
      </c>
      <c r="C92" s="183">
        <f t="shared" ca="1" si="338"/>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IF($C$8="y",$C92*IF($DB46&gt;2019,VLOOKUP(2020,'Bonus Calc'!$A$18:$CZ$61,$D$104,0),VLOOKUP($DB46,'Bonus Calc'!$A$18:$CZ$61,$D$104,0)),+IF(OR($DB46&gt;2020,$C92=0),0,INDIRECT("'"&amp;$D$102&amp;"'!"&amp;$D$101&amp;$D$103))+IF($DB46&gt;2020,$C92*INDIRECT("'Bonus Calc'!"&amp;$D$101&amp;61)))</f>
        <v>0</v>
      </c>
      <c r="AM92" s="440">
        <f ca="1">IF($C$8="y",$C92*IF($DB46&gt;2019,VLOOKUP(2020,'Bonus Calc'!$A$18:$CZ$61,$E$104,0),VLOOKUP($DB46,'Bonus Calc'!$A$18:$CZ$61,$E$104,0)),+IF(OR($DB46&gt;2020,$C92=0),0,INDIRECT("'"&amp;$D$102&amp;"'!"&amp;$E$101&amp;$D$103))+IF($DB46&gt;2020,$C92*INDIRECT("'Bonus Calc'!"&amp;$E$101&amp;61)))</f>
        <v>0</v>
      </c>
      <c r="AN92" s="440">
        <f ca="1">IF($C$8="y",$C92*IF($DB46&gt;2019,VLOOKUP(2020,'Bonus Calc'!$A$18:$CZ$61,$F$104,0),VLOOKUP($DB46,'Bonus Calc'!$A$18:$CZ$61,$F$104,0)),+IF(OR($DB46&gt;2020,$C92=0),0,INDIRECT("'"&amp;$D$102&amp;"'!"&amp;$F$101&amp;$D$103))+IF($DB46&gt;2020,$C92*INDIRECT("'Bonus Calc'!"&amp;$F$101&amp;61)))</f>
        <v>0</v>
      </c>
      <c r="AO92" s="440">
        <f ca="1">IF($C$8="y",$C92*IF($DB46&gt;2019,VLOOKUP(2020,'Bonus Calc'!$A$18:$CZ$61,$G$104,0),VLOOKUP($DB46,'Bonus Calc'!$A$18:$CZ$61,$G$104,0)),+IF(OR($DB46&gt;2020,$C92=0),0,INDIRECT("'"&amp;$D$102&amp;"'!"&amp;$G$101&amp;$D$103))+IF($DB46&gt;2020,$C92*INDIRECT("'Bonus Calc'!"&amp;$G$101&amp;61)))</f>
        <v>0</v>
      </c>
      <c r="AP92" s="440">
        <f ca="1">IF($C$8="y",$C92*IF($DB46&gt;2019,VLOOKUP(2020,'Bonus Calc'!$A$18:$CZ$61,$H$104,0),VLOOKUP($DB46,'Bonus Calc'!$A$18:$CZ$61,$H$104,0)),+IF(OR($DB46&gt;2020,$C92=0),0,INDIRECT("'"&amp;$D$102&amp;"'!"&amp;$H$101&amp;$D$103))+IF($DB46&gt;2020,$C92*INDIRECT("'Bonus Calc'!"&amp;$H$101&amp;61)))</f>
        <v>0</v>
      </c>
      <c r="AQ92" s="440">
        <f ca="1">IF($C$8="y",$C92*IF($DB46&gt;2019,VLOOKUP(2020,'Bonus Calc'!$A$18:$CZ$61,$I$104,0),VLOOKUP($DB46,'Bonus Calc'!$A$18:$CZ$61,$I$104,0)),+IF(OR($DB46&gt;2020,$C92=0),0,INDIRECT("'"&amp;$D$102&amp;"'!"&amp;$I$101&amp;$D$103))+IF($DB46&gt;2020,$C92*INDIRECT("'Bonus Calc'!"&amp;$I$101&amp;61)))</f>
        <v>0</v>
      </c>
      <c r="AR92" s="440">
        <f ca="1">IF($C$8="y",$C92*IF($DB46&gt;2019,VLOOKUP(2020,'Bonus Calc'!$A$18:$CZ$61,$J$104,0),VLOOKUP($DB46,'Bonus Calc'!$A$18:$CZ$61,$J$104,0)),+IF(OR($DB46&gt;2020,$C92=0),0,INDIRECT("'"&amp;$D$102&amp;"'!"&amp;$J$101&amp;$D$103))+IF($DB46&gt;2020,$C92*INDIRECT("'Bonus Calc'!"&amp;$J$101&amp;61)))</f>
        <v>0</v>
      </c>
      <c r="AS92" s="440">
        <f ca="1">IF($C$8="y",$C92*IF($DB46&gt;2019,VLOOKUP(2020,'Bonus Calc'!$A$18:$CZ$61,$K$104,0),VLOOKUP($DB46,'Bonus Calc'!$A$18:$CZ$61,$K$104,0)),+IF(OR($DB46&gt;2020,$C92=0),0,INDIRECT("'"&amp;$D$102&amp;"'!"&amp;$K$101&amp;$D$103))+IF($DB46&gt;2020,$C92*INDIRECT("'Bonus Calc'!"&amp;$K$101&amp;61)))</f>
        <v>0</v>
      </c>
      <c r="AT92" s="440">
        <f ca="1">IF($C$8="y",$C92*IF($DB46&gt;2019,VLOOKUP(2020,'Bonus Calc'!$A$18:$CZ$61,$L$104,0),VLOOKUP($DB46,'Bonus Calc'!$A$18:$CZ$61,$L$104,0)),+IF(OR($DB46&gt;2020,$C92=0),0,INDIRECT("'"&amp;$D$102&amp;"'!"&amp;$L$101&amp;$D$103))+IF($DB46&gt;2020,$C92*INDIRECT("'Bonus Calc'!"&amp;$L$101&amp;61)))</f>
        <v>0</v>
      </c>
      <c r="AU92" s="440">
        <f ca="1">IF($C$8="y",$C92*IF($DB46&gt;2019,VLOOKUP(2020,'Bonus Calc'!$A$18:$CZ$61,$M$104,0),VLOOKUP($DB46,'Bonus Calc'!$A$18:$CZ$61,$M$104,0)),+IF(OR($DB46&gt;2020,$C92=0),0,INDIRECT("'"&amp;$D$102&amp;"'!"&amp;$M$101&amp;$D$103))+IF($DB46&gt;2020,$C92*INDIRECT("'Bonus Calc'!"&amp;$M$101&amp;61)))</f>
        <v>0</v>
      </c>
      <c r="AV92" s="440">
        <f ca="1">IF($C$8="y",$C92*IF($DB46&gt;2019,VLOOKUP(2020,'Bonus Calc'!$A$18:$CZ$61,$N$104,0),VLOOKUP($DB46,'Bonus Calc'!$A$18:$CZ$61,$N$104,0)),+IF(OR($DB46&gt;2020,$C92=0),0,INDIRECT("'"&amp;$D$102&amp;"'!"&amp;$N$101&amp;$D$103))+IF($DB46&gt;2020,$C92*INDIRECT("'Bonus Calc'!"&amp;$N$101&amp;61)))</f>
        <v>0</v>
      </c>
      <c r="AW92" s="440">
        <f ca="1">IF($C$8="y",$C92*IF($DB46&gt;2019,VLOOKUP(2020,'Bonus Calc'!$A$18:$CZ$61,$O$104,0),VLOOKUP($DB46,'Bonus Calc'!$A$18:$CZ$61,$O$104,0)),+IF(OR($DB46&gt;2020,$C92=0),0,INDIRECT("'"&amp;$D$102&amp;"'!"&amp;$O$101&amp;$D$103))+IF($DB46&gt;2020,$C92*INDIRECT("'Bonus Calc'!"&amp;$O$101&amp;61)))</f>
        <v>0</v>
      </c>
      <c r="AX92" s="440">
        <f ca="1">IF($C$8="y",$C92*IF($DB46&gt;2019,VLOOKUP(2020,'Bonus Calc'!$A$18:$CZ$61,$P$104,0),VLOOKUP($DB46,'Bonus Calc'!$A$18:$CZ$61,$P$104,0)),+IF(OR($DB46&gt;2020,$C92=0),0,INDIRECT("'"&amp;$D$102&amp;"'!"&amp;$P$101&amp;$D$103))+IF($DB46&gt;2020,$C92*INDIRECT("'Bonus Calc'!"&amp;$P$101&amp;61)))</f>
        <v>0</v>
      </c>
      <c r="AY92" s="440">
        <f ca="1">IF($C$8="y",$C92*IF($DB46&gt;2019,VLOOKUP(2020,'Bonus Calc'!$A$18:$CZ$61,$Q$104,0),VLOOKUP($DB46,'Bonus Calc'!$A$18:$CZ$61,$Q$104,0)),+IF(OR($DB46&gt;2020,$C92=0),0,INDIRECT("'"&amp;$D$102&amp;"'!"&amp;$Q$101&amp;$D$103))+IF($DB46&gt;2020,$C92*INDIRECT("'Bonus Calc'!"&amp;$Q$101&amp;61)))</f>
        <v>0</v>
      </c>
      <c r="AZ92" s="440">
        <f ca="1">IF($C$8="y",$C92*IF($DB46&gt;2019,VLOOKUP(2020,'Bonus Calc'!$A$18:$CZ$61,$R$104,0),VLOOKUP($DB46,'Bonus Calc'!$A$18:$CZ$61,$R$104,0)),+IF(OR($DB46&gt;2020,$C92=0),0,INDIRECT("'"&amp;$D$102&amp;"'!"&amp;$R$101&amp;$D$103))+IF($DB46&gt;2020,$C92*INDIRECT("'Bonus Calc'!"&amp;$R$101&amp;61)))</f>
        <v>0</v>
      </c>
      <c r="BA92" s="440">
        <f ca="1">IF($C$8="y",$C92*IF($DB46&gt;2019,VLOOKUP(2020,'Bonus Calc'!$A$18:$CZ$61,$S$104,0),VLOOKUP($DB46,'Bonus Calc'!$A$18:$CZ$61,$S$104,0)),+IF(OR($DB46&gt;2020,$C92=0),0,INDIRECT("'"&amp;$D$102&amp;"'!"&amp;$S$101&amp;$D$103))+IF($DB46&gt;2020,$C92*INDIRECT("'Bonus Calc'!"&amp;$S$101&amp;61)))</f>
        <v>0</v>
      </c>
      <c r="BB92" s="440">
        <f ca="1">IF($C$8="y",$C92*IF($DB46&gt;2019,VLOOKUP(2020,'Bonus Calc'!$A$18:$CZ$61,$T$104,0),VLOOKUP($DB46,'Bonus Calc'!$A$18:$CZ$61,$T$104,0)),+IF(OR($DB46&gt;2020,$C92=0),0,INDIRECT("'"&amp;$D$102&amp;"'!"&amp;$T$101&amp;$D$103))+IF($DB46&gt;2020,$C92*INDIRECT("'Bonus Calc'!"&amp;$T$101&amp;61)))</f>
        <v>0</v>
      </c>
      <c r="BC92" s="440">
        <f ca="1">IF($C$8="y",$C92*IF($DB46&gt;2019,VLOOKUP(2020,'Bonus Calc'!$A$18:$CZ$61,$U$104,0),VLOOKUP($DB46,'Bonus Calc'!$A$18:$CZ$61,$U$104,0)),+IF(OR($DB46&gt;2020,$C92=0),0,INDIRECT("'"&amp;$D$102&amp;"'!"&amp;$U$101&amp;$D$103))+IF($DB46&gt;2020,$C92*INDIRECT("'Bonus Calc'!"&amp;$U$101&amp;61)))</f>
        <v>0</v>
      </c>
      <c r="BD92" s="440">
        <f ca="1">IF($C$8="y",$C92*IF($DB46&gt;2019,VLOOKUP(2020,'Bonus Calc'!$A$18:$CZ$61,$V$104,0),VLOOKUP($DB46,'Bonus Calc'!$A$18:$CZ$61,$V$104,0)),+IF(OR($DB46&gt;2020,$C92=0),0,INDIRECT("'"&amp;$D$102&amp;"'!"&amp;$V$101&amp;$D$103))+IF($DB46&gt;2020,$C92*INDIRECT("'Bonus Calc'!"&amp;$V$101&amp;61)))</f>
        <v>0</v>
      </c>
      <c r="BE92" s="440">
        <f ca="1">IF($C$8="y",$C92*IF($DB46&gt;2019,VLOOKUP(2020,'Bonus Calc'!$A$18:$CZ$61,$W$104,0),VLOOKUP($DB46,'Bonus Calc'!$A$18:$CZ$61,$W$104,0)),+IF(OR($DB46&gt;2020,$C92=0),0,INDIRECT("'"&amp;$D$102&amp;"'!"&amp;$W$101&amp;$D$103))+IF($DB46&gt;2020,$C92*INDIRECT("'Bonus Calc'!"&amp;$W$101&amp;61)))</f>
        <v>0</v>
      </c>
      <c r="BF92" s="440">
        <f ca="1">IF($C$8="y",$C92*IF($DB46&gt;2019,VLOOKUP(2020,'Bonus Calc'!$A$18:$CZ$61,$X$104,0),VLOOKUP($DB46,'Bonus Calc'!$A$18:$CZ$61,$X$104,0)),+IF(OR($DB46&gt;2020,$C92=0),0,INDIRECT("'"&amp;$D$102&amp;"'!"&amp;$X$101&amp;$D$103))+IF($DB46&gt;2020,$C92*INDIRECT("'Bonus Calc'!"&amp;$X$101&amp;61)))</f>
        <v>0</v>
      </c>
      <c r="BG92" s="440">
        <f ca="1">IF($C$8="y",$C92*IF($DB46&gt;2019,VLOOKUP(2020,'Bonus Calc'!$A$18:$CZ$61,$Y$104,0),VLOOKUP($DB46,'Bonus Calc'!$A$18:$CZ$61,$Y$104,0)),+IF(OR($DB46&gt;2020,$C92=0),0,INDIRECT("'"&amp;$D$102&amp;"'!"&amp;$Y$101&amp;$D$103))+IF($DB46&gt;2020,$C92*INDIRECT("'Bonus Calc'!"&amp;$Y$101&amp;61)))</f>
        <v>0</v>
      </c>
      <c r="BH92" s="440">
        <f ca="1">IF($C$8="y",$C92*IF($DB46&gt;2019,VLOOKUP(2020,'Bonus Calc'!$A$18:$CZ$61,$Z$104,0),VLOOKUP($DB46,'Bonus Calc'!$A$18:$CZ$61,$Z$104,0)),+IF(OR($DB46&gt;2020,$C92=0),0,INDIRECT("'"&amp;$D$102&amp;"'!"&amp;$Z$101&amp;$D$103))+IF($DB46&gt;2020,$C92*INDIRECT("'Bonus Calc'!"&amp;$Z$101&amp;61)))</f>
        <v>0</v>
      </c>
      <c r="BI92" s="440">
        <f ca="1">IF($C$8="y",$C92*IF($DB46&gt;2019,VLOOKUP(2020,'Bonus Calc'!$A$18:$CZ$61,$AA$104,0),VLOOKUP($DB46,'Bonus Calc'!$A$18:$CZ$61,$AA$104,0)),+IF(OR($DB46&gt;2020,$C92=0),0,INDIRECT("'"&amp;$D$102&amp;"'!"&amp;$AA$101&amp;$D$103))+IF($DB46&gt;2020,$C92*INDIRECT("'Bonus Calc'!"&amp;$AA$101&amp;61)))</f>
        <v>0</v>
      </c>
      <c r="BJ92" s="440">
        <f ca="1">IF($C$8="y",$C92*IF($DB46&gt;2019,VLOOKUP(2020,'Bonus Calc'!$A$18:$CZ$61,$AB$104,0),VLOOKUP($DB46,'Bonus Calc'!$A$18:$CZ$61,$AB$104,0)),+IF(OR($DB46&gt;2020,$C92=0),0,INDIRECT("'"&amp;$D$102&amp;"'!"&amp;$AB$101&amp;$D$103))+IF($DB46&gt;2020,$C92*INDIRECT("'Bonus Calc'!"&amp;$AB$101&amp;61)))</f>
        <v>0</v>
      </c>
      <c r="BK92" s="440">
        <f ca="1">IF($C$8="y",$C92*IF($DB46&gt;2019,VLOOKUP(2020,'Bonus Calc'!$A$18:$CZ$61,$AC$104,0),VLOOKUP($DB46,'Bonus Calc'!$A$18:$CZ$61,$AC$104,0)),+IF(OR($DB46&gt;2020,$C92=0),0,INDIRECT("'"&amp;$D$102&amp;"'!"&amp;$AC$101&amp;$D$103))+IF($DB46&gt;2020,$C92*INDIRECT("'Bonus Calc'!"&amp;$AC$101&amp;61)))</f>
        <v>0</v>
      </c>
      <c r="BL92" s="440">
        <f ca="1">IF($C$8="y",$C92*IF($DB46&gt;2019,VLOOKUP(2020,'Bonus Calc'!$A$18:$CZ$61,$AD$104,0),VLOOKUP($DB46,'Bonus Calc'!$A$18:$CZ$61,$AD$104,0)),+IF(OR($DB46&gt;2020,$C92=0),0,INDIRECT("'"&amp;$D$102&amp;"'!"&amp;$AD$101&amp;$D$103))+IF($DB46&gt;2020,$C92*INDIRECT("'Bonus Calc'!"&amp;$AD$101&amp;61)))</f>
        <v>0</v>
      </c>
      <c r="BM92" s="440">
        <f ca="1">IF($C$8="y",$C92*IF($DB46&gt;2019,VLOOKUP(2020,'Bonus Calc'!$A$18:$CZ$61,$AE$104,0),VLOOKUP($DB46,'Bonus Calc'!$A$18:$CZ$61,$AE$104,0)),+IF(OR($DB46&gt;2020,$C92=0),0,INDIRECT("'"&amp;$D$102&amp;"'!"&amp;$AE$101&amp;$D$103))+IF($DB46&gt;2020,$C92*INDIRECT("'Bonus Calc'!"&amp;$AE$101&amp;61)))</f>
        <v>0</v>
      </c>
      <c r="BN92" s="440">
        <f ca="1">IF($C$8="y",$C92*IF($DB46&gt;2019,VLOOKUP(2020,'Bonus Calc'!$A$18:$CZ$61,$AF$104,0),VLOOKUP($DB46,'Bonus Calc'!$A$18:$CZ$61,$AF$104,0)),+IF(OR($DB46&gt;2020,$C92=0),0,INDIRECT("'"&amp;$D$102&amp;"'!"&amp;$AF$101&amp;$D$103))+IF($DB46&gt;2020,$C92*INDIRECT("'Bonus Calc'!"&amp;$AF$101&amp;61)))</f>
        <v>0</v>
      </c>
      <c r="BO92" s="440">
        <f ca="1">IF($C$8="y",$C92*IF($DB46&gt;2019,VLOOKUP(2020,'Bonus Calc'!$A$18:$CZ$61,$AG$104,0),VLOOKUP($DB46,'Bonus Calc'!$A$18:$CZ$61,$AG$104,0)),+IF(OR($DB46&gt;2020,$C92=0),0,INDIRECT("'"&amp;$D$102&amp;"'!"&amp;$AG$101&amp;$D$103))+IF($DB46&gt;2020,$C92*INDIRECT("'Bonus Calc'!"&amp;$AG$101&amp;61)))</f>
        <v>0</v>
      </c>
      <c r="BP92" s="440">
        <f ca="1">IF($C$8="y",$C92*IF($DB46&gt;2019,VLOOKUP(2020,'Bonus Calc'!$A$18:$CZ$61,$AH$104,0),VLOOKUP($DB46,'Bonus Calc'!$A$18:$CZ$61,$AH$104,0)),+IF(OR($DB46&gt;2020,$C92=0),0,INDIRECT("'"&amp;$D$102&amp;"'!"&amp;$AH$101&amp;$D$103))+IF($DB46&gt;2020,$C92*INDIRECT("'Bonus Calc'!"&amp;$AH$101&amp;61)))</f>
        <v>0</v>
      </c>
      <c r="BQ92" s="440">
        <f ca="1">IF($C$8="y",$C92*IF($DB46&gt;2019,VLOOKUP(2020,'Bonus Calc'!$A$18:$CZ$61,$AI$104,0),VLOOKUP($DB46,'Bonus Calc'!$A$18:$CZ$61,$AI$104,0)),+IF(OR($DB46&gt;2020,$C92=0),0,INDIRECT("'"&amp;$D$102&amp;"'!"&amp;$AI$101&amp;$D$103))+IF($DB46&gt;2020,$C92*INDIRECT("'Bonus Calc'!"&amp;$AI$101&amp;61)))</f>
        <v>0</v>
      </c>
      <c r="BR92" s="440">
        <f ca="1">IF($C$8="y",$C92*IF($DB46&gt;2019,VLOOKUP(2020,'Bonus Calc'!$A$18:$CZ$61,$AJ$104,0),VLOOKUP($DB46,'Bonus Calc'!$A$18:$CZ$61,$AJ$104,0)),+IF(OR($DB46&gt;2020,$C92=0),0,INDIRECT("'"&amp;$D$102&amp;"'!"&amp;$AJ$101&amp;$D$103))+IF($DB46&gt;2020,$C92*INDIRECT("'Bonus Calc'!"&amp;$AJ$101&amp;61)))</f>
        <v>0</v>
      </c>
      <c r="BS92" s="440">
        <f ca="1">IF($C$8="y",$C92*IF($DB46&gt;2019,VLOOKUP(2020,'Bonus Calc'!$A$18:$CZ$61,$AK$104,0),VLOOKUP($DB46,'Bonus Calc'!$A$18:$CZ$61,$AK$104,0)),+IF(OR($DB46&gt;2020,$C92=0),0,INDIRECT("'"&amp;$D$102&amp;"'!"&amp;$AK$101&amp;$D$103))+IF($DB46&gt;2020,$C92*INDIRECT("'Bonus Calc'!"&amp;$AK$101&amp;61)))</f>
        <v>0</v>
      </c>
      <c r="BT92" s="440">
        <f ca="1">IF($C$8="y",$C92*IF($DB46&gt;2019,VLOOKUP(2020,'Bonus Calc'!$A$18:$CZ$61,$AL$104,0),VLOOKUP($DB46,'Bonus Calc'!$A$18:$CZ$61,$AL$104,0)),+IF(OR($DB46&gt;2020,$C92=0),0,INDIRECT("'"&amp;$D$102&amp;"'!"&amp;$AL$101&amp;$D$103))+IF($DB46&gt;2020,$C92*INDIRECT("'Bonus Calc'!"&amp;$AL$101&amp;61)))</f>
        <v>0</v>
      </c>
      <c r="BU92" s="440">
        <f ca="1">IF($C$8="y",$C92*IF($DB46&gt;2019,VLOOKUP(2020,'Bonus Calc'!$A$18:$CZ$61,$AM$104,0),VLOOKUP($DB46,'Bonus Calc'!$A$18:$CZ$61,$AM$104,0)),+IF(OR($DB46&gt;2020,$C92=0),0,INDIRECT("'"&amp;$D$102&amp;"'!"&amp;$AM$101&amp;$D$103))+IF($DB46&gt;2020,$C92*INDIRECT("'Bonus Calc'!"&amp;$AM$101&amp;61)))</f>
        <v>0</v>
      </c>
      <c r="BV92" s="440">
        <f ca="1">IF($C$8="y",$C92*IF($DB46&gt;2019,VLOOKUP(2020,'Bonus Calc'!$A$18:$CZ$61,$AN$104,0),VLOOKUP($DB46,'Bonus Calc'!$A$18:$CZ$61,$AN$104,0)),+IF(OR($DB46&gt;2020,$C92=0),0,INDIRECT("'"&amp;$D$102&amp;"'!"&amp;$AN$101&amp;$D$103))+IF($DB46&gt;2020,$C92*INDIRECT("'Bonus Calc'!"&amp;$AN$101&amp;61)))</f>
        <v>0</v>
      </c>
      <c r="BW92" s="440">
        <f ca="1">IF($C$8="y",$C92*IF($DB46&gt;2019,VLOOKUP(2020,'Bonus Calc'!$A$18:$CZ$61,$AO$104,0),VLOOKUP($DB46,'Bonus Calc'!$A$18:$CZ$61,$AO$104,0)),+IF(OR($DB46&gt;2020,$C92=0),0,INDIRECT("'"&amp;$D$102&amp;"'!"&amp;$AO$101&amp;$D$103))+IF($DB46&gt;2020,$C92*INDIRECT("'Bonus Calc'!"&amp;$AO$101&amp;61)))</f>
        <v>0</v>
      </c>
      <c r="BX92" s="440">
        <f ca="1">IF($C$8="y",$C92*IF($DB46&gt;2019,VLOOKUP(2020,'Bonus Calc'!$A$18:$CZ$61,$AP$104,0),VLOOKUP($DB46,'Bonus Calc'!$A$18:$CZ$61,$AP$104,0)),+IF(OR($DB46&gt;2020,$C92=0),0,INDIRECT("'"&amp;$D$102&amp;"'!"&amp;$AP$101&amp;$D$103))+IF($DB46&gt;2020,$C92*INDIRECT("'Bonus Calc'!"&amp;$AP$101&amp;61)))</f>
        <v>0</v>
      </c>
      <c r="BY92" s="440">
        <f ca="1">IF($C$8="y",$C92*IF($DB46&gt;2019,VLOOKUP(2020,'Bonus Calc'!$A$18:$CZ$61,$AQ$104,0),VLOOKUP($DB46,'Bonus Calc'!$A$18:$CZ$61,$AQ$104,0)),+IF(OR($DB46&gt;2020,$C92=0),0,INDIRECT("'"&amp;$D$102&amp;"'!"&amp;$AQ$101&amp;$D$103))+IF($DB46&gt;2020,$C92*INDIRECT("'Bonus Calc'!"&amp;$AQ$101&amp;61)))</f>
        <v>0</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s="437" customFormat="1" x14ac:dyDescent="0.2">
      <c r="A93" s="191">
        <f t="shared" si="336"/>
        <v>36</v>
      </c>
      <c r="B93" s="191">
        <f t="shared" si="337"/>
        <v>2053</v>
      </c>
      <c r="C93" s="183">
        <f t="shared" ca="1" si="338"/>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IF($C$8="y",$C93*IF($DB47&gt;2019,VLOOKUP(2020,'Bonus Calc'!$A$18:$CZ$61,$D$104,0),VLOOKUP($DB47,'Bonus Calc'!$A$18:$CZ$61,$D$104,0)),+IF(OR($DB47&gt;2020,$C93=0),0,INDIRECT("'"&amp;$D$102&amp;"'!"&amp;$D$101&amp;$D$103))+IF($DB47&gt;2020,$C93*INDIRECT("'Bonus Calc'!"&amp;$D$101&amp;61)))</f>
        <v>0</v>
      </c>
      <c r="AN93" s="440">
        <f ca="1">IF($C$8="y",$C93*IF($DB47&gt;2019,VLOOKUP(2020,'Bonus Calc'!$A$18:$CZ$61,$E$104,0),VLOOKUP($DB47,'Bonus Calc'!$A$18:$CZ$61,$E$104,0)),+IF(OR($DB47&gt;2020,$C93=0),0,INDIRECT("'"&amp;$D$102&amp;"'!"&amp;$E$101&amp;$D$103))+IF($DB47&gt;2020,$C93*INDIRECT("'Bonus Calc'!"&amp;$E$101&amp;61)))</f>
        <v>0</v>
      </c>
      <c r="AO93" s="440">
        <f ca="1">IF($C$8="y",$C93*IF($DB47&gt;2019,VLOOKUP(2020,'Bonus Calc'!$A$18:$CZ$61,$F$104,0),VLOOKUP($DB47,'Bonus Calc'!$A$18:$CZ$61,$F$104,0)),+IF(OR($DB47&gt;2020,$C93=0),0,INDIRECT("'"&amp;$D$102&amp;"'!"&amp;$F$101&amp;$D$103))+IF($DB47&gt;2020,$C93*INDIRECT("'Bonus Calc'!"&amp;$F$101&amp;61)))</f>
        <v>0</v>
      </c>
      <c r="AP93" s="440">
        <f ca="1">IF($C$8="y",$C93*IF($DB47&gt;2019,VLOOKUP(2020,'Bonus Calc'!$A$18:$CZ$61,$G$104,0),VLOOKUP($DB47,'Bonus Calc'!$A$18:$CZ$61,$G$104,0)),+IF(OR($DB47&gt;2020,$C93=0),0,INDIRECT("'"&amp;$D$102&amp;"'!"&amp;$G$101&amp;$D$103))+IF($DB47&gt;2020,$C93*INDIRECT("'Bonus Calc'!"&amp;$G$101&amp;61)))</f>
        <v>0</v>
      </c>
      <c r="AQ93" s="440">
        <f ca="1">IF($C$8="y",$C93*IF($DB47&gt;2019,VLOOKUP(2020,'Bonus Calc'!$A$18:$CZ$61,$H$104,0),VLOOKUP($DB47,'Bonus Calc'!$A$18:$CZ$61,$H$104,0)),+IF(OR($DB47&gt;2020,$C93=0),0,INDIRECT("'"&amp;$D$102&amp;"'!"&amp;$H$101&amp;$D$103))+IF($DB47&gt;2020,$C93*INDIRECT("'Bonus Calc'!"&amp;$H$101&amp;61)))</f>
        <v>0</v>
      </c>
      <c r="AR93" s="440">
        <f ca="1">IF($C$8="y",$C93*IF($DB47&gt;2019,VLOOKUP(2020,'Bonus Calc'!$A$18:$CZ$61,$I$104,0),VLOOKUP($DB47,'Bonus Calc'!$A$18:$CZ$61,$I$104,0)),+IF(OR($DB47&gt;2020,$C93=0),0,INDIRECT("'"&amp;$D$102&amp;"'!"&amp;$I$101&amp;$D$103))+IF($DB47&gt;2020,$C93*INDIRECT("'Bonus Calc'!"&amp;$I$101&amp;61)))</f>
        <v>0</v>
      </c>
      <c r="AS93" s="440">
        <f ca="1">IF($C$8="y",$C93*IF($DB47&gt;2019,VLOOKUP(2020,'Bonus Calc'!$A$18:$CZ$61,$J$104,0),VLOOKUP($DB47,'Bonus Calc'!$A$18:$CZ$61,$J$104,0)),+IF(OR($DB47&gt;2020,$C93=0),0,INDIRECT("'"&amp;$D$102&amp;"'!"&amp;$J$101&amp;$D$103))+IF($DB47&gt;2020,$C93*INDIRECT("'Bonus Calc'!"&amp;$J$101&amp;61)))</f>
        <v>0</v>
      </c>
      <c r="AT93" s="440">
        <f ca="1">IF($C$8="y",$C93*IF($DB47&gt;2019,VLOOKUP(2020,'Bonus Calc'!$A$18:$CZ$61,$K$104,0),VLOOKUP($DB47,'Bonus Calc'!$A$18:$CZ$61,$K$104,0)),+IF(OR($DB47&gt;2020,$C93=0),0,INDIRECT("'"&amp;$D$102&amp;"'!"&amp;$K$101&amp;$D$103))+IF($DB47&gt;2020,$C93*INDIRECT("'Bonus Calc'!"&amp;$K$101&amp;61)))</f>
        <v>0</v>
      </c>
      <c r="AU93" s="440">
        <f ca="1">IF($C$8="y",$C93*IF($DB47&gt;2019,VLOOKUP(2020,'Bonus Calc'!$A$18:$CZ$61,$L$104,0),VLOOKUP($DB47,'Bonus Calc'!$A$18:$CZ$61,$L$104,0)),+IF(OR($DB47&gt;2020,$C93=0),0,INDIRECT("'"&amp;$D$102&amp;"'!"&amp;$L$101&amp;$D$103))+IF($DB47&gt;2020,$C93*INDIRECT("'Bonus Calc'!"&amp;$L$101&amp;61)))</f>
        <v>0</v>
      </c>
      <c r="AV93" s="440">
        <f ca="1">IF($C$8="y",$C93*IF($DB47&gt;2019,VLOOKUP(2020,'Bonus Calc'!$A$18:$CZ$61,$M$104,0),VLOOKUP($DB47,'Bonus Calc'!$A$18:$CZ$61,$M$104,0)),+IF(OR($DB47&gt;2020,$C93=0),0,INDIRECT("'"&amp;$D$102&amp;"'!"&amp;$M$101&amp;$D$103))+IF($DB47&gt;2020,$C93*INDIRECT("'Bonus Calc'!"&amp;$M$101&amp;61)))</f>
        <v>0</v>
      </c>
      <c r="AW93" s="440">
        <f ca="1">IF($C$8="y",$C93*IF($DB47&gt;2019,VLOOKUP(2020,'Bonus Calc'!$A$18:$CZ$61,$N$104,0),VLOOKUP($DB47,'Bonus Calc'!$A$18:$CZ$61,$N$104,0)),+IF(OR($DB47&gt;2020,$C93=0),0,INDIRECT("'"&amp;$D$102&amp;"'!"&amp;$N$101&amp;$D$103))+IF($DB47&gt;2020,$C93*INDIRECT("'Bonus Calc'!"&amp;$N$101&amp;61)))</f>
        <v>0</v>
      </c>
      <c r="AX93" s="440">
        <f ca="1">IF($C$8="y",$C93*IF($DB47&gt;2019,VLOOKUP(2020,'Bonus Calc'!$A$18:$CZ$61,$O$104,0),VLOOKUP($DB47,'Bonus Calc'!$A$18:$CZ$61,$O$104,0)),+IF(OR($DB47&gt;2020,$C93=0),0,INDIRECT("'"&amp;$D$102&amp;"'!"&amp;$O$101&amp;$D$103))+IF($DB47&gt;2020,$C93*INDIRECT("'Bonus Calc'!"&amp;$O$101&amp;61)))</f>
        <v>0</v>
      </c>
      <c r="AY93" s="440">
        <f ca="1">IF($C$8="y",$C93*IF($DB47&gt;2019,VLOOKUP(2020,'Bonus Calc'!$A$18:$CZ$61,$P$104,0),VLOOKUP($DB47,'Bonus Calc'!$A$18:$CZ$61,$P$104,0)),+IF(OR($DB47&gt;2020,$C93=0),0,INDIRECT("'"&amp;$D$102&amp;"'!"&amp;$P$101&amp;$D$103))+IF($DB47&gt;2020,$C93*INDIRECT("'Bonus Calc'!"&amp;$P$101&amp;61)))</f>
        <v>0</v>
      </c>
      <c r="AZ93" s="440">
        <f ca="1">IF($C$8="y",$C93*IF($DB47&gt;2019,VLOOKUP(2020,'Bonus Calc'!$A$18:$CZ$61,$Q$104,0),VLOOKUP($DB47,'Bonus Calc'!$A$18:$CZ$61,$Q$104,0)),+IF(OR($DB47&gt;2020,$C93=0),0,INDIRECT("'"&amp;$D$102&amp;"'!"&amp;$Q$101&amp;$D$103))+IF($DB47&gt;2020,$C93*INDIRECT("'Bonus Calc'!"&amp;$Q$101&amp;61)))</f>
        <v>0</v>
      </c>
      <c r="BA93" s="440">
        <f ca="1">IF($C$8="y",$C93*IF($DB47&gt;2019,VLOOKUP(2020,'Bonus Calc'!$A$18:$CZ$61,$R$104,0),VLOOKUP($DB47,'Bonus Calc'!$A$18:$CZ$61,$R$104,0)),+IF(OR($DB47&gt;2020,$C93=0),0,INDIRECT("'"&amp;$D$102&amp;"'!"&amp;$R$101&amp;$D$103))+IF($DB47&gt;2020,$C93*INDIRECT("'Bonus Calc'!"&amp;$R$101&amp;61)))</f>
        <v>0</v>
      </c>
      <c r="BB93" s="440">
        <f ca="1">IF($C$8="y",$C93*IF($DB47&gt;2019,VLOOKUP(2020,'Bonus Calc'!$A$18:$CZ$61,$S$104,0),VLOOKUP($DB47,'Bonus Calc'!$A$18:$CZ$61,$S$104,0)),+IF(OR($DB47&gt;2020,$C93=0),0,INDIRECT("'"&amp;$D$102&amp;"'!"&amp;$S$101&amp;$D$103))+IF($DB47&gt;2020,$C93*INDIRECT("'Bonus Calc'!"&amp;$S$101&amp;61)))</f>
        <v>0</v>
      </c>
      <c r="BC93" s="440">
        <f ca="1">IF($C$8="y",$C93*IF($DB47&gt;2019,VLOOKUP(2020,'Bonus Calc'!$A$18:$CZ$61,$T$104,0),VLOOKUP($DB47,'Bonus Calc'!$A$18:$CZ$61,$T$104,0)),+IF(OR($DB47&gt;2020,$C93=0),0,INDIRECT("'"&amp;$D$102&amp;"'!"&amp;$T$101&amp;$D$103))+IF($DB47&gt;2020,$C93*INDIRECT("'Bonus Calc'!"&amp;$T$101&amp;61)))</f>
        <v>0</v>
      </c>
      <c r="BD93" s="440">
        <f ca="1">IF($C$8="y",$C93*IF($DB47&gt;2019,VLOOKUP(2020,'Bonus Calc'!$A$18:$CZ$61,$U$104,0),VLOOKUP($DB47,'Bonus Calc'!$A$18:$CZ$61,$U$104,0)),+IF(OR($DB47&gt;2020,$C93=0),0,INDIRECT("'"&amp;$D$102&amp;"'!"&amp;$U$101&amp;$D$103))+IF($DB47&gt;2020,$C93*INDIRECT("'Bonus Calc'!"&amp;$U$101&amp;61)))</f>
        <v>0</v>
      </c>
      <c r="BE93" s="440">
        <f ca="1">IF($C$8="y",$C93*IF($DB47&gt;2019,VLOOKUP(2020,'Bonus Calc'!$A$18:$CZ$61,$V$104,0),VLOOKUP($DB47,'Bonus Calc'!$A$18:$CZ$61,$V$104,0)),+IF(OR($DB47&gt;2020,$C93=0),0,INDIRECT("'"&amp;$D$102&amp;"'!"&amp;$V$101&amp;$D$103))+IF($DB47&gt;2020,$C93*INDIRECT("'Bonus Calc'!"&amp;$V$101&amp;61)))</f>
        <v>0</v>
      </c>
      <c r="BF93" s="440">
        <f ca="1">IF($C$8="y",$C93*IF($DB47&gt;2019,VLOOKUP(2020,'Bonus Calc'!$A$18:$CZ$61,$W$104,0),VLOOKUP($DB47,'Bonus Calc'!$A$18:$CZ$61,$W$104,0)),+IF(OR($DB47&gt;2020,$C93=0),0,INDIRECT("'"&amp;$D$102&amp;"'!"&amp;$W$101&amp;$D$103))+IF($DB47&gt;2020,$C93*INDIRECT("'Bonus Calc'!"&amp;$W$101&amp;61)))</f>
        <v>0</v>
      </c>
      <c r="BG93" s="440">
        <f ca="1">IF($C$8="y",$C93*IF($DB47&gt;2019,VLOOKUP(2020,'Bonus Calc'!$A$18:$CZ$61,$X$104,0),VLOOKUP($DB47,'Bonus Calc'!$A$18:$CZ$61,$X$104,0)),+IF(OR($DB47&gt;2020,$C93=0),0,INDIRECT("'"&amp;$D$102&amp;"'!"&amp;$X$101&amp;$D$103))+IF($DB47&gt;2020,$C93*INDIRECT("'Bonus Calc'!"&amp;$X$101&amp;61)))</f>
        <v>0</v>
      </c>
      <c r="BH93" s="440">
        <f ca="1">IF($C$8="y",$C93*IF($DB47&gt;2019,VLOOKUP(2020,'Bonus Calc'!$A$18:$CZ$61,$Y$104,0),VLOOKUP($DB47,'Bonus Calc'!$A$18:$CZ$61,$Y$104,0)),+IF(OR($DB47&gt;2020,$C93=0),0,INDIRECT("'"&amp;$D$102&amp;"'!"&amp;$Y$101&amp;$D$103))+IF($DB47&gt;2020,$C93*INDIRECT("'Bonus Calc'!"&amp;$Y$101&amp;61)))</f>
        <v>0</v>
      </c>
      <c r="BI93" s="440">
        <f ca="1">IF($C$8="y",$C93*IF($DB47&gt;2019,VLOOKUP(2020,'Bonus Calc'!$A$18:$CZ$61,$Z$104,0),VLOOKUP($DB47,'Bonus Calc'!$A$18:$CZ$61,$Z$104,0)),+IF(OR($DB47&gt;2020,$C93=0),0,INDIRECT("'"&amp;$D$102&amp;"'!"&amp;$Z$101&amp;$D$103))+IF($DB47&gt;2020,$C93*INDIRECT("'Bonus Calc'!"&amp;$Z$101&amp;61)))</f>
        <v>0</v>
      </c>
      <c r="BJ93" s="440">
        <f ca="1">IF($C$8="y",$C93*IF($DB47&gt;2019,VLOOKUP(2020,'Bonus Calc'!$A$18:$CZ$61,$AA$104,0),VLOOKUP($DB47,'Bonus Calc'!$A$18:$CZ$61,$AA$104,0)),+IF(OR($DB47&gt;2020,$C93=0),0,INDIRECT("'"&amp;$D$102&amp;"'!"&amp;$AA$101&amp;$D$103))+IF($DB47&gt;2020,$C93*INDIRECT("'Bonus Calc'!"&amp;$AA$101&amp;61)))</f>
        <v>0</v>
      </c>
      <c r="BK93" s="440">
        <f ca="1">IF($C$8="y",$C93*IF($DB47&gt;2019,VLOOKUP(2020,'Bonus Calc'!$A$18:$CZ$61,$AB$104,0),VLOOKUP($DB47,'Bonus Calc'!$A$18:$CZ$61,$AB$104,0)),+IF(OR($DB47&gt;2020,$C93=0),0,INDIRECT("'"&amp;$D$102&amp;"'!"&amp;$AB$101&amp;$D$103))+IF($DB47&gt;2020,$C93*INDIRECT("'Bonus Calc'!"&amp;$AB$101&amp;61)))</f>
        <v>0</v>
      </c>
      <c r="BL93" s="440">
        <f ca="1">IF($C$8="y",$C93*IF($DB47&gt;2019,VLOOKUP(2020,'Bonus Calc'!$A$18:$CZ$61,$AC$104,0),VLOOKUP($DB47,'Bonus Calc'!$A$18:$CZ$61,$AC$104,0)),+IF(OR($DB47&gt;2020,$C93=0),0,INDIRECT("'"&amp;$D$102&amp;"'!"&amp;$AC$101&amp;$D$103))+IF($DB47&gt;2020,$C93*INDIRECT("'Bonus Calc'!"&amp;$AC$101&amp;61)))</f>
        <v>0</v>
      </c>
      <c r="BM93" s="440">
        <f ca="1">IF($C$8="y",$C93*IF($DB47&gt;2019,VLOOKUP(2020,'Bonus Calc'!$A$18:$CZ$61,$AD$104,0),VLOOKUP($DB47,'Bonus Calc'!$A$18:$CZ$61,$AD$104,0)),+IF(OR($DB47&gt;2020,$C93=0),0,INDIRECT("'"&amp;$D$102&amp;"'!"&amp;$AD$101&amp;$D$103))+IF($DB47&gt;2020,$C93*INDIRECT("'Bonus Calc'!"&amp;$AD$101&amp;61)))</f>
        <v>0</v>
      </c>
      <c r="BN93" s="440">
        <f ca="1">IF($C$8="y",$C93*IF($DB47&gt;2019,VLOOKUP(2020,'Bonus Calc'!$A$18:$CZ$61,$AE$104,0),VLOOKUP($DB47,'Bonus Calc'!$A$18:$CZ$61,$AE$104,0)),+IF(OR($DB47&gt;2020,$C93=0),0,INDIRECT("'"&amp;$D$102&amp;"'!"&amp;$AE$101&amp;$D$103))+IF($DB47&gt;2020,$C93*INDIRECT("'Bonus Calc'!"&amp;$AE$101&amp;61)))</f>
        <v>0</v>
      </c>
      <c r="BO93" s="440">
        <f ca="1">IF($C$8="y",$C93*IF($DB47&gt;2019,VLOOKUP(2020,'Bonus Calc'!$A$18:$CZ$61,$AF$104,0),VLOOKUP($DB47,'Bonus Calc'!$A$18:$CZ$61,$AF$104,0)),+IF(OR($DB47&gt;2020,$C93=0),0,INDIRECT("'"&amp;$D$102&amp;"'!"&amp;$AF$101&amp;$D$103))+IF($DB47&gt;2020,$C93*INDIRECT("'Bonus Calc'!"&amp;$AF$101&amp;61)))</f>
        <v>0</v>
      </c>
      <c r="BP93" s="440">
        <f ca="1">IF($C$8="y",$C93*IF($DB47&gt;2019,VLOOKUP(2020,'Bonus Calc'!$A$18:$CZ$61,$AG$104,0),VLOOKUP($DB47,'Bonus Calc'!$A$18:$CZ$61,$AG$104,0)),+IF(OR($DB47&gt;2020,$C93=0),0,INDIRECT("'"&amp;$D$102&amp;"'!"&amp;$AG$101&amp;$D$103))+IF($DB47&gt;2020,$C93*INDIRECT("'Bonus Calc'!"&amp;$AG$101&amp;61)))</f>
        <v>0</v>
      </c>
      <c r="BQ93" s="440">
        <f ca="1">IF($C$8="y",$C93*IF($DB47&gt;2019,VLOOKUP(2020,'Bonus Calc'!$A$18:$CZ$61,$AH$104,0),VLOOKUP($DB47,'Bonus Calc'!$A$18:$CZ$61,$AH$104,0)),+IF(OR($DB47&gt;2020,$C93=0),0,INDIRECT("'"&amp;$D$102&amp;"'!"&amp;$AH$101&amp;$D$103))+IF($DB47&gt;2020,$C93*INDIRECT("'Bonus Calc'!"&amp;$AH$101&amp;61)))</f>
        <v>0</v>
      </c>
      <c r="BR93" s="440">
        <f ca="1">IF($C$8="y",$C93*IF($DB47&gt;2019,VLOOKUP(2020,'Bonus Calc'!$A$18:$CZ$61,$AI$104,0),VLOOKUP($DB47,'Bonus Calc'!$A$18:$CZ$61,$AI$104,0)),+IF(OR($DB47&gt;2020,$C93=0),0,INDIRECT("'"&amp;$D$102&amp;"'!"&amp;$AI$101&amp;$D$103))+IF($DB47&gt;2020,$C93*INDIRECT("'Bonus Calc'!"&amp;$AI$101&amp;61)))</f>
        <v>0</v>
      </c>
      <c r="BS93" s="440">
        <f ca="1">IF($C$8="y",$C93*IF($DB47&gt;2019,VLOOKUP(2020,'Bonus Calc'!$A$18:$CZ$61,$AJ$104,0),VLOOKUP($DB47,'Bonus Calc'!$A$18:$CZ$61,$AJ$104,0)),+IF(OR($DB47&gt;2020,$C93=0),0,INDIRECT("'"&amp;$D$102&amp;"'!"&amp;$AJ$101&amp;$D$103))+IF($DB47&gt;2020,$C93*INDIRECT("'Bonus Calc'!"&amp;$AJ$101&amp;61)))</f>
        <v>0</v>
      </c>
      <c r="BT93" s="440">
        <f ca="1">IF($C$8="y",$C93*IF($DB47&gt;2019,VLOOKUP(2020,'Bonus Calc'!$A$18:$CZ$61,$AK$104,0),VLOOKUP($DB47,'Bonus Calc'!$A$18:$CZ$61,$AK$104,0)),+IF(OR($DB47&gt;2020,$C93=0),0,INDIRECT("'"&amp;$D$102&amp;"'!"&amp;$AK$101&amp;$D$103))+IF($DB47&gt;2020,$C93*INDIRECT("'Bonus Calc'!"&amp;$AK$101&amp;61)))</f>
        <v>0</v>
      </c>
      <c r="BU93" s="440">
        <f ca="1">IF($C$8="y",$C93*IF($DB47&gt;2019,VLOOKUP(2020,'Bonus Calc'!$A$18:$CZ$61,$AL$104,0),VLOOKUP($DB47,'Bonus Calc'!$A$18:$CZ$61,$AL$104,0)),+IF(OR($DB47&gt;2020,$C93=0),0,INDIRECT("'"&amp;$D$102&amp;"'!"&amp;$AL$101&amp;$D$103))+IF($DB47&gt;2020,$C93*INDIRECT("'Bonus Calc'!"&amp;$AL$101&amp;61)))</f>
        <v>0</v>
      </c>
      <c r="BV93" s="440">
        <f ca="1">IF($C$8="y",$C93*IF($DB47&gt;2019,VLOOKUP(2020,'Bonus Calc'!$A$18:$CZ$61,$AM$104,0),VLOOKUP($DB47,'Bonus Calc'!$A$18:$CZ$61,$AM$104,0)),+IF(OR($DB47&gt;2020,$C93=0),0,INDIRECT("'"&amp;$D$102&amp;"'!"&amp;$AM$101&amp;$D$103))+IF($DB47&gt;2020,$C93*INDIRECT("'Bonus Calc'!"&amp;$AM$101&amp;61)))</f>
        <v>0</v>
      </c>
      <c r="BW93" s="440">
        <f ca="1">IF($C$8="y",$C93*IF($DB47&gt;2019,VLOOKUP(2020,'Bonus Calc'!$A$18:$CZ$61,$AN$104,0),VLOOKUP($DB47,'Bonus Calc'!$A$18:$CZ$61,$AN$104,0)),+IF(OR($DB47&gt;2020,$C93=0),0,INDIRECT("'"&amp;$D$102&amp;"'!"&amp;$AN$101&amp;$D$103))+IF($DB47&gt;2020,$C93*INDIRECT("'Bonus Calc'!"&amp;$AN$101&amp;61)))</f>
        <v>0</v>
      </c>
      <c r="BX93" s="440">
        <f ca="1">IF($C$8="y",$C93*IF($DB47&gt;2019,VLOOKUP(2020,'Bonus Calc'!$A$18:$CZ$61,$AO$104,0),VLOOKUP($DB47,'Bonus Calc'!$A$18:$CZ$61,$AO$104,0)),+IF(OR($DB47&gt;2020,$C93=0),0,INDIRECT("'"&amp;$D$102&amp;"'!"&amp;$AO$101&amp;$D$103))+IF($DB47&gt;2020,$C93*INDIRECT("'Bonus Calc'!"&amp;$AO$101&amp;61)))</f>
        <v>0</v>
      </c>
      <c r="BY93" s="440">
        <f ca="1">IF($C$8="y",$C93*IF($DB47&gt;2019,VLOOKUP(2020,'Bonus Calc'!$A$18:$CZ$61,$AP$104,0),VLOOKUP($DB47,'Bonus Calc'!$A$18:$CZ$61,$AP$104,0)),+IF(OR($DB47&gt;2020,$C93=0),0,INDIRECT("'"&amp;$D$102&amp;"'!"&amp;$AP$101&amp;$D$103))+IF($DB47&gt;2020,$C93*INDIRECT("'Bonus Calc'!"&amp;$AP$101&amp;61)))</f>
        <v>0</v>
      </c>
      <c r="BZ93" s="440">
        <f ca="1">IF($C$8="y",$C93*IF($DB47&gt;2019,VLOOKUP(2020,'Bonus Calc'!$A$18:$CZ$61,$AQ$104,0),VLOOKUP($DB47,'Bonus Calc'!$A$18:$CZ$61,$AQ$104,0)),+IF(OR($DB47&gt;2020,$C93=0),0,INDIRECT("'"&amp;$D$102&amp;"'!"&amp;$AQ$101&amp;$D$103))+IF($DB47&gt;2020,$C93*INDIRECT("'Bonus Calc'!"&amp;$AQ$101&amp;61)))</f>
        <v>0</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s="437" customFormat="1" x14ac:dyDescent="0.2">
      <c r="A94" s="191">
        <f t="shared" si="336"/>
        <v>37</v>
      </c>
      <c r="B94" s="191">
        <f t="shared" si="337"/>
        <v>2054</v>
      </c>
      <c r="C94" s="183">
        <f t="shared" ca="1" si="338"/>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IF($C$8="y",$C94*IF($DB48&gt;2019,VLOOKUP(2020,'Bonus Calc'!$A$18:$CZ$61,$D$104,0),VLOOKUP($DB48,'Bonus Calc'!$A$18:$CZ$61,$D$104,0)),+IF(OR($DB48&gt;2020,$C94=0),0,INDIRECT("'"&amp;$D$102&amp;"'!"&amp;$D$101&amp;$D$103))+IF($DB48&gt;2020,$C94*INDIRECT("'Bonus Calc'!"&amp;$D$101&amp;61)))</f>
        <v>0</v>
      </c>
      <c r="AO94" s="440">
        <f ca="1">IF($C$8="y",$C94*IF($DB48&gt;2019,VLOOKUP(2020,'Bonus Calc'!$A$18:$CZ$61,$E$104,0),VLOOKUP($DB48,'Bonus Calc'!$A$18:$CZ$61,$E$104,0)),+IF(OR($DB48&gt;2020,$C94=0),0,INDIRECT("'"&amp;$D$102&amp;"'!"&amp;$E$101&amp;$D$103))+IF($DB48&gt;2020,$C94*INDIRECT("'Bonus Calc'!"&amp;$E$101&amp;61)))</f>
        <v>0</v>
      </c>
      <c r="AP94" s="440">
        <f ca="1">IF($C$8="y",$C94*IF($DB48&gt;2019,VLOOKUP(2020,'Bonus Calc'!$A$18:$CZ$61,$F$104,0),VLOOKUP($DB48,'Bonus Calc'!$A$18:$CZ$61,$F$104,0)),+IF(OR($DB48&gt;2020,$C94=0),0,INDIRECT("'"&amp;$D$102&amp;"'!"&amp;$F$101&amp;$D$103))+IF($DB48&gt;2020,$C94*INDIRECT("'Bonus Calc'!"&amp;$F$101&amp;61)))</f>
        <v>0</v>
      </c>
      <c r="AQ94" s="440">
        <f ca="1">IF($C$8="y",$C94*IF($DB48&gt;2019,VLOOKUP(2020,'Bonus Calc'!$A$18:$CZ$61,$G$104,0),VLOOKUP($DB48,'Bonus Calc'!$A$18:$CZ$61,$G$104,0)),+IF(OR($DB48&gt;2020,$C94=0),0,INDIRECT("'"&amp;$D$102&amp;"'!"&amp;$G$101&amp;$D$103))+IF($DB48&gt;2020,$C94*INDIRECT("'Bonus Calc'!"&amp;$G$101&amp;61)))</f>
        <v>0</v>
      </c>
      <c r="AR94" s="440">
        <f ca="1">IF($C$8="y",$C94*IF($DB48&gt;2019,VLOOKUP(2020,'Bonus Calc'!$A$18:$CZ$61,$H$104,0),VLOOKUP($DB48,'Bonus Calc'!$A$18:$CZ$61,$H$104,0)),+IF(OR($DB48&gt;2020,$C94=0),0,INDIRECT("'"&amp;$D$102&amp;"'!"&amp;$H$101&amp;$D$103))+IF($DB48&gt;2020,$C94*INDIRECT("'Bonus Calc'!"&amp;$H$101&amp;61)))</f>
        <v>0</v>
      </c>
      <c r="AS94" s="440">
        <f ca="1">IF($C$8="y",$C94*IF($DB48&gt;2019,VLOOKUP(2020,'Bonus Calc'!$A$18:$CZ$61,$I$104,0),VLOOKUP($DB48,'Bonus Calc'!$A$18:$CZ$61,$I$104,0)),+IF(OR($DB48&gt;2020,$C94=0),0,INDIRECT("'"&amp;$D$102&amp;"'!"&amp;$I$101&amp;$D$103))+IF($DB48&gt;2020,$C94*INDIRECT("'Bonus Calc'!"&amp;$I$101&amp;61)))</f>
        <v>0</v>
      </c>
      <c r="AT94" s="440">
        <f ca="1">IF($C$8="y",$C94*IF($DB48&gt;2019,VLOOKUP(2020,'Bonus Calc'!$A$18:$CZ$61,$J$104,0),VLOOKUP($DB48,'Bonus Calc'!$A$18:$CZ$61,$J$104,0)),+IF(OR($DB48&gt;2020,$C94=0),0,INDIRECT("'"&amp;$D$102&amp;"'!"&amp;$J$101&amp;$D$103))+IF($DB48&gt;2020,$C94*INDIRECT("'Bonus Calc'!"&amp;$J$101&amp;61)))</f>
        <v>0</v>
      </c>
      <c r="AU94" s="440">
        <f ca="1">IF($C$8="y",$C94*IF($DB48&gt;2019,VLOOKUP(2020,'Bonus Calc'!$A$18:$CZ$61,$K$104,0),VLOOKUP($DB48,'Bonus Calc'!$A$18:$CZ$61,$K$104,0)),+IF(OR($DB48&gt;2020,$C94=0),0,INDIRECT("'"&amp;$D$102&amp;"'!"&amp;$K$101&amp;$D$103))+IF($DB48&gt;2020,$C94*INDIRECT("'Bonus Calc'!"&amp;$K$101&amp;61)))</f>
        <v>0</v>
      </c>
      <c r="AV94" s="440">
        <f ca="1">IF($C$8="y",$C94*IF($DB48&gt;2019,VLOOKUP(2020,'Bonus Calc'!$A$18:$CZ$61,$L$104,0),VLOOKUP($DB48,'Bonus Calc'!$A$18:$CZ$61,$L$104,0)),+IF(OR($DB48&gt;2020,$C94=0),0,INDIRECT("'"&amp;$D$102&amp;"'!"&amp;$L$101&amp;$D$103))+IF($DB48&gt;2020,$C94*INDIRECT("'Bonus Calc'!"&amp;$L$101&amp;61)))</f>
        <v>0</v>
      </c>
      <c r="AW94" s="440">
        <f ca="1">IF($C$8="y",$C94*IF($DB48&gt;2019,VLOOKUP(2020,'Bonus Calc'!$A$18:$CZ$61,$M$104,0),VLOOKUP($DB48,'Bonus Calc'!$A$18:$CZ$61,$M$104,0)),+IF(OR($DB48&gt;2020,$C94=0),0,INDIRECT("'"&amp;$D$102&amp;"'!"&amp;$M$101&amp;$D$103))+IF($DB48&gt;2020,$C94*INDIRECT("'Bonus Calc'!"&amp;$M$101&amp;61)))</f>
        <v>0</v>
      </c>
      <c r="AX94" s="440">
        <f ca="1">IF($C$8="y",$C94*IF($DB48&gt;2019,VLOOKUP(2020,'Bonus Calc'!$A$18:$CZ$61,$N$104,0),VLOOKUP($DB48,'Bonus Calc'!$A$18:$CZ$61,$N$104,0)),+IF(OR($DB48&gt;2020,$C94=0),0,INDIRECT("'"&amp;$D$102&amp;"'!"&amp;$N$101&amp;$D$103))+IF($DB48&gt;2020,$C94*INDIRECT("'Bonus Calc'!"&amp;$N$101&amp;61)))</f>
        <v>0</v>
      </c>
      <c r="AY94" s="440">
        <f ca="1">IF($C$8="y",$C94*IF($DB48&gt;2019,VLOOKUP(2020,'Bonus Calc'!$A$18:$CZ$61,$O$104,0),VLOOKUP($DB48,'Bonus Calc'!$A$18:$CZ$61,$O$104,0)),+IF(OR($DB48&gt;2020,$C94=0),0,INDIRECT("'"&amp;$D$102&amp;"'!"&amp;$O$101&amp;$D$103))+IF($DB48&gt;2020,$C94*INDIRECT("'Bonus Calc'!"&amp;$O$101&amp;61)))</f>
        <v>0</v>
      </c>
      <c r="AZ94" s="440">
        <f ca="1">IF($C$8="y",$C94*IF($DB48&gt;2019,VLOOKUP(2020,'Bonus Calc'!$A$18:$CZ$61,$P$104,0),VLOOKUP($DB48,'Bonus Calc'!$A$18:$CZ$61,$P$104,0)),+IF(OR($DB48&gt;2020,$C94=0),0,INDIRECT("'"&amp;$D$102&amp;"'!"&amp;$P$101&amp;$D$103))+IF($DB48&gt;2020,$C94*INDIRECT("'Bonus Calc'!"&amp;$P$101&amp;61)))</f>
        <v>0</v>
      </c>
      <c r="BA94" s="440">
        <f ca="1">IF($C$8="y",$C94*IF($DB48&gt;2019,VLOOKUP(2020,'Bonus Calc'!$A$18:$CZ$61,$Q$104,0),VLOOKUP($DB48,'Bonus Calc'!$A$18:$CZ$61,$Q$104,0)),+IF(OR($DB48&gt;2020,$C94=0),0,INDIRECT("'"&amp;$D$102&amp;"'!"&amp;$Q$101&amp;$D$103))+IF($DB48&gt;2020,$C94*INDIRECT("'Bonus Calc'!"&amp;$Q$101&amp;61)))</f>
        <v>0</v>
      </c>
      <c r="BB94" s="440">
        <f ca="1">IF($C$8="y",$C94*IF($DB48&gt;2019,VLOOKUP(2020,'Bonus Calc'!$A$18:$CZ$61,$R$104,0),VLOOKUP($DB48,'Bonus Calc'!$A$18:$CZ$61,$R$104,0)),+IF(OR($DB48&gt;2020,$C94=0),0,INDIRECT("'"&amp;$D$102&amp;"'!"&amp;$R$101&amp;$D$103))+IF($DB48&gt;2020,$C94*INDIRECT("'Bonus Calc'!"&amp;$R$101&amp;61)))</f>
        <v>0</v>
      </c>
      <c r="BC94" s="440">
        <f ca="1">IF($C$8="y",$C94*IF($DB48&gt;2019,VLOOKUP(2020,'Bonus Calc'!$A$18:$CZ$61,$S$104,0),VLOOKUP($DB48,'Bonus Calc'!$A$18:$CZ$61,$S$104,0)),+IF(OR($DB48&gt;2020,$C94=0),0,INDIRECT("'"&amp;$D$102&amp;"'!"&amp;$S$101&amp;$D$103))+IF($DB48&gt;2020,$C94*INDIRECT("'Bonus Calc'!"&amp;$S$101&amp;61)))</f>
        <v>0</v>
      </c>
      <c r="BD94" s="440">
        <f ca="1">IF($C$8="y",$C94*IF($DB48&gt;2019,VLOOKUP(2020,'Bonus Calc'!$A$18:$CZ$61,$T$104,0),VLOOKUP($DB48,'Bonus Calc'!$A$18:$CZ$61,$T$104,0)),+IF(OR($DB48&gt;2020,$C94=0),0,INDIRECT("'"&amp;$D$102&amp;"'!"&amp;$T$101&amp;$D$103))+IF($DB48&gt;2020,$C94*INDIRECT("'Bonus Calc'!"&amp;$T$101&amp;61)))</f>
        <v>0</v>
      </c>
      <c r="BE94" s="440">
        <f ca="1">IF($C$8="y",$C94*IF($DB48&gt;2019,VLOOKUP(2020,'Bonus Calc'!$A$18:$CZ$61,$U$104,0),VLOOKUP($DB48,'Bonus Calc'!$A$18:$CZ$61,$U$104,0)),+IF(OR($DB48&gt;2020,$C94=0),0,INDIRECT("'"&amp;$D$102&amp;"'!"&amp;$U$101&amp;$D$103))+IF($DB48&gt;2020,$C94*INDIRECT("'Bonus Calc'!"&amp;$U$101&amp;61)))</f>
        <v>0</v>
      </c>
      <c r="BF94" s="440">
        <f ca="1">IF($C$8="y",$C94*IF($DB48&gt;2019,VLOOKUP(2020,'Bonus Calc'!$A$18:$CZ$61,$V$104,0),VLOOKUP($DB48,'Bonus Calc'!$A$18:$CZ$61,$V$104,0)),+IF(OR($DB48&gt;2020,$C94=0),0,INDIRECT("'"&amp;$D$102&amp;"'!"&amp;$V$101&amp;$D$103))+IF($DB48&gt;2020,$C94*INDIRECT("'Bonus Calc'!"&amp;$V$101&amp;61)))</f>
        <v>0</v>
      </c>
      <c r="BG94" s="440">
        <f ca="1">IF($C$8="y",$C94*IF($DB48&gt;2019,VLOOKUP(2020,'Bonus Calc'!$A$18:$CZ$61,$W$104,0),VLOOKUP($DB48,'Bonus Calc'!$A$18:$CZ$61,$W$104,0)),+IF(OR($DB48&gt;2020,$C94=0),0,INDIRECT("'"&amp;$D$102&amp;"'!"&amp;$W$101&amp;$D$103))+IF($DB48&gt;2020,$C94*INDIRECT("'Bonus Calc'!"&amp;$W$101&amp;61)))</f>
        <v>0</v>
      </c>
      <c r="BH94" s="440">
        <f ca="1">IF($C$8="y",$C94*IF($DB48&gt;2019,VLOOKUP(2020,'Bonus Calc'!$A$18:$CZ$61,$X$104,0),VLOOKUP($DB48,'Bonus Calc'!$A$18:$CZ$61,$X$104,0)),+IF(OR($DB48&gt;2020,$C94=0),0,INDIRECT("'"&amp;$D$102&amp;"'!"&amp;$X$101&amp;$D$103))+IF($DB48&gt;2020,$C94*INDIRECT("'Bonus Calc'!"&amp;$X$101&amp;61)))</f>
        <v>0</v>
      </c>
      <c r="BI94" s="440">
        <f ca="1">IF($C$8="y",$C94*IF($DB48&gt;2019,VLOOKUP(2020,'Bonus Calc'!$A$18:$CZ$61,$Y$104,0),VLOOKUP($DB48,'Bonus Calc'!$A$18:$CZ$61,$Y$104,0)),+IF(OR($DB48&gt;2020,$C94=0),0,INDIRECT("'"&amp;$D$102&amp;"'!"&amp;$Y$101&amp;$D$103))+IF($DB48&gt;2020,$C94*INDIRECT("'Bonus Calc'!"&amp;$Y$101&amp;61)))</f>
        <v>0</v>
      </c>
      <c r="BJ94" s="440">
        <f ca="1">IF($C$8="y",$C94*IF($DB48&gt;2019,VLOOKUP(2020,'Bonus Calc'!$A$18:$CZ$61,$Z$104,0),VLOOKUP($DB48,'Bonus Calc'!$A$18:$CZ$61,$Z$104,0)),+IF(OR($DB48&gt;2020,$C94=0),0,INDIRECT("'"&amp;$D$102&amp;"'!"&amp;$Z$101&amp;$D$103))+IF($DB48&gt;2020,$C94*INDIRECT("'Bonus Calc'!"&amp;$Z$101&amp;61)))</f>
        <v>0</v>
      </c>
      <c r="BK94" s="440">
        <f ca="1">IF($C$8="y",$C94*IF($DB48&gt;2019,VLOOKUP(2020,'Bonus Calc'!$A$18:$CZ$61,$AA$104,0),VLOOKUP($DB48,'Bonus Calc'!$A$18:$CZ$61,$AA$104,0)),+IF(OR($DB48&gt;2020,$C94=0),0,INDIRECT("'"&amp;$D$102&amp;"'!"&amp;$AA$101&amp;$D$103))+IF($DB48&gt;2020,$C94*INDIRECT("'Bonus Calc'!"&amp;$AA$101&amp;61)))</f>
        <v>0</v>
      </c>
      <c r="BL94" s="440">
        <f ca="1">IF($C$8="y",$C94*IF($DB48&gt;2019,VLOOKUP(2020,'Bonus Calc'!$A$18:$CZ$61,$AB$104,0),VLOOKUP($DB48,'Bonus Calc'!$A$18:$CZ$61,$AB$104,0)),+IF(OR($DB48&gt;2020,$C94=0),0,INDIRECT("'"&amp;$D$102&amp;"'!"&amp;$AB$101&amp;$D$103))+IF($DB48&gt;2020,$C94*INDIRECT("'Bonus Calc'!"&amp;$AB$101&amp;61)))</f>
        <v>0</v>
      </c>
      <c r="BM94" s="440">
        <f ca="1">IF($C$8="y",$C94*IF($DB48&gt;2019,VLOOKUP(2020,'Bonus Calc'!$A$18:$CZ$61,$AC$104,0),VLOOKUP($DB48,'Bonus Calc'!$A$18:$CZ$61,$AC$104,0)),+IF(OR($DB48&gt;2020,$C94=0),0,INDIRECT("'"&amp;$D$102&amp;"'!"&amp;$AC$101&amp;$D$103))+IF($DB48&gt;2020,$C94*INDIRECT("'Bonus Calc'!"&amp;$AC$101&amp;61)))</f>
        <v>0</v>
      </c>
      <c r="BN94" s="440">
        <f ca="1">IF($C$8="y",$C94*IF($DB48&gt;2019,VLOOKUP(2020,'Bonus Calc'!$A$18:$CZ$61,$AD$104,0),VLOOKUP($DB48,'Bonus Calc'!$A$18:$CZ$61,$AD$104,0)),+IF(OR($DB48&gt;2020,$C94=0),0,INDIRECT("'"&amp;$D$102&amp;"'!"&amp;$AD$101&amp;$D$103))+IF($DB48&gt;2020,$C94*INDIRECT("'Bonus Calc'!"&amp;$AD$101&amp;61)))</f>
        <v>0</v>
      </c>
      <c r="BO94" s="440">
        <f ca="1">IF($C$8="y",$C94*IF($DB48&gt;2019,VLOOKUP(2020,'Bonus Calc'!$A$18:$CZ$61,$AE$104,0),VLOOKUP($DB48,'Bonus Calc'!$A$18:$CZ$61,$AE$104,0)),+IF(OR($DB48&gt;2020,$C94=0),0,INDIRECT("'"&amp;$D$102&amp;"'!"&amp;$AE$101&amp;$D$103))+IF($DB48&gt;2020,$C94*INDIRECT("'Bonus Calc'!"&amp;$AE$101&amp;61)))</f>
        <v>0</v>
      </c>
      <c r="BP94" s="440">
        <f ca="1">IF($C$8="y",$C94*IF($DB48&gt;2019,VLOOKUP(2020,'Bonus Calc'!$A$18:$CZ$61,$AF$104,0),VLOOKUP($DB48,'Bonus Calc'!$A$18:$CZ$61,$AF$104,0)),+IF(OR($DB48&gt;2020,$C94=0),0,INDIRECT("'"&amp;$D$102&amp;"'!"&amp;$AF$101&amp;$D$103))+IF($DB48&gt;2020,$C94*INDIRECT("'Bonus Calc'!"&amp;$AF$101&amp;61)))</f>
        <v>0</v>
      </c>
      <c r="BQ94" s="440">
        <f ca="1">IF($C$8="y",$C94*IF($DB48&gt;2019,VLOOKUP(2020,'Bonus Calc'!$A$18:$CZ$61,$AG$104,0),VLOOKUP($DB48,'Bonus Calc'!$A$18:$CZ$61,$AG$104,0)),+IF(OR($DB48&gt;2020,$C94=0),0,INDIRECT("'"&amp;$D$102&amp;"'!"&amp;$AG$101&amp;$D$103))+IF($DB48&gt;2020,$C94*INDIRECT("'Bonus Calc'!"&amp;$AG$101&amp;61)))</f>
        <v>0</v>
      </c>
      <c r="BR94" s="440">
        <f ca="1">IF($C$8="y",$C94*IF($DB48&gt;2019,VLOOKUP(2020,'Bonus Calc'!$A$18:$CZ$61,$AH$104,0),VLOOKUP($DB48,'Bonus Calc'!$A$18:$CZ$61,$AH$104,0)),+IF(OR($DB48&gt;2020,$C94=0),0,INDIRECT("'"&amp;$D$102&amp;"'!"&amp;$AH$101&amp;$D$103))+IF($DB48&gt;2020,$C94*INDIRECT("'Bonus Calc'!"&amp;$AH$101&amp;61)))</f>
        <v>0</v>
      </c>
      <c r="BS94" s="440">
        <f ca="1">IF($C$8="y",$C94*IF($DB48&gt;2019,VLOOKUP(2020,'Bonus Calc'!$A$18:$CZ$61,$AI$104,0),VLOOKUP($DB48,'Bonus Calc'!$A$18:$CZ$61,$AI$104,0)),+IF(OR($DB48&gt;2020,$C94=0),0,INDIRECT("'"&amp;$D$102&amp;"'!"&amp;$AI$101&amp;$D$103))+IF($DB48&gt;2020,$C94*INDIRECT("'Bonus Calc'!"&amp;$AI$101&amp;61)))</f>
        <v>0</v>
      </c>
      <c r="BT94" s="440">
        <f ca="1">IF($C$8="y",$C94*IF($DB48&gt;2019,VLOOKUP(2020,'Bonus Calc'!$A$18:$CZ$61,$AJ$104,0),VLOOKUP($DB48,'Bonus Calc'!$A$18:$CZ$61,$AJ$104,0)),+IF(OR($DB48&gt;2020,$C94=0),0,INDIRECT("'"&amp;$D$102&amp;"'!"&amp;$AJ$101&amp;$D$103))+IF($DB48&gt;2020,$C94*INDIRECT("'Bonus Calc'!"&amp;$AJ$101&amp;61)))</f>
        <v>0</v>
      </c>
      <c r="BU94" s="440">
        <f ca="1">IF($C$8="y",$C94*IF($DB48&gt;2019,VLOOKUP(2020,'Bonus Calc'!$A$18:$CZ$61,$AK$104,0),VLOOKUP($DB48,'Bonus Calc'!$A$18:$CZ$61,$AK$104,0)),+IF(OR($DB48&gt;2020,$C94=0),0,INDIRECT("'"&amp;$D$102&amp;"'!"&amp;$AK$101&amp;$D$103))+IF($DB48&gt;2020,$C94*INDIRECT("'Bonus Calc'!"&amp;$AK$101&amp;61)))</f>
        <v>0</v>
      </c>
      <c r="BV94" s="440">
        <f ca="1">IF($C$8="y",$C94*IF($DB48&gt;2019,VLOOKUP(2020,'Bonus Calc'!$A$18:$CZ$61,$AL$104,0),VLOOKUP($DB48,'Bonus Calc'!$A$18:$CZ$61,$AL$104,0)),+IF(OR($DB48&gt;2020,$C94=0),0,INDIRECT("'"&amp;$D$102&amp;"'!"&amp;$AL$101&amp;$D$103))+IF($DB48&gt;2020,$C94*INDIRECT("'Bonus Calc'!"&amp;$AL$101&amp;61)))</f>
        <v>0</v>
      </c>
      <c r="BW94" s="440">
        <f ca="1">IF($C$8="y",$C94*IF($DB48&gt;2019,VLOOKUP(2020,'Bonus Calc'!$A$18:$CZ$61,$AM$104,0),VLOOKUP($DB48,'Bonus Calc'!$A$18:$CZ$61,$AM$104,0)),+IF(OR($DB48&gt;2020,$C94=0),0,INDIRECT("'"&amp;$D$102&amp;"'!"&amp;$AM$101&amp;$D$103))+IF($DB48&gt;2020,$C94*INDIRECT("'Bonus Calc'!"&amp;$AM$101&amp;61)))</f>
        <v>0</v>
      </c>
      <c r="BX94" s="440">
        <f ca="1">IF($C$8="y",$C94*IF($DB48&gt;2019,VLOOKUP(2020,'Bonus Calc'!$A$18:$CZ$61,$AN$104,0),VLOOKUP($DB48,'Bonus Calc'!$A$18:$CZ$61,$AN$104,0)),+IF(OR($DB48&gt;2020,$C94=0),0,INDIRECT("'"&amp;$D$102&amp;"'!"&amp;$AN$101&amp;$D$103))+IF($DB48&gt;2020,$C94*INDIRECT("'Bonus Calc'!"&amp;$AN$101&amp;61)))</f>
        <v>0</v>
      </c>
      <c r="BY94" s="440">
        <f ca="1">IF($C$8="y",$C94*IF($DB48&gt;2019,VLOOKUP(2020,'Bonus Calc'!$A$18:$CZ$61,$AO$104,0),VLOOKUP($DB48,'Bonus Calc'!$A$18:$CZ$61,$AO$104,0)),+IF(OR($DB48&gt;2020,$C94=0),0,INDIRECT("'"&amp;$D$102&amp;"'!"&amp;$AO$101&amp;$D$103))+IF($DB48&gt;2020,$C94*INDIRECT("'Bonus Calc'!"&amp;$AO$101&amp;61)))</f>
        <v>0</v>
      </c>
      <c r="BZ94" s="440">
        <f ca="1">IF($C$8="y",$C94*IF($DB48&gt;2019,VLOOKUP(2020,'Bonus Calc'!$A$18:$CZ$61,$AP$104,0),VLOOKUP($DB48,'Bonus Calc'!$A$18:$CZ$61,$AP$104,0)),+IF(OR($DB48&gt;2020,$C94=0),0,INDIRECT("'"&amp;$D$102&amp;"'!"&amp;$AP$101&amp;$D$103))+IF($DB48&gt;2020,$C94*INDIRECT("'Bonus Calc'!"&amp;$AP$101&amp;61)))</f>
        <v>0</v>
      </c>
      <c r="CA94" s="440">
        <f ca="1">IF($C$8="y",$C94*IF($DB48&gt;2019,VLOOKUP(2020,'Bonus Calc'!$A$18:$CZ$61,$AQ$104,0),VLOOKUP($DB48,'Bonus Calc'!$A$18:$CZ$61,$AQ$104,0)),+IF(OR($DB48&gt;2020,$C94=0),0,INDIRECT("'"&amp;$D$102&amp;"'!"&amp;$AQ$101&amp;$D$103))+IF($DB48&gt;2020,$C94*INDIRECT("'Bonus Calc'!"&amp;$AQ$101&amp;61)))</f>
        <v>0</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s="437" customFormat="1" x14ac:dyDescent="0.2">
      <c r="A95" s="191">
        <f t="shared" si="336"/>
        <v>38</v>
      </c>
      <c r="B95" s="191">
        <f t="shared" si="337"/>
        <v>2055</v>
      </c>
      <c r="C95" s="183">
        <f t="shared" ca="1" si="338"/>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IF($C$8="y",$C95*IF($DB49&gt;2019,VLOOKUP(2020,'Bonus Calc'!$A$18:$CZ$61,$D$104,0),VLOOKUP($DB49,'Bonus Calc'!$A$18:$CZ$61,$D$104,0)),+IF(OR($DB49&gt;2020,$C95=0),0,INDIRECT("'"&amp;$D$102&amp;"'!"&amp;$D$101&amp;$D$103))+IF($DB49&gt;2020,$C95*INDIRECT("'Bonus Calc'!"&amp;$D$101&amp;61)))</f>
        <v>0</v>
      </c>
      <c r="AP95" s="440">
        <f ca="1">IF($C$8="y",$C95*IF($DB49&gt;2019,VLOOKUP(2020,'Bonus Calc'!$A$18:$CZ$61,$E$104,0),VLOOKUP($DB49,'Bonus Calc'!$A$18:$CZ$61,$E$104,0)),+IF(OR($DB49&gt;2020,$C95=0),0,INDIRECT("'"&amp;$D$102&amp;"'!"&amp;$E$101&amp;$D$103))+IF($DB49&gt;2020,$C95*INDIRECT("'Bonus Calc'!"&amp;$E$101&amp;61)))</f>
        <v>0</v>
      </c>
      <c r="AQ95" s="440">
        <f ca="1">IF($C$8="y",$C95*IF($DB49&gt;2019,VLOOKUP(2020,'Bonus Calc'!$A$18:$CZ$61,$F$104,0),VLOOKUP($DB49,'Bonus Calc'!$A$18:$CZ$61,$F$104,0)),+IF(OR($DB49&gt;2020,$C95=0),0,INDIRECT("'"&amp;$D$102&amp;"'!"&amp;$F$101&amp;$D$103))+IF($DB49&gt;2020,$C95*INDIRECT("'Bonus Calc'!"&amp;$F$101&amp;61)))</f>
        <v>0</v>
      </c>
      <c r="AR95" s="440">
        <f ca="1">IF($C$8="y",$C95*IF($DB49&gt;2019,VLOOKUP(2020,'Bonus Calc'!$A$18:$CZ$61,$G$104,0),VLOOKUP($DB49,'Bonus Calc'!$A$18:$CZ$61,$G$104,0)),+IF(OR($DB49&gt;2020,$C95=0),0,INDIRECT("'"&amp;$D$102&amp;"'!"&amp;$G$101&amp;$D$103))+IF($DB49&gt;2020,$C95*INDIRECT("'Bonus Calc'!"&amp;$G$101&amp;61)))</f>
        <v>0</v>
      </c>
      <c r="AS95" s="440">
        <f ca="1">IF($C$8="y",$C95*IF($DB49&gt;2019,VLOOKUP(2020,'Bonus Calc'!$A$18:$CZ$61,$H$104,0),VLOOKUP($DB49,'Bonus Calc'!$A$18:$CZ$61,$H$104,0)),+IF(OR($DB49&gt;2020,$C95=0),0,INDIRECT("'"&amp;$D$102&amp;"'!"&amp;$H$101&amp;$D$103))+IF($DB49&gt;2020,$C95*INDIRECT("'Bonus Calc'!"&amp;$H$101&amp;61)))</f>
        <v>0</v>
      </c>
      <c r="AT95" s="440">
        <f ca="1">IF($C$8="y",$C95*IF($DB49&gt;2019,VLOOKUP(2020,'Bonus Calc'!$A$18:$CZ$61,$I$104,0),VLOOKUP($DB49,'Bonus Calc'!$A$18:$CZ$61,$I$104,0)),+IF(OR($DB49&gt;2020,$C95=0),0,INDIRECT("'"&amp;$D$102&amp;"'!"&amp;$I$101&amp;$D$103))+IF($DB49&gt;2020,$C95*INDIRECT("'Bonus Calc'!"&amp;$I$101&amp;61)))</f>
        <v>0</v>
      </c>
      <c r="AU95" s="440">
        <f ca="1">IF($C$8="y",$C95*IF($DB49&gt;2019,VLOOKUP(2020,'Bonus Calc'!$A$18:$CZ$61,$J$104,0),VLOOKUP($DB49,'Bonus Calc'!$A$18:$CZ$61,$J$104,0)),+IF(OR($DB49&gt;2020,$C95=0),0,INDIRECT("'"&amp;$D$102&amp;"'!"&amp;$J$101&amp;$D$103))+IF($DB49&gt;2020,$C95*INDIRECT("'Bonus Calc'!"&amp;$J$101&amp;61)))</f>
        <v>0</v>
      </c>
      <c r="AV95" s="440">
        <f ca="1">IF($C$8="y",$C95*IF($DB49&gt;2019,VLOOKUP(2020,'Bonus Calc'!$A$18:$CZ$61,$K$104,0),VLOOKUP($DB49,'Bonus Calc'!$A$18:$CZ$61,$K$104,0)),+IF(OR($DB49&gt;2020,$C95=0),0,INDIRECT("'"&amp;$D$102&amp;"'!"&amp;$K$101&amp;$D$103))+IF($DB49&gt;2020,$C95*INDIRECT("'Bonus Calc'!"&amp;$K$101&amp;61)))</f>
        <v>0</v>
      </c>
      <c r="AW95" s="440">
        <f ca="1">IF($C$8="y",$C95*IF($DB49&gt;2019,VLOOKUP(2020,'Bonus Calc'!$A$18:$CZ$61,$L$104,0),VLOOKUP($DB49,'Bonus Calc'!$A$18:$CZ$61,$L$104,0)),+IF(OR($DB49&gt;2020,$C95=0),0,INDIRECT("'"&amp;$D$102&amp;"'!"&amp;$L$101&amp;$D$103))+IF($DB49&gt;2020,$C95*INDIRECT("'Bonus Calc'!"&amp;$L$101&amp;61)))</f>
        <v>0</v>
      </c>
      <c r="AX95" s="440">
        <f ca="1">IF($C$8="y",$C95*IF($DB49&gt;2019,VLOOKUP(2020,'Bonus Calc'!$A$18:$CZ$61,$M$104,0),VLOOKUP($DB49,'Bonus Calc'!$A$18:$CZ$61,$M$104,0)),+IF(OR($DB49&gt;2020,$C95=0),0,INDIRECT("'"&amp;$D$102&amp;"'!"&amp;$M$101&amp;$D$103))+IF($DB49&gt;2020,$C95*INDIRECT("'Bonus Calc'!"&amp;$M$101&amp;61)))</f>
        <v>0</v>
      </c>
      <c r="AY95" s="440">
        <f ca="1">IF($C$8="y",$C95*IF($DB49&gt;2019,VLOOKUP(2020,'Bonus Calc'!$A$18:$CZ$61,$N$104,0),VLOOKUP($DB49,'Bonus Calc'!$A$18:$CZ$61,$N$104,0)),+IF(OR($DB49&gt;2020,$C95=0),0,INDIRECT("'"&amp;$D$102&amp;"'!"&amp;$N$101&amp;$D$103))+IF($DB49&gt;2020,$C95*INDIRECT("'Bonus Calc'!"&amp;$N$101&amp;61)))</f>
        <v>0</v>
      </c>
      <c r="AZ95" s="440">
        <f ca="1">IF($C$8="y",$C95*IF($DB49&gt;2019,VLOOKUP(2020,'Bonus Calc'!$A$18:$CZ$61,$O$104,0),VLOOKUP($DB49,'Bonus Calc'!$A$18:$CZ$61,$O$104,0)),+IF(OR($DB49&gt;2020,$C95=0),0,INDIRECT("'"&amp;$D$102&amp;"'!"&amp;$O$101&amp;$D$103))+IF($DB49&gt;2020,$C95*INDIRECT("'Bonus Calc'!"&amp;$O$101&amp;61)))</f>
        <v>0</v>
      </c>
      <c r="BA95" s="440">
        <f ca="1">IF($C$8="y",$C95*IF($DB49&gt;2019,VLOOKUP(2020,'Bonus Calc'!$A$18:$CZ$61,$P$104,0),VLOOKUP($DB49,'Bonus Calc'!$A$18:$CZ$61,$P$104,0)),+IF(OR($DB49&gt;2020,$C95=0),0,INDIRECT("'"&amp;$D$102&amp;"'!"&amp;$P$101&amp;$D$103))+IF($DB49&gt;2020,$C95*INDIRECT("'Bonus Calc'!"&amp;$P$101&amp;61)))</f>
        <v>0</v>
      </c>
      <c r="BB95" s="440">
        <f ca="1">IF($C$8="y",$C95*IF($DB49&gt;2019,VLOOKUP(2020,'Bonus Calc'!$A$18:$CZ$61,$Q$104,0),VLOOKUP($DB49,'Bonus Calc'!$A$18:$CZ$61,$Q$104,0)),+IF(OR($DB49&gt;2020,$C95=0),0,INDIRECT("'"&amp;$D$102&amp;"'!"&amp;$Q$101&amp;$D$103))+IF($DB49&gt;2020,$C95*INDIRECT("'Bonus Calc'!"&amp;$Q$101&amp;61)))</f>
        <v>0</v>
      </c>
      <c r="BC95" s="440">
        <f ca="1">IF($C$8="y",$C95*IF($DB49&gt;2019,VLOOKUP(2020,'Bonus Calc'!$A$18:$CZ$61,$R$104,0),VLOOKUP($DB49,'Bonus Calc'!$A$18:$CZ$61,$R$104,0)),+IF(OR($DB49&gt;2020,$C95=0),0,INDIRECT("'"&amp;$D$102&amp;"'!"&amp;$R$101&amp;$D$103))+IF($DB49&gt;2020,$C95*INDIRECT("'Bonus Calc'!"&amp;$R$101&amp;61)))</f>
        <v>0</v>
      </c>
      <c r="BD95" s="440">
        <f ca="1">IF($C$8="y",$C95*IF($DB49&gt;2019,VLOOKUP(2020,'Bonus Calc'!$A$18:$CZ$61,$S$104,0),VLOOKUP($DB49,'Bonus Calc'!$A$18:$CZ$61,$S$104,0)),+IF(OR($DB49&gt;2020,$C95=0),0,INDIRECT("'"&amp;$D$102&amp;"'!"&amp;$S$101&amp;$D$103))+IF($DB49&gt;2020,$C95*INDIRECT("'Bonus Calc'!"&amp;$S$101&amp;61)))</f>
        <v>0</v>
      </c>
      <c r="BE95" s="440">
        <f ca="1">IF($C$8="y",$C95*IF($DB49&gt;2019,VLOOKUP(2020,'Bonus Calc'!$A$18:$CZ$61,$T$104,0),VLOOKUP($DB49,'Bonus Calc'!$A$18:$CZ$61,$T$104,0)),+IF(OR($DB49&gt;2020,$C95=0),0,INDIRECT("'"&amp;$D$102&amp;"'!"&amp;$T$101&amp;$D$103))+IF($DB49&gt;2020,$C95*INDIRECT("'Bonus Calc'!"&amp;$T$101&amp;61)))</f>
        <v>0</v>
      </c>
      <c r="BF95" s="440">
        <f ca="1">IF($C$8="y",$C95*IF($DB49&gt;2019,VLOOKUP(2020,'Bonus Calc'!$A$18:$CZ$61,$U$104,0),VLOOKUP($DB49,'Bonus Calc'!$A$18:$CZ$61,$U$104,0)),+IF(OR($DB49&gt;2020,$C95=0),0,INDIRECT("'"&amp;$D$102&amp;"'!"&amp;$U$101&amp;$D$103))+IF($DB49&gt;2020,$C95*INDIRECT("'Bonus Calc'!"&amp;$U$101&amp;61)))</f>
        <v>0</v>
      </c>
      <c r="BG95" s="440">
        <f ca="1">IF($C$8="y",$C95*IF($DB49&gt;2019,VLOOKUP(2020,'Bonus Calc'!$A$18:$CZ$61,$V$104,0),VLOOKUP($DB49,'Bonus Calc'!$A$18:$CZ$61,$V$104,0)),+IF(OR($DB49&gt;2020,$C95=0),0,INDIRECT("'"&amp;$D$102&amp;"'!"&amp;$V$101&amp;$D$103))+IF($DB49&gt;2020,$C95*INDIRECT("'Bonus Calc'!"&amp;$V$101&amp;61)))</f>
        <v>0</v>
      </c>
      <c r="BH95" s="440">
        <f ca="1">IF($C$8="y",$C95*IF($DB49&gt;2019,VLOOKUP(2020,'Bonus Calc'!$A$18:$CZ$61,$W$104,0),VLOOKUP($DB49,'Bonus Calc'!$A$18:$CZ$61,$W$104,0)),+IF(OR($DB49&gt;2020,$C95=0),0,INDIRECT("'"&amp;$D$102&amp;"'!"&amp;$W$101&amp;$D$103))+IF($DB49&gt;2020,$C95*INDIRECT("'Bonus Calc'!"&amp;$W$101&amp;61)))</f>
        <v>0</v>
      </c>
      <c r="BI95" s="440">
        <f ca="1">IF($C$8="y",$C95*IF($DB49&gt;2019,VLOOKUP(2020,'Bonus Calc'!$A$18:$CZ$61,$X$104,0),VLOOKUP($DB49,'Bonus Calc'!$A$18:$CZ$61,$X$104,0)),+IF(OR($DB49&gt;2020,$C95=0),0,INDIRECT("'"&amp;$D$102&amp;"'!"&amp;$X$101&amp;$D$103))+IF($DB49&gt;2020,$C95*INDIRECT("'Bonus Calc'!"&amp;$X$101&amp;61)))</f>
        <v>0</v>
      </c>
      <c r="BJ95" s="440">
        <f ca="1">IF($C$8="y",$C95*IF($DB49&gt;2019,VLOOKUP(2020,'Bonus Calc'!$A$18:$CZ$61,$Y$104,0),VLOOKUP($DB49,'Bonus Calc'!$A$18:$CZ$61,$Y$104,0)),+IF(OR($DB49&gt;2020,$C95=0),0,INDIRECT("'"&amp;$D$102&amp;"'!"&amp;$Y$101&amp;$D$103))+IF($DB49&gt;2020,$C95*INDIRECT("'Bonus Calc'!"&amp;$Y$101&amp;61)))</f>
        <v>0</v>
      </c>
      <c r="BK95" s="440">
        <f ca="1">IF($C$8="y",$C95*IF($DB49&gt;2019,VLOOKUP(2020,'Bonus Calc'!$A$18:$CZ$61,$Z$104,0),VLOOKUP($DB49,'Bonus Calc'!$A$18:$CZ$61,$Z$104,0)),+IF(OR($DB49&gt;2020,$C95=0),0,INDIRECT("'"&amp;$D$102&amp;"'!"&amp;$Z$101&amp;$D$103))+IF($DB49&gt;2020,$C95*INDIRECT("'Bonus Calc'!"&amp;$Z$101&amp;61)))</f>
        <v>0</v>
      </c>
      <c r="BL95" s="440">
        <f ca="1">IF($C$8="y",$C95*IF($DB49&gt;2019,VLOOKUP(2020,'Bonus Calc'!$A$18:$CZ$61,$AA$104,0),VLOOKUP($DB49,'Bonus Calc'!$A$18:$CZ$61,$AA$104,0)),+IF(OR($DB49&gt;2020,$C95=0),0,INDIRECT("'"&amp;$D$102&amp;"'!"&amp;$AA$101&amp;$D$103))+IF($DB49&gt;2020,$C95*INDIRECT("'Bonus Calc'!"&amp;$AA$101&amp;61)))</f>
        <v>0</v>
      </c>
      <c r="BM95" s="440">
        <f ca="1">IF($C$8="y",$C95*IF($DB49&gt;2019,VLOOKUP(2020,'Bonus Calc'!$A$18:$CZ$61,$AB$104,0),VLOOKUP($DB49,'Bonus Calc'!$A$18:$CZ$61,$AB$104,0)),+IF(OR($DB49&gt;2020,$C95=0),0,INDIRECT("'"&amp;$D$102&amp;"'!"&amp;$AB$101&amp;$D$103))+IF($DB49&gt;2020,$C95*INDIRECT("'Bonus Calc'!"&amp;$AB$101&amp;61)))</f>
        <v>0</v>
      </c>
      <c r="BN95" s="440">
        <f ca="1">IF($C$8="y",$C95*IF($DB49&gt;2019,VLOOKUP(2020,'Bonus Calc'!$A$18:$CZ$61,$AC$104,0),VLOOKUP($DB49,'Bonus Calc'!$A$18:$CZ$61,$AC$104,0)),+IF(OR($DB49&gt;2020,$C95=0),0,INDIRECT("'"&amp;$D$102&amp;"'!"&amp;$AC$101&amp;$D$103))+IF($DB49&gt;2020,$C95*INDIRECT("'Bonus Calc'!"&amp;$AC$101&amp;61)))</f>
        <v>0</v>
      </c>
      <c r="BO95" s="440">
        <f ca="1">IF($C$8="y",$C95*IF($DB49&gt;2019,VLOOKUP(2020,'Bonus Calc'!$A$18:$CZ$61,$AD$104,0),VLOOKUP($DB49,'Bonus Calc'!$A$18:$CZ$61,$AD$104,0)),+IF(OR($DB49&gt;2020,$C95=0),0,INDIRECT("'"&amp;$D$102&amp;"'!"&amp;$AD$101&amp;$D$103))+IF($DB49&gt;2020,$C95*INDIRECT("'Bonus Calc'!"&amp;$AD$101&amp;61)))</f>
        <v>0</v>
      </c>
      <c r="BP95" s="440">
        <f ca="1">IF($C$8="y",$C95*IF($DB49&gt;2019,VLOOKUP(2020,'Bonus Calc'!$A$18:$CZ$61,$AE$104,0),VLOOKUP($DB49,'Bonus Calc'!$A$18:$CZ$61,$AE$104,0)),+IF(OR($DB49&gt;2020,$C95=0),0,INDIRECT("'"&amp;$D$102&amp;"'!"&amp;$AE$101&amp;$D$103))+IF($DB49&gt;2020,$C95*INDIRECT("'Bonus Calc'!"&amp;$AE$101&amp;61)))</f>
        <v>0</v>
      </c>
      <c r="BQ95" s="440">
        <f ca="1">IF($C$8="y",$C95*IF($DB49&gt;2019,VLOOKUP(2020,'Bonus Calc'!$A$18:$CZ$61,$AF$104,0),VLOOKUP($DB49,'Bonus Calc'!$A$18:$CZ$61,$AF$104,0)),+IF(OR($DB49&gt;2020,$C95=0),0,INDIRECT("'"&amp;$D$102&amp;"'!"&amp;$AF$101&amp;$D$103))+IF($DB49&gt;2020,$C95*INDIRECT("'Bonus Calc'!"&amp;$AF$101&amp;61)))</f>
        <v>0</v>
      </c>
      <c r="BR95" s="440">
        <f ca="1">IF($C$8="y",$C95*IF($DB49&gt;2019,VLOOKUP(2020,'Bonus Calc'!$A$18:$CZ$61,$AG$104,0),VLOOKUP($DB49,'Bonus Calc'!$A$18:$CZ$61,$AG$104,0)),+IF(OR($DB49&gt;2020,$C95=0),0,INDIRECT("'"&amp;$D$102&amp;"'!"&amp;$AG$101&amp;$D$103))+IF($DB49&gt;2020,$C95*INDIRECT("'Bonus Calc'!"&amp;$AG$101&amp;61)))</f>
        <v>0</v>
      </c>
      <c r="BS95" s="440">
        <f ca="1">IF($C$8="y",$C95*IF($DB49&gt;2019,VLOOKUP(2020,'Bonus Calc'!$A$18:$CZ$61,$AH$104,0),VLOOKUP($DB49,'Bonus Calc'!$A$18:$CZ$61,$AH$104,0)),+IF(OR($DB49&gt;2020,$C95=0),0,INDIRECT("'"&amp;$D$102&amp;"'!"&amp;$AH$101&amp;$D$103))+IF($DB49&gt;2020,$C95*INDIRECT("'Bonus Calc'!"&amp;$AH$101&amp;61)))</f>
        <v>0</v>
      </c>
      <c r="BT95" s="440">
        <f ca="1">IF($C$8="y",$C95*IF($DB49&gt;2019,VLOOKUP(2020,'Bonus Calc'!$A$18:$CZ$61,$AI$104,0),VLOOKUP($DB49,'Bonus Calc'!$A$18:$CZ$61,$AI$104,0)),+IF(OR($DB49&gt;2020,$C95=0),0,INDIRECT("'"&amp;$D$102&amp;"'!"&amp;$AI$101&amp;$D$103))+IF($DB49&gt;2020,$C95*INDIRECT("'Bonus Calc'!"&amp;$AI$101&amp;61)))</f>
        <v>0</v>
      </c>
      <c r="BU95" s="440">
        <f ca="1">IF($C$8="y",$C95*IF($DB49&gt;2019,VLOOKUP(2020,'Bonus Calc'!$A$18:$CZ$61,$AJ$104,0),VLOOKUP($DB49,'Bonus Calc'!$A$18:$CZ$61,$AJ$104,0)),+IF(OR($DB49&gt;2020,$C95=0),0,INDIRECT("'"&amp;$D$102&amp;"'!"&amp;$AJ$101&amp;$D$103))+IF($DB49&gt;2020,$C95*INDIRECT("'Bonus Calc'!"&amp;$AJ$101&amp;61)))</f>
        <v>0</v>
      </c>
      <c r="BV95" s="440">
        <f ca="1">IF($C$8="y",$C95*IF($DB49&gt;2019,VLOOKUP(2020,'Bonus Calc'!$A$18:$CZ$61,$AK$104,0),VLOOKUP($DB49,'Bonus Calc'!$A$18:$CZ$61,$AK$104,0)),+IF(OR($DB49&gt;2020,$C95=0),0,INDIRECT("'"&amp;$D$102&amp;"'!"&amp;$AK$101&amp;$D$103))+IF($DB49&gt;2020,$C95*INDIRECT("'Bonus Calc'!"&amp;$AK$101&amp;61)))</f>
        <v>0</v>
      </c>
      <c r="BW95" s="440">
        <f ca="1">IF($C$8="y",$C95*IF($DB49&gt;2019,VLOOKUP(2020,'Bonus Calc'!$A$18:$CZ$61,$AL$104,0),VLOOKUP($DB49,'Bonus Calc'!$A$18:$CZ$61,$AL$104,0)),+IF(OR($DB49&gt;2020,$C95=0),0,INDIRECT("'"&amp;$D$102&amp;"'!"&amp;$AL$101&amp;$D$103))+IF($DB49&gt;2020,$C95*INDIRECT("'Bonus Calc'!"&amp;$AL$101&amp;61)))</f>
        <v>0</v>
      </c>
      <c r="BX95" s="440">
        <f ca="1">IF($C$8="y",$C95*IF($DB49&gt;2019,VLOOKUP(2020,'Bonus Calc'!$A$18:$CZ$61,$AM$104,0),VLOOKUP($DB49,'Bonus Calc'!$A$18:$CZ$61,$AM$104,0)),+IF(OR($DB49&gt;2020,$C95=0),0,INDIRECT("'"&amp;$D$102&amp;"'!"&amp;$AM$101&amp;$D$103))+IF($DB49&gt;2020,$C95*INDIRECT("'Bonus Calc'!"&amp;$AM$101&amp;61)))</f>
        <v>0</v>
      </c>
      <c r="BY95" s="440">
        <f ca="1">IF($C$8="y",$C95*IF($DB49&gt;2019,VLOOKUP(2020,'Bonus Calc'!$A$18:$CZ$61,$AN$104,0),VLOOKUP($DB49,'Bonus Calc'!$A$18:$CZ$61,$AN$104,0)),+IF(OR($DB49&gt;2020,$C95=0),0,INDIRECT("'"&amp;$D$102&amp;"'!"&amp;$AN$101&amp;$D$103))+IF($DB49&gt;2020,$C95*INDIRECT("'Bonus Calc'!"&amp;$AN$101&amp;61)))</f>
        <v>0</v>
      </c>
      <c r="BZ95" s="440">
        <f ca="1">IF($C$8="y",$C95*IF($DB49&gt;2019,VLOOKUP(2020,'Bonus Calc'!$A$18:$CZ$61,$AO$104,0),VLOOKUP($DB49,'Bonus Calc'!$A$18:$CZ$61,$AO$104,0)),+IF(OR($DB49&gt;2020,$C95=0),0,INDIRECT("'"&amp;$D$102&amp;"'!"&amp;$AO$101&amp;$D$103))+IF($DB49&gt;2020,$C95*INDIRECT("'Bonus Calc'!"&amp;$AO$101&amp;61)))</f>
        <v>0</v>
      </c>
      <c r="CA95" s="440">
        <f ca="1">IF($C$8="y",$C95*IF($DB49&gt;2019,VLOOKUP(2020,'Bonus Calc'!$A$18:$CZ$61,$AP$104,0),VLOOKUP($DB49,'Bonus Calc'!$A$18:$CZ$61,$AP$104,0)),+IF(OR($DB49&gt;2020,$C95=0),0,INDIRECT("'"&amp;$D$102&amp;"'!"&amp;$AP$101&amp;$D$103))+IF($DB49&gt;2020,$C95*INDIRECT("'Bonus Calc'!"&amp;$AP$101&amp;61)))</f>
        <v>0</v>
      </c>
      <c r="CB95" s="440">
        <f ca="1">IF($C$8="y",$C95*IF($DB49&gt;2019,VLOOKUP(2020,'Bonus Calc'!$A$18:$CZ$61,$AQ$104,0),VLOOKUP($DB49,'Bonus Calc'!$A$18:$CZ$61,$AQ$104,0)),+IF(OR($DB49&gt;2020,$C95=0),0,INDIRECT("'"&amp;$D$102&amp;"'!"&amp;$AQ$101&amp;$D$103))+IF($DB49&gt;2020,$C95*INDIRECT("'Bonus Calc'!"&amp;$AQ$101&amp;61)))</f>
        <v>0</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s="437" customFormat="1" x14ac:dyDescent="0.2">
      <c r="A96" s="191">
        <f t="shared" si="336"/>
        <v>39</v>
      </c>
      <c r="B96" s="191">
        <f t="shared" si="337"/>
        <v>2056</v>
      </c>
      <c r="C96" s="183">
        <f t="shared" ca="1" si="338"/>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IF($C$8="y",$C96*IF($DB50&gt;2019,VLOOKUP(2020,'Bonus Calc'!$A$18:$CZ$61,$D$104,0),VLOOKUP($DB50,'Bonus Calc'!$A$18:$CZ$61,$D$104,0)),+IF(OR($DB50&gt;2020,$C96=0),0,INDIRECT("'"&amp;$D$102&amp;"'!"&amp;$D$101&amp;$D$103))+IF($DB50&gt;2020,$C96*INDIRECT("'Bonus Calc'!"&amp;$D$101&amp;61)))</f>
        <v>0</v>
      </c>
      <c r="AQ96" s="440">
        <f ca="1">IF($C$8="y",$C96*IF($DB50&gt;2019,VLOOKUP(2020,'Bonus Calc'!$A$18:$CZ$61,$E$104,0),VLOOKUP($DB50,'Bonus Calc'!$A$18:$CZ$61,$E$104,0)),+IF(OR($DB50&gt;2020,$C96=0),0,INDIRECT("'"&amp;$D$102&amp;"'!"&amp;$E$101&amp;$D$103))+IF($DB50&gt;2020,$C96*INDIRECT("'Bonus Calc'!"&amp;$E$101&amp;61)))</f>
        <v>0</v>
      </c>
      <c r="AR96" s="440">
        <f ca="1">IF($C$8="y",$C96*IF($DB50&gt;2019,VLOOKUP(2020,'Bonus Calc'!$A$18:$CZ$61,$F$104,0),VLOOKUP($DB50,'Bonus Calc'!$A$18:$CZ$61,$F$104,0)),+IF(OR($DB50&gt;2020,$C96=0),0,INDIRECT("'"&amp;$D$102&amp;"'!"&amp;$F$101&amp;$D$103))+IF($DB50&gt;2020,$C96*INDIRECT("'Bonus Calc'!"&amp;$F$101&amp;61)))</f>
        <v>0</v>
      </c>
      <c r="AS96" s="440">
        <f ca="1">IF($C$8="y",$C96*IF($DB50&gt;2019,VLOOKUP(2020,'Bonus Calc'!$A$18:$CZ$61,$G$104,0),VLOOKUP($DB50,'Bonus Calc'!$A$18:$CZ$61,$G$104,0)),+IF(OR($DB50&gt;2020,$C96=0),0,INDIRECT("'"&amp;$D$102&amp;"'!"&amp;$G$101&amp;$D$103))+IF($DB50&gt;2020,$C96*INDIRECT("'Bonus Calc'!"&amp;$G$101&amp;61)))</f>
        <v>0</v>
      </c>
      <c r="AT96" s="440">
        <f ca="1">IF($C$8="y",$C96*IF($DB50&gt;2019,VLOOKUP(2020,'Bonus Calc'!$A$18:$CZ$61,$H$104,0),VLOOKUP($DB50,'Bonus Calc'!$A$18:$CZ$61,$H$104,0)),+IF(OR($DB50&gt;2020,$C96=0),0,INDIRECT("'"&amp;$D$102&amp;"'!"&amp;$H$101&amp;$D$103))+IF($DB50&gt;2020,$C96*INDIRECT("'Bonus Calc'!"&amp;$H$101&amp;61)))</f>
        <v>0</v>
      </c>
      <c r="AU96" s="440">
        <f ca="1">IF($C$8="y",$C96*IF($DB50&gt;2019,VLOOKUP(2020,'Bonus Calc'!$A$18:$CZ$61,$I$104,0),VLOOKUP($DB50,'Bonus Calc'!$A$18:$CZ$61,$I$104,0)),+IF(OR($DB50&gt;2020,$C96=0),0,INDIRECT("'"&amp;$D$102&amp;"'!"&amp;$I$101&amp;$D$103))+IF($DB50&gt;2020,$C96*INDIRECT("'Bonus Calc'!"&amp;$I$101&amp;61)))</f>
        <v>0</v>
      </c>
      <c r="AV96" s="440">
        <f ca="1">IF($C$8="y",$C96*IF($DB50&gt;2019,VLOOKUP(2020,'Bonus Calc'!$A$18:$CZ$61,$J$104,0),VLOOKUP($DB50,'Bonus Calc'!$A$18:$CZ$61,$J$104,0)),+IF(OR($DB50&gt;2020,$C96=0),0,INDIRECT("'"&amp;$D$102&amp;"'!"&amp;$J$101&amp;$D$103))+IF($DB50&gt;2020,$C96*INDIRECT("'Bonus Calc'!"&amp;$J$101&amp;61)))</f>
        <v>0</v>
      </c>
      <c r="AW96" s="440">
        <f ca="1">IF($C$8="y",$C96*IF($DB50&gt;2019,VLOOKUP(2020,'Bonus Calc'!$A$18:$CZ$61,$K$104,0),VLOOKUP($DB50,'Bonus Calc'!$A$18:$CZ$61,$K$104,0)),+IF(OR($DB50&gt;2020,$C96=0),0,INDIRECT("'"&amp;$D$102&amp;"'!"&amp;$K$101&amp;$D$103))+IF($DB50&gt;2020,$C96*INDIRECT("'Bonus Calc'!"&amp;$K$101&amp;61)))</f>
        <v>0</v>
      </c>
      <c r="AX96" s="440">
        <f ca="1">IF($C$8="y",$C96*IF($DB50&gt;2019,VLOOKUP(2020,'Bonus Calc'!$A$18:$CZ$61,$L$104,0),VLOOKUP($DB50,'Bonus Calc'!$A$18:$CZ$61,$L$104,0)),+IF(OR($DB50&gt;2020,$C96=0),0,INDIRECT("'"&amp;$D$102&amp;"'!"&amp;$L$101&amp;$D$103))+IF($DB50&gt;2020,$C96*INDIRECT("'Bonus Calc'!"&amp;$L$101&amp;61)))</f>
        <v>0</v>
      </c>
      <c r="AY96" s="440">
        <f ca="1">IF($C$8="y",$C96*IF($DB50&gt;2019,VLOOKUP(2020,'Bonus Calc'!$A$18:$CZ$61,$M$104,0),VLOOKUP($DB50,'Bonus Calc'!$A$18:$CZ$61,$M$104,0)),+IF(OR($DB50&gt;2020,$C96=0),0,INDIRECT("'"&amp;$D$102&amp;"'!"&amp;$M$101&amp;$D$103))+IF($DB50&gt;2020,$C96*INDIRECT("'Bonus Calc'!"&amp;$M$101&amp;61)))</f>
        <v>0</v>
      </c>
      <c r="AZ96" s="440">
        <f ca="1">IF($C$8="y",$C96*IF($DB50&gt;2019,VLOOKUP(2020,'Bonus Calc'!$A$18:$CZ$61,$N$104,0),VLOOKUP($DB50,'Bonus Calc'!$A$18:$CZ$61,$N$104,0)),+IF(OR($DB50&gt;2020,$C96=0),0,INDIRECT("'"&amp;$D$102&amp;"'!"&amp;$N$101&amp;$D$103))+IF($DB50&gt;2020,$C96*INDIRECT("'Bonus Calc'!"&amp;$N$101&amp;61)))</f>
        <v>0</v>
      </c>
      <c r="BA96" s="440">
        <f ca="1">IF($C$8="y",$C96*IF($DB50&gt;2019,VLOOKUP(2020,'Bonus Calc'!$A$18:$CZ$61,$O$104,0),VLOOKUP($DB50,'Bonus Calc'!$A$18:$CZ$61,$O$104,0)),+IF(OR($DB50&gt;2020,$C96=0),0,INDIRECT("'"&amp;$D$102&amp;"'!"&amp;$O$101&amp;$D$103))+IF($DB50&gt;2020,$C96*INDIRECT("'Bonus Calc'!"&amp;$O$101&amp;61)))</f>
        <v>0</v>
      </c>
      <c r="BB96" s="440">
        <f ca="1">IF($C$8="y",$C96*IF($DB50&gt;2019,VLOOKUP(2020,'Bonus Calc'!$A$18:$CZ$61,$P$104,0),VLOOKUP($DB50,'Bonus Calc'!$A$18:$CZ$61,$P$104,0)),+IF(OR($DB50&gt;2020,$C96=0),0,INDIRECT("'"&amp;$D$102&amp;"'!"&amp;$P$101&amp;$D$103))+IF($DB50&gt;2020,$C96*INDIRECT("'Bonus Calc'!"&amp;$P$101&amp;61)))</f>
        <v>0</v>
      </c>
      <c r="BC96" s="440">
        <f ca="1">IF($C$8="y",$C96*IF($DB50&gt;2019,VLOOKUP(2020,'Bonus Calc'!$A$18:$CZ$61,$Q$104,0),VLOOKUP($DB50,'Bonus Calc'!$A$18:$CZ$61,$Q$104,0)),+IF(OR($DB50&gt;2020,$C96=0),0,INDIRECT("'"&amp;$D$102&amp;"'!"&amp;$Q$101&amp;$D$103))+IF($DB50&gt;2020,$C96*INDIRECT("'Bonus Calc'!"&amp;$Q$101&amp;61)))</f>
        <v>0</v>
      </c>
      <c r="BD96" s="440">
        <f ca="1">IF($C$8="y",$C96*IF($DB50&gt;2019,VLOOKUP(2020,'Bonus Calc'!$A$18:$CZ$61,$R$104,0),VLOOKUP($DB50,'Bonus Calc'!$A$18:$CZ$61,$R$104,0)),+IF(OR($DB50&gt;2020,$C96=0),0,INDIRECT("'"&amp;$D$102&amp;"'!"&amp;$R$101&amp;$D$103))+IF($DB50&gt;2020,$C96*INDIRECT("'Bonus Calc'!"&amp;$R$101&amp;61)))</f>
        <v>0</v>
      </c>
      <c r="BE96" s="440">
        <f ca="1">IF($C$8="y",$C96*IF($DB50&gt;2019,VLOOKUP(2020,'Bonus Calc'!$A$18:$CZ$61,$S$104,0),VLOOKUP($DB50,'Bonus Calc'!$A$18:$CZ$61,$S$104,0)),+IF(OR($DB50&gt;2020,$C96=0),0,INDIRECT("'"&amp;$D$102&amp;"'!"&amp;$S$101&amp;$D$103))+IF($DB50&gt;2020,$C96*INDIRECT("'Bonus Calc'!"&amp;$S$101&amp;61)))</f>
        <v>0</v>
      </c>
      <c r="BF96" s="440">
        <f ca="1">IF($C$8="y",$C96*IF($DB50&gt;2019,VLOOKUP(2020,'Bonus Calc'!$A$18:$CZ$61,$T$104,0),VLOOKUP($DB50,'Bonus Calc'!$A$18:$CZ$61,$T$104,0)),+IF(OR($DB50&gt;2020,$C96=0),0,INDIRECT("'"&amp;$D$102&amp;"'!"&amp;$T$101&amp;$D$103))+IF($DB50&gt;2020,$C96*INDIRECT("'Bonus Calc'!"&amp;$T$101&amp;61)))</f>
        <v>0</v>
      </c>
      <c r="BG96" s="440">
        <f ca="1">IF($C$8="y",$C96*IF($DB50&gt;2019,VLOOKUP(2020,'Bonus Calc'!$A$18:$CZ$61,$U$104,0),VLOOKUP($DB50,'Bonus Calc'!$A$18:$CZ$61,$U$104,0)),+IF(OR($DB50&gt;2020,$C96=0),0,INDIRECT("'"&amp;$D$102&amp;"'!"&amp;$U$101&amp;$D$103))+IF($DB50&gt;2020,$C96*INDIRECT("'Bonus Calc'!"&amp;$U$101&amp;61)))</f>
        <v>0</v>
      </c>
      <c r="BH96" s="440">
        <f ca="1">IF($C$8="y",$C96*IF($DB50&gt;2019,VLOOKUP(2020,'Bonus Calc'!$A$18:$CZ$61,$V$104,0),VLOOKUP($DB50,'Bonus Calc'!$A$18:$CZ$61,$V$104,0)),+IF(OR($DB50&gt;2020,$C96=0),0,INDIRECT("'"&amp;$D$102&amp;"'!"&amp;$V$101&amp;$D$103))+IF($DB50&gt;2020,$C96*INDIRECT("'Bonus Calc'!"&amp;$V$101&amp;61)))</f>
        <v>0</v>
      </c>
      <c r="BI96" s="440">
        <f ca="1">IF($C$8="y",$C96*IF($DB50&gt;2019,VLOOKUP(2020,'Bonus Calc'!$A$18:$CZ$61,$W$104,0),VLOOKUP($DB50,'Bonus Calc'!$A$18:$CZ$61,$W$104,0)),+IF(OR($DB50&gt;2020,$C96=0),0,INDIRECT("'"&amp;$D$102&amp;"'!"&amp;$W$101&amp;$D$103))+IF($DB50&gt;2020,$C96*INDIRECT("'Bonus Calc'!"&amp;$W$101&amp;61)))</f>
        <v>0</v>
      </c>
      <c r="BJ96" s="440">
        <f ca="1">IF($C$8="y",$C96*IF($DB50&gt;2019,VLOOKUP(2020,'Bonus Calc'!$A$18:$CZ$61,$X$104,0),VLOOKUP($DB50,'Bonus Calc'!$A$18:$CZ$61,$X$104,0)),+IF(OR($DB50&gt;2020,$C96=0),0,INDIRECT("'"&amp;$D$102&amp;"'!"&amp;$X$101&amp;$D$103))+IF($DB50&gt;2020,$C96*INDIRECT("'Bonus Calc'!"&amp;$X$101&amp;61)))</f>
        <v>0</v>
      </c>
      <c r="BK96" s="440">
        <f ca="1">IF($C$8="y",$C96*IF($DB50&gt;2019,VLOOKUP(2020,'Bonus Calc'!$A$18:$CZ$61,$Y$104,0),VLOOKUP($DB50,'Bonus Calc'!$A$18:$CZ$61,$Y$104,0)),+IF(OR($DB50&gt;2020,$C96=0),0,INDIRECT("'"&amp;$D$102&amp;"'!"&amp;$Y$101&amp;$D$103))+IF($DB50&gt;2020,$C96*INDIRECT("'Bonus Calc'!"&amp;$Y$101&amp;61)))</f>
        <v>0</v>
      </c>
      <c r="BL96" s="440">
        <f ca="1">IF($C$8="y",$C96*IF($DB50&gt;2019,VLOOKUP(2020,'Bonus Calc'!$A$18:$CZ$61,$Z$104,0),VLOOKUP($DB50,'Bonus Calc'!$A$18:$CZ$61,$Z$104,0)),+IF(OR($DB50&gt;2020,$C96=0),0,INDIRECT("'"&amp;$D$102&amp;"'!"&amp;$Z$101&amp;$D$103))+IF($DB50&gt;2020,$C96*INDIRECT("'Bonus Calc'!"&amp;$Z$101&amp;61)))</f>
        <v>0</v>
      </c>
      <c r="BM96" s="440">
        <f ca="1">IF($C$8="y",$C96*IF($DB50&gt;2019,VLOOKUP(2020,'Bonus Calc'!$A$18:$CZ$61,$AA$104,0),VLOOKUP($DB50,'Bonus Calc'!$A$18:$CZ$61,$AA$104,0)),+IF(OR($DB50&gt;2020,$C96=0),0,INDIRECT("'"&amp;$D$102&amp;"'!"&amp;$AA$101&amp;$D$103))+IF($DB50&gt;2020,$C96*INDIRECT("'Bonus Calc'!"&amp;$AA$101&amp;61)))</f>
        <v>0</v>
      </c>
      <c r="BN96" s="440">
        <f ca="1">IF($C$8="y",$C96*IF($DB50&gt;2019,VLOOKUP(2020,'Bonus Calc'!$A$18:$CZ$61,$AB$104,0),VLOOKUP($DB50,'Bonus Calc'!$A$18:$CZ$61,$AB$104,0)),+IF(OR($DB50&gt;2020,$C96=0),0,INDIRECT("'"&amp;$D$102&amp;"'!"&amp;$AB$101&amp;$D$103))+IF($DB50&gt;2020,$C96*INDIRECT("'Bonus Calc'!"&amp;$AB$101&amp;61)))</f>
        <v>0</v>
      </c>
      <c r="BO96" s="440">
        <f ca="1">IF($C$8="y",$C96*IF($DB50&gt;2019,VLOOKUP(2020,'Bonus Calc'!$A$18:$CZ$61,$AC$104,0),VLOOKUP($DB50,'Bonus Calc'!$A$18:$CZ$61,$AC$104,0)),+IF(OR($DB50&gt;2020,$C96=0),0,INDIRECT("'"&amp;$D$102&amp;"'!"&amp;$AC$101&amp;$D$103))+IF($DB50&gt;2020,$C96*INDIRECT("'Bonus Calc'!"&amp;$AC$101&amp;61)))</f>
        <v>0</v>
      </c>
      <c r="BP96" s="440">
        <f ca="1">IF($C$8="y",$C96*IF($DB50&gt;2019,VLOOKUP(2020,'Bonus Calc'!$A$18:$CZ$61,$AD$104,0),VLOOKUP($DB50,'Bonus Calc'!$A$18:$CZ$61,$AD$104,0)),+IF(OR($DB50&gt;2020,$C96=0),0,INDIRECT("'"&amp;$D$102&amp;"'!"&amp;$AD$101&amp;$D$103))+IF($DB50&gt;2020,$C96*INDIRECT("'Bonus Calc'!"&amp;$AD$101&amp;61)))</f>
        <v>0</v>
      </c>
      <c r="BQ96" s="440">
        <f ca="1">IF($C$8="y",$C96*IF($DB50&gt;2019,VLOOKUP(2020,'Bonus Calc'!$A$18:$CZ$61,$AE$104,0),VLOOKUP($DB50,'Bonus Calc'!$A$18:$CZ$61,$AE$104,0)),+IF(OR($DB50&gt;2020,$C96=0),0,INDIRECT("'"&amp;$D$102&amp;"'!"&amp;$AE$101&amp;$D$103))+IF($DB50&gt;2020,$C96*INDIRECT("'Bonus Calc'!"&amp;$AE$101&amp;61)))</f>
        <v>0</v>
      </c>
      <c r="BR96" s="440">
        <f ca="1">IF($C$8="y",$C96*IF($DB50&gt;2019,VLOOKUP(2020,'Bonus Calc'!$A$18:$CZ$61,$AF$104,0),VLOOKUP($DB50,'Bonus Calc'!$A$18:$CZ$61,$AF$104,0)),+IF(OR($DB50&gt;2020,$C96=0),0,INDIRECT("'"&amp;$D$102&amp;"'!"&amp;$AF$101&amp;$D$103))+IF($DB50&gt;2020,$C96*INDIRECT("'Bonus Calc'!"&amp;$AF$101&amp;61)))</f>
        <v>0</v>
      </c>
      <c r="BS96" s="440">
        <f ca="1">IF($C$8="y",$C96*IF($DB50&gt;2019,VLOOKUP(2020,'Bonus Calc'!$A$18:$CZ$61,$AG$104,0),VLOOKUP($DB50,'Bonus Calc'!$A$18:$CZ$61,$AG$104,0)),+IF(OR($DB50&gt;2020,$C96=0),0,INDIRECT("'"&amp;$D$102&amp;"'!"&amp;$AG$101&amp;$D$103))+IF($DB50&gt;2020,$C96*INDIRECT("'Bonus Calc'!"&amp;$AG$101&amp;61)))</f>
        <v>0</v>
      </c>
      <c r="BT96" s="440">
        <f ca="1">IF($C$8="y",$C96*IF($DB50&gt;2019,VLOOKUP(2020,'Bonus Calc'!$A$18:$CZ$61,$AH$104,0),VLOOKUP($DB50,'Bonus Calc'!$A$18:$CZ$61,$AH$104,0)),+IF(OR($DB50&gt;2020,$C96=0),0,INDIRECT("'"&amp;$D$102&amp;"'!"&amp;$AH$101&amp;$D$103))+IF($DB50&gt;2020,$C96*INDIRECT("'Bonus Calc'!"&amp;$AH$101&amp;61)))</f>
        <v>0</v>
      </c>
      <c r="BU96" s="440">
        <f ca="1">IF($C$8="y",$C96*IF($DB50&gt;2019,VLOOKUP(2020,'Bonus Calc'!$A$18:$CZ$61,$AI$104,0),VLOOKUP($DB50,'Bonus Calc'!$A$18:$CZ$61,$AI$104,0)),+IF(OR($DB50&gt;2020,$C96=0),0,INDIRECT("'"&amp;$D$102&amp;"'!"&amp;$AI$101&amp;$D$103))+IF($DB50&gt;2020,$C96*INDIRECT("'Bonus Calc'!"&amp;$AI$101&amp;61)))</f>
        <v>0</v>
      </c>
      <c r="BV96" s="440">
        <f ca="1">IF($C$8="y",$C96*IF($DB50&gt;2019,VLOOKUP(2020,'Bonus Calc'!$A$18:$CZ$61,$AJ$104,0),VLOOKUP($DB50,'Bonus Calc'!$A$18:$CZ$61,$AJ$104,0)),+IF(OR($DB50&gt;2020,$C96=0),0,INDIRECT("'"&amp;$D$102&amp;"'!"&amp;$AJ$101&amp;$D$103))+IF($DB50&gt;2020,$C96*INDIRECT("'Bonus Calc'!"&amp;$AJ$101&amp;61)))</f>
        <v>0</v>
      </c>
      <c r="BW96" s="440">
        <f ca="1">IF($C$8="y",$C96*IF($DB50&gt;2019,VLOOKUP(2020,'Bonus Calc'!$A$18:$CZ$61,$AK$104,0),VLOOKUP($DB50,'Bonus Calc'!$A$18:$CZ$61,$AK$104,0)),+IF(OR($DB50&gt;2020,$C96=0),0,INDIRECT("'"&amp;$D$102&amp;"'!"&amp;$AK$101&amp;$D$103))+IF($DB50&gt;2020,$C96*INDIRECT("'Bonus Calc'!"&amp;$AK$101&amp;61)))</f>
        <v>0</v>
      </c>
      <c r="BX96" s="440">
        <f ca="1">IF($C$8="y",$C96*IF($DB50&gt;2019,VLOOKUP(2020,'Bonus Calc'!$A$18:$CZ$61,$AL$104,0),VLOOKUP($DB50,'Bonus Calc'!$A$18:$CZ$61,$AL$104,0)),+IF(OR($DB50&gt;2020,$C96=0),0,INDIRECT("'"&amp;$D$102&amp;"'!"&amp;$AL$101&amp;$D$103))+IF($DB50&gt;2020,$C96*INDIRECT("'Bonus Calc'!"&amp;$AL$101&amp;61)))</f>
        <v>0</v>
      </c>
      <c r="BY96" s="440">
        <f ca="1">IF($C$8="y",$C96*IF($DB50&gt;2019,VLOOKUP(2020,'Bonus Calc'!$A$18:$CZ$61,$AM$104,0),VLOOKUP($DB50,'Bonus Calc'!$A$18:$CZ$61,$AM$104,0)),+IF(OR($DB50&gt;2020,$C96=0),0,INDIRECT("'"&amp;$D$102&amp;"'!"&amp;$AM$101&amp;$D$103))+IF($DB50&gt;2020,$C96*INDIRECT("'Bonus Calc'!"&amp;$AM$101&amp;61)))</f>
        <v>0</v>
      </c>
      <c r="BZ96" s="440">
        <f ca="1">IF($C$8="y",$C96*IF($DB50&gt;2019,VLOOKUP(2020,'Bonus Calc'!$A$18:$CZ$61,$AN$104,0),VLOOKUP($DB50,'Bonus Calc'!$A$18:$CZ$61,$AN$104,0)),+IF(OR($DB50&gt;2020,$C96=0),0,INDIRECT("'"&amp;$D$102&amp;"'!"&amp;$AN$101&amp;$D$103))+IF($DB50&gt;2020,$C96*INDIRECT("'Bonus Calc'!"&amp;$AN$101&amp;61)))</f>
        <v>0</v>
      </c>
      <c r="CA96" s="440">
        <f ca="1">IF($C$8="y",$C96*IF($DB50&gt;2019,VLOOKUP(2020,'Bonus Calc'!$A$18:$CZ$61,$AO$104,0),VLOOKUP($DB50,'Bonus Calc'!$A$18:$CZ$61,$AO$104,0)),+IF(OR($DB50&gt;2020,$C96=0),0,INDIRECT("'"&amp;$D$102&amp;"'!"&amp;$AO$101&amp;$D$103))+IF($DB50&gt;2020,$C96*INDIRECT("'Bonus Calc'!"&amp;$AO$101&amp;61)))</f>
        <v>0</v>
      </c>
      <c r="CB96" s="440">
        <f ca="1">IF($C$8="y",$C96*IF($DB50&gt;2019,VLOOKUP(2020,'Bonus Calc'!$A$18:$CZ$61,$AP$104,0),VLOOKUP($DB50,'Bonus Calc'!$A$18:$CZ$61,$AP$104,0)),+IF(OR($DB50&gt;2020,$C96=0),0,INDIRECT("'"&amp;$D$102&amp;"'!"&amp;$AP$101&amp;$D$103))+IF($DB50&gt;2020,$C96*INDIRECT("'Bonus Calc'!"&amp;$AP$101&amp;61)))</f>
        <v>0</v>
      </c>
      <c r="CC96" s="440">
        <f ca="1">IF($C$8="y",$C96*IF($DB50&gt;2019,VLOOKUP(2020,'Bonus Calc'!$A$18:$CZ$61,$AQ$104,0),VLOOKUP($DB50,'Bonus Calc'!$A$18:$CZ$61,$AQ$104,0)),+IF(OR($DB50&gt;2020,$C96=0),0,INDIRECT("'"&amp;$D$102&amp;"'!"&amp;$AQ$101&amp;$D$103))+IF($DB50&gt;2020,$C96*INDIRECT("'Bonus Calc'!"&amp;$AQ$101&amp;61)))</f>
        <v>0</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s="437" customFormat="1" x14ac:dyDescent="0.2">
      <c r="A97" s="191">
        <f t="shared" si="336"/>
        <v>40</v>
      </c>
      <c r="B97" s="191">
        <f t="shared" si="337"/>
        <v>2057</v>
      </c>
      <c r="C97" s="183">
        <f t="shared" ca="1" si="338"/>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IF($C$8="y",$C97*IF($DB51&gt;2019,VLOOKUP(2020,'Bonus Calc'!$A$18:$CZ$61,$D$104,0),VLOOKUP($DB51,'Bonus Calc'!$A$18:$CZ$61,$D$104,0)),+IF(OR($DB51&gt;2020,$C97=0),0,INDIRECT("'"&amp;$D$102&amp;"'!"&amp;$D$101&amp;$D$103))+IF($DB51&gt;2020,$C97*INDIRECT("'Bonus Calc'!"&amp;$D$101&amp;61)))</f>
        <v>0</v>
      </c>
      <c r="AR97" s="440">
        <f ca="1">IF($C$8="y",$C97*IF($DB51&gt;2019,VLOOKUP(2020,'Bonus Calc'!$A$18:$CZ$61,$E$104,0),VLOOKUP($DB51,'Bonus Calc'!$A$18:$CZ$61,$E$104,0)),+IF(OR($DB51&gt;2020,$C97=0),0,INDIRECT("'"&amp;$D$102&amp;"'!"&amp;$E$101&amp;$D$103))+IF($DB51&gt;2020,$C97*INDIRECT("'Bonus Calc'!"&amp;$E$101&amp;61)))</f>
        <v>0</v>
      </c>
      <c r="AS97" s="440">
        <f ca="1">IF($C$8="y",$C97*IF($DB51&gt;2019,VLOOKUP(2020,'Bonus Calc'!$A$18:$CZ$61,$F$104,0),VLOOKUP($DB51,'Bonus Calc'!$A$18:$CZ$61,$F$104,0)),+IF(OR($DB51&gt;2020,$C97=0),0,INDIRECT("'"&amp;$D$102&amp;"'!"&amp;$F$101&amp;$D$103))+IF($DB51&gt;2020,$C97*INDIRECT("'Bonus Calc'!"&amp;$F$101&amp;61)))</f>
        <v>0</v>
      </c>
      <c r="AT97" s="440">
        <f ca="1">IF($C$8="y",$C97*IF($DB51&gt;2019,VLOOKUP(2020,'Bonus Calc'!$A$18:$CZ$61,$G$104,0),VLOOKUP($DB51,'Bonus Calc'!$A$18:$CZ$61,$G$104,0)),+IF(OR($DB51&gt;2020,$C97=0),0,INDIRECT("'"&amp;$D$102&amp;"'!"&amp;$G$101&amp;$D$103))+IF($DB51&gt;2020,$C97*INDIRECT("'Bonus Calc'!"&amp;$G$101&amp;61)))</f>
        <v>0</v>
      </c>
      <c r="AU97" s="440">
        <f ca="1">IF($C$8="y",$C97*IF($DB51&gt;2019,VLOOKUP(2020,'Bonus Calc'!$A$18:$CZ$61,$H$104,0),VLOOKUP($DB51,'Bonus Calc'!$A$18:$CZ$61,$H$104,0)),+IF(OR($DB51&gt;2020,$C97=0),0,INDIRECT("'"&amp;$D$102&amp;"'!"&amp;$H$101&amp;$D$103))+IF($DB51&gt;2020,$C97*INDIRECT("'Bonus Calc'!"&amp;$H$101&amp;61)))</f>
        <v>0</v>
      </c>
      <c r="AV97" s="440">
        <f ca="1">IF($C$8="y",$C97*IF($DB51&gt;2019,VLOOKUP(2020,'Bonus Calc'!$A$18:$CZ$61,$I$104,0),VLOOKUP($DB51,'Bonus Calc'!$A$18:$CZ$61,$I$104,0)),+IF(OR($DB51&gt;2020,$C97=0),0,INDIRECT("'"&amp;$D$102&amp;"'!"&amp;$I$101&amp;$D$103))+IF($DB51&gt;2020,$C97*INDIRECT("'Bonus Calc'!"&amp;$I$101&amp;61)))</f>
        <v>0</v>
      </c>
      <c r="AW97" s="440">
        <f ca="1">IF($C$8="y",$C97*IF($DB51&gt;2019,VLOOKUP(2020,'Bonus Calc'!$A$18:$CZ$61,$J$104,0),VLOOKUP($DB51,'Bonus Calc'!$A$18:$CZ$61,$J$104,0)),+IF(OR($DB51&gt;2020,$C97=0),0,INDIRECT("'"&amp;$D$102&amp;"'!"&amp;$J$101&amp;$D$103))+IF($DB51&gt;2020,$C97*INDIRECT("'Bonus Calc'!"&amp;$J$101&amp;61)))</f>
        <v>0</v>
      </c>
      <c r="AX97" s="440">
        <f ca="1">IF($C$8="y",$C97*IF($DB51&gt;2019,VLOOKUP(2020,'Bonus Calc'!$A$18:$CZ$61,$K$104,0),VLOOKUP($DB51,'Bonus Calc'!$A$18:$CZ$61,$K$104,0)),+IF(OR($DB51&gt;2020,$C97=0),0,INDIRECT("'"&amp;$D$102&amp;"'!"&amp;$K$101&amp;$D$103))+IF($DB51&gt;2020,$C97*INDIRECT("'Bonus Calc'!"&amp;$K$101&amp;61)))</f>
        <v>0</v>
      </c>
      <c r="AY97" s="440">
        <f ca="1">IF($C$8="y",$C97*IF($DB51&gt;2019,VLOOKUP(2020,'Bonus Calc'!$A$18:$CZ$61,$L$104,0),VLOOKUP($DB51,'Bonus Calc'!$A$18:$CZ$61,$L$104,0)),+IF(OR($DB51&gt;2020,$C97=0),0,INDIRECT("'"&amp;$D$102&amp;"'!"&amp;$L$101&amp;$D$103))+IF($DB51&gt;2020,$C97*INDIRECT("'Bonus Calc'!"&amp;$L$101&amp;61)))</f>
        <v>0</v>
      </c>
      <c r="AZ97" s="440">
        <f ca="1">IF($C$8="y",$C97*IF($DB51&gt;2019,VLOOKUP(2020,'Bonus Calc'!$A$18:$CZ$61,$M$104,0),VLOOKUP($DB51,'Bonus Calc'!$A$18:$CZ$61,$M$104,0)),+IF(OR($DB51&gt;2020,$C97=0),0,INDIRECT("'"&amp;$D$102&amp;"'!"&amp;$M$101&amp;$D$103))+IF($DB51&gt;2020,$C97*INDIRECT("'Bonus Calc'!"&amp;$M$101&amp;61)))</f>
        <v>0</v>
      </c>
      <c r="BA97" s="440">
        <f ca="1">IF($C$8="y",$C97*IF($DB51&gt;2019,VLOOKUP(2020,'Bonus Calc'!$A$18:$CZ$61,$N$104,0),VLOOKUP($DB51,'Bonus Calc'!$A$18:$CZ$61,$N$104,0)),+IF(OR($DB51&gt;2020,$C97=0),0,INDIRECT("'"&amp;$D$102&amp;"'!"&amp;$N$101&amp;$D$103))+IF($DB51&gt;2020,$C97*INDIRECT("'Bonus Calc'!"&amp;$N$101&amp;61)))</f>
        <v>0</v>
      </c>
      <c r="BB97" s="440">
        <f ca="1">IF($C$8="y",$C97*IF($DB51&gt;2019,VLOOKUP(2020,'Bonus Calc'!$A$18:$CZ$61,$O$104,0),VLOOKUP($DB51,'Bonus Calc'!$A$18:$CZ$61,$O$104,0)),+IF(OR($DB51&gt;2020,$C97=0),0,INDIRECT("'"&amp;$D$102&amp;"'!"&amp;$O$101&amp;$D$103))+IF($DB51&gt;2020,$C97*INDIRECT("'Bonus Calc'!"&amp;$O$101&amp;61)))</f>
        <v>0</v>
      </c>
      <c r="BC97" s="440">
        <f ca="1">IF($C$8="y",$C97*IF($DB51&gt;2019,VLOOKUP(2020,'Bonus Calc'!$A$18:$CZ$61,$P$104,0),VLOOKUP($DB51,'Bonus Calc'!$A$18:$CZ$61,$P$104,0)),+IF(OR($DB51&gt;2020,$C97=0),0,INDIRECT("'"&amp;$D$102&amp;"'!"&amp;$P$101&amp;$D$103))+IF($DB51&gt;2020,$C97*INDIRECT("'Bonus Calc'!"&amp;$P$101&amp;61)))</f>
        <v>0</v>
      </c>
      <c r="BD97" s="440">
        <f ca="1">IF($C$8="y",$C97*IF($DB51&gt;2019,VLOOKUP(2020,'Bonus Calc'!$A$18:$CZ$61,$Q$104,0),VLOOKUP($DB51,'Bonus Calc'!$A$18:$CZ$61,$Q$104,0)),+IF(OR($DB51&gt;2020,$C97=0),0,INDIRECT("'"&amp;$D$102&amp;"'!"&amp;$Q$101&amp;$D$103))+IF($DB51&gt;2020,$C97*INDIRECT("'Bonus Calc'!"&amp;$Q$101&amp;61)))</f>
        <v>0</v>
      </c>
      <c r="BE97" s="440">
        <f ca="1">IF($C$8="y",$C97*IF($DB51&gt;2019,VLOOKUP(2020,'Bonus Calc'!$A$18:$CZ$61,$R$104,0),VLOOKUP($DB51,'Bonus Calc'!$A$18:$CZ$61,$R$104,0)),+IF(OR($DB51&gt;2020,$C97=0),0,INDIRECT("'"&amp;$D$102&amp;"'!"&amp;$R$101&amp;$D$103))+IF($DB51&gt;2020,$C97*INDIRECT("'Bonus Calc'!"&amp;$R$101&amp;61)))</f>
        <v>0</v>
      </c>
      <c r="BF97" s="440">
        <f ca="1">IF($C$8="y",$C97*IF($DB51&gt;2019,VLOOKUP(2020,'Bonus Calc'!$A$18:$CZ$61,$S$104,0),VLOOKUP($DB51,'Bonus Calc'!$A$18:$CZ$61,$S$104,0)),+IF(OR($DB51&gt;2020,$C97=0),0,INDIRECT("'"&amp;$D$102&amp;"'!"&amp;$S$101&amp;$D$103))+IF($DB51&gt;2020,$C97*INDIRECT("'Bonus Calc'!"&amp;$S$101&amp;61)))</f>
        <v>0</v>
      </c>
      <c r="BG97" s="440">
        <f ca="1">IF($C$8="y",$C97*IF($DB51&gt;2019,VLOOKUP(2020,'Bonus Calc'!$A$18:$CZ$61,$T$104,0),VLOOKUP($DB51,'Bonus Calc'!$A$18:$CZ$61,$T$104,0)),+IF(OR($DB51&gt;2020,$C97=0),0,INDIRECT("'"&amp;$D$102&amp;"'!"&amp;$T$101&amp;$D$103))+IF($DB51&gt;2020,$C97*INDIRECT("'Bonus Calc'!"&amp;$T$101&amp;61)))</f>
        <v>0</v>
      </c>
      <c r="BH97" s="440">
        <f ca="1">IF($C$8="y",$C97*IF($DB51&gt;2019,VLOOKUP(2020,'Bonus Calc'!$A$18:$CZ$61,$U$104,0),VLOOKUP($DB51,'Bonus Calc'!$A$18:$CZ$61,$U$104,0)),+IF(OR($DB51&gt;2020,$C97=0),0,INDIRECT("'"&amp;$D$102&amp;"'!"&amp;$U$101&amp;$D$103))+IF($DB51&gt;2020,$C97*INDIRECT("'Bonus Calc'!"&amp;$U$101&amp;61)))</f>
        <v>0</v>
      </c>
      <c r="BI97" s="440">
        <f ca="1">IF($C$8="y",$C97*IF($DB51&gt;2019,VLOOKUP(2020,'Bonus Calc'!$A$18:$CZ$61,$V$104,0),VLOOKUP($DB51,'Bonus Calc'!$A$18:$CZ$61,$V$104,0)),+IF(OR($DB51&gt;2020,$C97=0),0,INDIRECT("'"&amp;$D$102&amp;"'!"&amp;$V$101&amp;$D$103))+IF($DB51&gt;2020,$C97*INDIRECT("'Bonus Calc'!"&amp;$V$101&amp;61)))</f>
        <v>0</v>
      </c>
      <c r="BJ97" s="440">
        <f ca="1">IF($C$8="y",$C97*IF($DB51&gt;2019,VLOOKUP(2020,'Bonus Calc'!$A$18:$CZ$61,$W$104,0),VLOOKUP($DB51,'Bonus Calc'!$A$18:$CZ$61,$W$104,0)),+IF(OR($DB51&gt;2020,$C97=0),0,INDIRECT("'"&amp;$D$102&amp;"'!"&amp;$W$101&amp;$D$103))+IF($DB51&gt;2020,$C97*INDIRECT("'Bonus Calc'!"&amp;$W$101&amp;61)))</f>
        <v>0</v>
      </c>
      <c r="BK97" s="440">
        <f ca="1">IF($C$8="y",$C97*IF($DB51&gt;2019,VLOOKUP(2020,'Bonus Calc'!$A$18:$CZ$61,$X$104,0),VLOOKUP($DB51,'Bonus Calc'!$A$18:$CZ$61,$X$104,0)),+IF(OR($DB51&gt;2020,$C97=0),0,INDIRECT("'"&amp;$D$102&amp;"'!"&amp;$X$101&amp;$D$103))+IF($DB51&gt;2020,$C97*INDIRECT("'Bonus Calc'!"&amp;$X$101&amp;61)))</f>
        <v>0</v>
      </c>
      <c r="BL97" s="440">
        <f ca="1">IF($C$8="y",$C97*IF($DB51&gt;2019,VLOOKUP(2020,'Bonus Calc'!$A$18:$CZ$61,$Y$104,0),VLOOKUP($DB51,'Bonus Calc'!$A$18:$CZ$61,$Y$104,0)),+IF(OR($DB51&gt;2020,$C97=0),0,INDIRECT("'"&amp;$D$102&amp;"'!"&amp;$Y$101&amp;$D$103))+IF($DB51&gt;2020,$C97*INDIRECT("'Bonus Calc'!"&amp;$Y$101&amp;61)))</f>
        <v>0</v>
      </c>
      <c r="BM97" s="440">
        <f ca="1">IF($C$8="y",$C97*IF($DB51&gt;2019,VLOOKUP(2020,'Bonus Calc'!$A$18:$CZ$61,$Z$104,0),VLOOKUP($DB51,'Bonus Calc'!$A$18:$CZ$61,$Z$104,0)),+IF(OR($DB51&gt;2020,$C97=0),0,INDIRECT("'"&amp;$D$102&amp;"'!"&amp;$Z$101&amp;$D$103))+IF($DB51&gt;2020,$C97*INDIRECT("'Bonus Calc'!"&amp;$Z$101&amp;61)))</f>
        <v>0</v>
      </c>
      <c r="BN97" s="440">
        <f ca="1">IF($C$8="y",$C97*IF($DB51&gt;2019,VLOOKUP(2020,'Bonus Calc'!$A$18:$CZ$61,$AA$104,0),VLOOKUP($DB51,'Bonus Calc'!$A$18:$CZ$61,$AA$104,0)),+IF(OR($DB51&gt;2020,$C97=0),0,INDIRECT("'"&amp;$D$102&amp;"'!"&amp;$AA$101&amp;$D$103))+IF($DB51&gt;2020,$C97*INDIRECT("'Bonus Calc'!"&amp;$AA$101&amp;61)))</f>
        <v>0</v>
      </c>
      <c r="BO97" s="440">
        <f ca="1">IF($C$8="y",$C97*IF($DB51&gt;2019,VLOOKUP(2020,'Bonus Calc'!$A$18:$CZ$61,$AB$104,0),VLOOKUP($DB51,'Bonus Calc'!$A$18:$CZ$61,$AB$104,0)),+IF(OR($DB51&gt;2020,$C97=0),0,INDIRECT("'"&amp;$D$102&amp;"'!"&amp;$AB$101&amp;$D$103))+IF($DB51&gt;2020,$C97*INDIRECT("'Bonus Calc'!"&amp;$AB$101&amp;61)))</f>
        <v>0</v>
      </c>
      <c r="BP97" s="440">
        <f ca="1">IF($C$8="y",$C97*IF($DB51&gt;2019,VLOOKUP(2020,'Bonus Calc'!$A$18:$CZ$61,$AC$104,0),VLOOKUP($DB51,'Bonus Calc'!$A$18:$CZ$61,$AC$104,0)),+IF(OR($DB51&gt;2020,$C97=0),0,INDIRECT("'"&amp;$D$102&amp;"'!"&amp;$AC$101&amp;$D$103))+IF($DB51&gt;2020,$C97*INDIRECT("'Bonus Calc'!"&amp;$AC$101&amp;61)))</f>
        <v>0</v>
      </c>
      <c r="BQ97" s="440">
        <f ca="1">IF($C$8="y",$C97*IF($DB51&gt;2019,VLOOKUP(2020,'Bonus Calc'!$A$18:$CZ$61,$AD$104,0),VLOOKUP($DB51,'Bonus Calc'!$A$18:$CZ$61,$AD$104,0)),+IF(OR($DB51&gt;2020,$C97=0),0,INDIRECT("'"&amp;$D$102&amp;"'!"&amp;$AD$101&amp;$D$103))+IF($DB51&gt;2020,$C97*INDIRECT("'Bonus Calc'!"&amp;$AD$101&amp;61)))</f>
        <v>0</v>
      </c>
      <c r="BR97" s="440">
        <f ca="1">IF($C$8="y",$C97*IF($DB51&gt;2019,VLOOKUP(2020,'Bonus Calc'!$A$18:$CZ$61,$AE$104,0),VLOOKUP($DB51,'Bonus Calc'!$A$18:$CZ$61,$AE$104,0)),+IF(OR($DB51&gt;2020,$C97=0),0,INDIRECT("'"&amp;$D$102&amp;"'!"&amp;$AE$101&amp;$D$103))+IF($DB51&gt;2020,$C97*INDIRECT("'Bonus Calc'!"&amp;$AE$101&amp;61)))</f>
        <v>0</v>
      </c>
      <c r="BS97" s="440">
        <f ca="1">IF($C$8="y",$C97*IF($DB51&gt;2019,VLOOKUP(2020,'Bonus Calc'!$A$18:$CZ$61,$AF$104,0),VLOOKUP($DB51,'Bonus Calc'!$A$18:$CZ$61,$AF$104,0)),+IF(OR($DB51&gt;2020,$C97=0),0,INDIRECT("'"&amp;$D$102&amp;"'!"&amp;$AF$101&amp;$D$103))+IF($DB51&gt;2020,$C97*INDIRECT("'Bonus Calc'!"&amp;$AF$101&amp;61)))</f>
        <v>0</v>
      </c>
      <c r="BT97" s="440">
        <f ca="1">IF($C$8="y",$C97*IF($DB51&gt;2019,VLOOKUP(2020,'Bonus Calc'!$A$18:$CZ$61,$AG$104,0),VLOOKUP($DB51,'Bonus Calc'!$A$18:$CZ$61,$AG$104,0)),+IF(OR($DB51&gt;2020,$C97=0),0,INDIRECT("'"&amp;$D$102&amp;"'!"&amp;$AG$101&amp;$D$103))+IF($DB51&gt;2020,$C97*INDIRECT("'Bonus Calc'!"&amp;$AG$101&amp;61)))</f>
        <v>0</v>
      </c>
      <c r="BU97" s="440">
        <f ca="1">IF($C$8="y",$C97*IF($DB51&gt;2019,VLOOKUP(2020,'Bonus Calc'!$A$18:$CZ$61,$AH$104,0),VLOOKUP($DB51,'Bonus Calc'!$A$18:$CZ$61,$AH$104,0)),+IF(OR($DB51&gt;2020,$C97=0),0,INDIRECT("'"&amp;$D$102&amp;"'!"&amp;$AH$101&amp;$D$103))+IF($DB51&gt;2020,$C97*INDIRECT("'Bonus Calc'!"&amp;$AH$101&amp;61)))</f>
        <v>0</v>
      </c>
      <c r="BV97" s="440">
        <f ca="1">IF($C$8="y",$C97*IF($DB51&gt;2019,VLOOKUP(2020,'Bonus Calc'!$A$18:$CZ$61,$AI$104,0),VLOOKUP($DB51,'Bonus Calc'!$A$18:$CZ$61,$AI$104,0)),+IF(OR($DB51&gt;2020,$C97=0),0,INDIRECT("'"&amp;$D$102&amp;"'!"&amp;$AI$101&amp;$D$103))+IF($DB51&gt;2020,$C97*INDIRECT("'Bonus Calc'!"&amp;$AI$101&amp;61)))</f>
        <v>0</v>
      </c>
      <c r="BW97" s="440">
        <f ca="1">IF($C$8="y",$C97*IF($DB51&gt;2019,VLOOKUP(2020,'Bonus Calc'!$A$18:$CZ$61,$AJ$104,0),VLOOKUP($DB51,'Bonus Calc'!$A$18:$CZ$61,$AJ$104,0)),+IF(OR($DB51&gt;2020,$C97=0),0,INDIRECT("'"&amp;$D$102&amp;"'!"&amp;$AJ$101&amp;$D$103))+IF($DB51&gt;2020,$C97*INDIRECT("'Bonus Calc'!"&amp;$AJ$101&amp;61)))</f>
        <v>0</v>
      </c>
      <c r="BX97" s="440">
        <f ca="1">IF($C$8="y",$C97*IF($DB51&gt;2019,VLOOKUP(2020,'Bonus Calc'!$A$18:$CZ$61,$AK$104,0),VLOOKUP($DB51,'Bonus Calc'!$A$18:$CZ$61,$AK$104,0)),+IF(OR($DB51&gt;2020,$C97=0),0,INDIRECT("'"&amp;$D$102&amp;"'!"&amp;$AK$101&amp;$D$103))+IF($DB51&gt;2020,$C97*INDIRECT("'Bonus Calc'!"&amp;$AK$101&amp;61)))</f>
        <v>0</v>
      </c>
      <c r="BY97" s="440">
        <f ca="1">IF($C$8="y",$C97*IF($DB51&gt;2019,VLOOKUP(2020,'Bonus Calc'!$A$18:$CZ$61,$AL$104,0),VLOOKUP($DB51,'Bonus Calc'!$A$18:$CZ$61,$AL$104,0)),+IF(OR($DB51&gt;2020,$C97=0),0,INDIRECT("'"&amp;$D$102&amp;"'!"&amp;$AL$101&amp;$D$103))+IF($DB51&gt;2020,$C97*INDIRECT("'Bonus Calc'!"&amp;$AL$101&amp;61)))</f>
        <v>0</v>
      </c>
      <c r="BZ97" s="440">
        <f ca="1">IF($C$8="y",$C97*IF($DB51&gt;2019,VLOOKUP(2020,'Bonus Calc'!$A$18:$CZ$61,$AM$104,0),VLOOKUP($DB51,'Bonus Calc'!$A$18:$CZ$61,$AM$104,0)),+IF(OR($DB51&gt;2020,$C97=0),0,INDIRECT("'"&amp;$D$102&amp;"'!"&amp;$AM$101&amp;$D$103))+IF($DB51&gt;2020,$C97*INDIRECT("'Bonus Calc'!"&amp;$AM$101&amp;61)))</f>
        <v>0</v>
      </c>
      <c r="CA97" s="440">
        <f ca="1">IF($C$8="y",$C97*IF($DB51&gt;2019,VLOOKUP(2020,'Bonus Calc'!$A$18:$CZ$61,$AN$104,0),VLOOKUP($DB51,'Bonus Calc'!$A$18:$CZ$61,$AN$104,0)),+IF(OR($DB51&gt;2020,$C97=0),0,INDIRECT("'"&amp;$D$102&amp;"'!"&amp;$AN$101&amp;$D$103))+IF($DB51&gt;2020,$C97*INDIRECT("'Bonus Calc'!"&amp;$AN$101&amp;61)))</f>
        <v>0</v>
      </c>
      <c r="CB97" s="440">
        <f ca="1">IF($C$8="y",$C97*IF($DB51&gt;2019,VLOOKUP(2020,'Bonus Calc'!$A$18:$CZ$61,$AO$104,0),VLOOKUP($DB51,'Bonus Calc'!$A$18:$CZ$61,$AO$104,0)),+IF(OR($DB51&gt;2020,$C97=0),0,INDIRECT("'"&amp;$D$102&amp;"'!"&amp;$AO$101&amp;$D$103))+IF($DB51&gt;2020,$C97*INDIRECT("'Bonus Calc'!"&amp;$AO$101&amp;61)))</f>
        <v>0</v>
      </c>
      <c r="CC97" s="440">
        <f ca="1">IF($C$8="y",$C97*IF($DB51&gt;2019,VLOOKUP(2020,'Bonus Calc'!$A$18:$CZ$61,$AP$104,0),VLOOKUP($DB51,'Bonus Calc'!$A$18:$CZ$61,$AP$104,0)),+IF(OR($DB51&gt;2020,$C97=0),0,INDIRECT("'"&amp;$D$102&amp;"'!"&amp;$AP$101&amp;$D$103))+IF($DB51&gt;2020,$C97*INDIRECT("'Bonus Calc'!"&amp;$AP$101&amp;61)))</f>
        <v>0</v>
      </c>
      <c r="CD97" s="440">
        <f ca="1">IF($C$8="y",$C97*IF($DB51&gt;2019,VLOOKUP(2020,'Bonus Calc'!$A$18:$CZ$61,$AQ$104,0),VLOOKUP($DB51,'Bonus Calc'!$A$18:$CZ$61,$AQ$104,0)),+IF(OR($DB51&gt;2020,$C97=0),0,INDIRECT("'"&amp;$D$102&amp;"'!"&amp;$AQ$101&amp;$D$103))+IF($DB51&gt;2020,$C97*INDIRECT("'Bonus Calc'!"&amp;$AQ$101&amp;61)))</f>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339">SUM(D58:D97)</f>
        <v>0</v>
      </c>
      <c r="E98" s="201">
        <f t="shared" ca="1" si="339"/>
        <v>0</v>
      </c>
      <c r="F98" s="201">
        <f t="shared" ca="1" si="339"/>
        <v>0</v>
      </c>
      <c r="G98" s="201">
        <f t="shared" ca="1" si="339"/>
        <v>-22678.460559249153</v>
      </c>
      <c r="H98" s="201">
        <f t="shared" ca="1" si="339"/>
        <v>-36285.536894798643</v>
      </c>
      <c r="I98" s="201">
        <f t="shared" ca="1" si="339"/>
        <v>-21771.322136879186</v>
      </c>
      <c r="J98" s="201">
        <f t="shared" ca="1" si="339"/>
        <v>-13062.79328212751</v>
      </c>
      <c r="K98" s="201">
        <f t="shared" ca="1" si="339"/>
        <v>-13062.79328212751</v>
      </c>
      <c r="L98" s="201">
        <f t="shared" ca="1" si="339"/>
        <v>-6531.3966410637549</v>
      </c>
      <c r="M98" s="201">
        <f t="shared" ca="1" si="339"/>
        <v>0</v>
      </c>
      <c r="N98" s="201">
        <f t="shared" ca="1" si="339"/>
        <v>0</v>
      </c>
      <c r="O98" s="201">
        <f t="shared" ca="1" si="339"/>
        <v>0</v>
      </c>
      <c r="P98" s="201">
        <f t="shared" ca="1" si="339"/>
        <v>0</v>
      </c>
      <c r="Q98" s="201">
        <f t="shared" ca="1" si="339"/>
        <v>0</v>
      </c>
      <c r="R98" s="201">
        <f t="shared" ca="1" si="339"/>
        <v>0</v>
      </c>
      <c r="S98" s="201">
        <f t="shared" ca="1" si="339"/>
        <v>0</v>
      </c>
      <c r="T98" s="201">
        <f t="shared" ca="1" si="339"/>
        <v>0</v>
      </c>
      <c r="U98" s="201">
        <f t="shared" ca="1" si="339"/>
        <v>0</v>
      </c>
      <c r="V98" s="201">
        <f t="shared" ca="1" si="339"/>
        <v>0</v>
      </c>
      <c r="W98" s="201">
        <f t="shared" ca="1" si="339"/>
        <v>0</v>
      </c>
      <c r="X98" s="201">
        <f t="shared" ca="1" si="339"/>
        <v>0</v>
      </c>
      <c r="Y98" s="201">
        <f t="shared" ca="1" si="339"/>
        <v>0</v>
      </c>
      <c r="Z98" s="201">
        <f t="shared" ca="1" si="339"/>
        <v>0</v>
      </c>
      <c r="AA98" s="201">
        <f t="shared" ca="1" si="339"/>
        <v>0</v>
      </c>
      <c r="AB98" s="201">
        <f t="shared" ca="1" si="339"/>
        <v>0</v>
      </c>
      <c r="AC98" s="201">
        <f t="shared" ca="1" si="339"/>
        <v>0</v>
      </c>
      <c r="AD98" s="201">
        <f t="shared" ca="1" si="339"/>
        <v>0</v>
      </c>
      <c r="AE98" s="201">
        <f t="shared" ca="1" si="339"/>
        <v>0</v>
      </c>
      <c r="AF98" s="201">
        <f t="shared" ca="1" si="339"/>
        <v>0</v>
      </c>
      <c r="AG98" s="201">
        <f t="shared" ca="1" si="339"/>
        <v>0</v>
      </c>
      <c r="AH98" s="201">
        <f t="shared" ca="1" si="339"/>
        <v>0</v>
      </c>
      <c r="AI98" s="201">
        <f t="shared" ca="1" si="339"/>
        <v>0</v>
      </c>
      <c r="AJ98" s="201">
        <f t="shared" ref="AJ98:BO98" ca="1" si="340">SUM(AJ58:AJ97)</f>
        <v>0</v>
      </c>
      <c r="AK98" s="201">
        <f t="shared" ca="1" si="340"/>
        <v>0</v>
      </c>
      <c r="AL98" s="201">
        <f t="shared" ca="1" si="340"/>
        <v>0</v>
      </c>
      <c r="AM98" s="201">
        <f t="shared" ca="1" si="340"/>
        <v>0</v>
      </c>
      <c r="AN98" s="201">
        <f t="shared" ca="1" si="340"/>
        <v>0</v>
      </c>
      <c r="AO98" s="201">
        <f t="shared" ca="1" si="340"/>
        <v>0</v>
      </c>
      <c r="AP98" s="201">
        <f t="shared" ca="1" si="340"/>
        <v>0</v>
      </c>
      <c r="AQ98" s="201">
        <f t="shared" ca="1" si="340"/>
        <v>0</v>
      </c>
      <c r="AR98" s="201">
        <f t="shared" ca="1" si="340"/>
        <v>0</v>
      </c>
      <c r="AS98" s="201">
        <f t="shared" ca="1" si="340"/>
        <v>0</v>
      </c>
      <c r="AT98" s="201">
        <f t="shared" ca="1" si="340"/>
        <v>0</v>
      </c>
      <c r="AU98" s="201">
        <f t="shared" ca="1" si="340"/>
        <v>0</v>
      </c>
      <c r="AV98" s="201">
        <f t="shared" ca="1" si="340"/>
        <v>0</v>
      </c>
      <c r="AW98" s="201">
        <f t="shared" ca="1" si="340"/>
        <v>0</v>
      </c>
      <c r="AX98" s="201">
        <f t="shared" ca="1" si="340"/>
        <v>0</v>
      </c>
      <c r="AY98" s="201">
        <f t="shared" ca="1" si="340"/>
        <v>0</v>
      </c>
      <c r="AZ98" s="201">
        <f t="shared" ca="1" si="340"/>
        <v>0</v>
      </c>
      <c r="BA98" s="201">
        <f t="shared" ca="1" si="340"/>
        <v>0</v>
      </c>
      <c r="BB98" s="201">
        <f t="shared" ca="1" si="340"/>
        <v>0</v>
      </c>
      <c r="BC98" s="201">
        <f t="shared" ca="1" si="340"/>
        <v>0</v>
      </c>
      <c r="BD98" s="201">
        <f t="shared" ca="1" si="340"/>
        <v>0</v>
      </c>
      <c r="BE98" s="201">
        <f t="shared" ca="1" si="340"/>
        <v>0</v>
      </c>
      <c r="BF98" s="201">
        <f t="shared" ca="1" si="340"/>
        <v>0</v>
      </c>
      <c r="BG98" s="201">
        <f t="shared" ca="1" si="340"/>
        <v>0</v>
      </c>
      <c r="BH98" s="201">
        <f t="shared" ca="1" si="340"/>
        <v>0</v>
      </c>
      <c r="BI98" s="201">
        <f t="shared" ca="1" si="340"/>
        <v>0</v>
      </c>
      <c r="BJ98" s="201">
        <f t="shared" ca="1" si="340"/>
        <v>0</v>
      </c>
      <c r="BK98" s="201">
        <f t="shared" ca="1" si="340"/>
        <v>0</v>
      </c>
      <c r="BL98" s="201">
        <f t="shared" ca="1" si="340"/>
        <v>0</v>
      </c>
      <c r="BM98" s="201">
        <f t="shared" ca="1" si="340"/>
        <v>0</v>
      </c>
      <c r="BN98" s="201">
        <f t="shared" ca="1" si="340"/>
        <v>0</v>
      </c>
      <c r="BO98" s="201">
        <f t="shared" ca="1" si="340"/>
        <v>0</v>
      </c>
      <c r="BP98" s="201">
        <f t="shared" ref="BP98:CU98" ca="1" si="341">SUM(BP58:BP97)</f>
        <v>0</v>
      </c>
      <c r="BQ98" s="201">
        <f t="shared" ca="1" si="341"/>
        <v>0</v>
      </c>
      <c r="BR98" s="201">
        <f t="shared" ca="1" si="341"/>
        <v>0</v>
      </c>
      <c r="BS98" s="201">
        <f t="shared" ca="1" si="341"/>
        <v>0</v>
      </c>
      <c r="BT98" s="201">
        <f t="shared" ca="1" si="341"/>
        <v>0</v>
      </c>
      <c r="BU98" s="201">
        <f t="shared" ca="1" si="341"/>
        <v>0</v>
      </c>
      <c r="BV98" s="201">
        <f t="shared" ca="1" si="341"/>
        <v>0</v>
      </c>
      <c r="BW98" s="201">
        <f t="shared" ca="1" si="341"/>
        <v>0</v>
      </c>
      <c r="BX98" s="201">
        <f t="shared" ca="1" si="341"/>
        <v>0</v>
      </c>
      <c r="BY98" s="201">
        <f t="shared" ca="1" si="341"/>
        <v>0</v>
      </c>
      <c r="BZ98" s="201">
        <f t="shared" ca="1" si="341"/>
        <v>0</v>
      </c>
      <c r="CA98" s="201">
        <f t="shared" ca="1" si="341"/>
        <v>0</v>
      </c>
      <c r="CB98" s="201">
        <f t="shared" ca="1" si="341"/>
        <v>0</v>
      </c>
      <c r="CC98" s="201">
        <f t="shared" ca="1" si="341"/>
        <v>0</v>
      </c>
      <c r="CD98" s="201">
        <f t="shared" ca="1" si="341"/>
        <v>0</v>
      </c>
      <c r="CE98" s="201">
        <f t="shared" si="341"/>
        <v>0</v>
      </c>
      <c r="CF98" s="201">
        <f t="shared" si="341"/>
        <v>0</v>
      </c>
      <c r="CG98" s="201">
        <f t="shared" si="341"/>
        <v>0</v>
      </c>
      <c r="CH98" s="201">
        <f t="shared" si="341"/>
        <v>0</v>
      </c>
      <c r="CI98" s="201">
        <f t="shared" si="341"/>
        <v>0</v>
      </c>
      <c r="CJ98" s="201">
        <f t="shared" si="341"/>
        <v>0</v>
      </c>
      <c r="CK98" s="201">
        <f t="shared" si="341"/>
        <v>0</v>
      </c>
      <c r="CL98" s="201">
        <f t="shared" si="341"/>
        <v>0</v>
      </c>
      <c r="CM98" s="201">
        <f t="shared" si="341"/>
        <v>0</v>
      </c>
      <c r="CN98" s="201">
        <f t="shared" si="341"/>
        <v>0</v>
      </c>
      <c r="CO98" s="201">
        <f t="shared" si="341"/>
        <v>0</v>
      </c>
      <c r="CP98" s="201">
        <f t="shared" si="341"/>
        <v>0</v>
      </c>
      <c r="CQ98" s="201">
        <f t="shared" si="341"/>
        <v>0</v>
      </c>
      <c r="CR98" s="201">
        <f t="shared" si="341"/>
        <v>0</v>
      </c>
      <c r="CS98" s="201">
        <f t="shared" si="341"/>
        <v>0</v>
      </c>
      <c r="CT98" s="201">
        <f t="shared" si="341"/>
        <v>0</v>
      </c>
      <c r="CU98" s="201">
        <f t="shared" si="341"/>
        <v>0</v>
      </c>
      <c r="CV98" s="201">
        <f t="shared" ref="CV98:CY98" si="342">SUM(CV58:CV97)</f>
        <v>0</v>
      </c>
      <c r="CW98" s="201">
        <f t="shared" si="342"/>
        <v>0</v>
      </c>
      <c r="CX98" s="201">
        <f t="shared" si="342"/>
        <v>0</v>
      </c>
      <c r="CY98" s="201">
        <f t="shared" si="342"/>
        <v>0</v>
      </c>
      <c r="CZ98" s="201">
        <f t="shared" ref="CZ98" ca="1" si="343">SUM(D98:CY98)</f>
        <v>-113392.30279624574</v>
      </c>
    </row>
    <row r="99" spans="1:123"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204"/>
      <c r="CN101" s="204"/>
      <c r="CS101" s="204"/>
      <c r="CX101" s="204"/>
    </row>
    <row r="102" spans="1:123" x14ac:dyDescent="0.2">
      <c r="D102" s="179" t="s">
        <v>277</v>
      </c>
      <c r="G102" s="204"/>
    </row>
    <row r="103" spans="1:123" x14ac:dyDescent="0.2">
      <c r="D103" s="179">
        <v>8</v>
      </c>
    </row>
    <row r="104" spans="1:123" x14ac:dyDescent="0.2">
      <c r="D104" s="179">
        <v>3</v>
      </c>
      <c r="E104" s="179">
        <f>+D104+1</f>
        <v>4</v>
      </c>
      <c r="F104" s="437">
        <f t="shared" ref="F104:BQ104" si="344">+E104+1</f>
        <v>5</v>
      </c>
      <c r="G104" s="437">
        <f t="shared" si="344"/>
        <v>6</v>
      </c>
      <c r="H104" s="437">
        <f t="shared" si="344"/>
        <v>7</v>
      </c>
      <c r="I104" s="437">
        <f t="shared" si="344"/>
        <v>8</v>
      </c>
      <c r="J104" s="437">
        <f t="shared" si="344"/>
        <v>9</v>
      </c>
      <c r="K104" s="437">
        <f t="shared" si="344"/>
        <v>10</v>
      </c>
      <c r="L104" s="437">
        <f t="shared" si="344"/>
        <v>11</v>
      </c>
      <c r="M104" s="437">
        <f t="shared" si="344"/>
        <v>12</v>
      </c>
      <c r="N104" s="437">
        <f t="shared" si="344"/>
        <v>13</v>
      </c>
      <c r="O104" s="437">
        <f t="shared" si="344"/>
        <v>14</v>
      </c>
      <c r="P104" s="437">
        <f t="shared" si="344"/>
        <v>15</v>
      </c>
      <c r="Q104" s="437">
        <f t="shared" si="344"/>
        <v>16</v>
      </c>
      <c r="R104" s="437">
        <f t="shared" si="344"/>
        <v>17</v>
      </c>
      <c r="S104" s="437">
        <f t="shared" si="344"/>
        <v>18</v>
      </c>
      <c r="T104" s="437">
        <f t="shared" si="344"/>
        <v>19</v>
      </c>
      <c r="U104" s="437">
        <f t="shared" si="344"/>
        <v>20</v>
      </c>
      <c r="V104" s="437">
        <f t="shared" si="344"/>
        <v>21</v>
      </c>
      <c r="W104" s="437">
        <f t="shared" si="344"/>
        <v>22</v>
      </c>
      <c r="X104" s="437">
        <f t="shared" si="344"/>
        <v>23</v>
      </c>
      <c r="Y104" s="437">
        <f t="shared" si="344"/>
        <v>24</v>
      </c>
      <c r="Z104" s="437">
        <f t="shared" si="344"/>
        <v>25</v>
      </c>
      <c r="AA104" s="437">
        <f t="shared" si="344"/>
        <v>26</v>
      </c>
      <c r="AB104" s="437">
        <f t="shared" si="344"/>
        <v>27</v>
      </c>
      <c r="AC104" s="437">
        <f t="shared" si="344"/>
        <v>28</v>
      </c>
      <c r="AD104" s="437">
        <f t="shared" si="344"/>
        <v>29</v>
      </c>
      <c r="AE104" s="437">
        <f t="shared" si="344"/>
        <v>30</v>
      </c>
      <c r="AF104" s="437">
        <f t="shared" si="344"/>
        <v>31</v>
      </c>
      <c r="AG104" s="437">
        <f t="shared" si="344"/>
        <v>32</v>
      </c>
      <c r="AH104" s="437">
        <f t="shared" si="344"/>
        <v>33</v>
      </c>
      <c r="AI104" s="437">
        <f t="shared" si="344"/>
        <v>34</v>
      </c>
      <c r="AJ104" s="437">
        <f t="shared" si="344"/>
        <v>35</v>
      </c>
      <c r="AK104" s="437">
        <f t="shared" si="344"/>
        <v>36</v>
      </c>
      <c r="AL104" s="437">
        <f t="shared" si="344"/>
        <v>37</v>
      </c>
      <c r="AM104" s="437">
        <f t="shared" si="344"/>
        <v>38</v>
      </c>
      <c r="AN104" s="437">
        <f t="shared" si="344"/>
        <v>39</v>
      </c>
      <c r="AO104" s="437">
        <f t="shared" si="344"/>
        <v>40</v>
      </c>
      <c r="AP104" s="437">
        <f t="shared" si="344"/>
        <v>41</v>
      </c>
      <c r="AQ104" s="437">
        <f t="shared" si="344"/>
        <v>42</v>
      </c>
      <c r="AR104" s="437">
        <f t="shared" si="344"/>
        <v>43</v>
      </c>
      <c r="AS104" s="437">
        <f t="shared" si="344"/>
        <v>44</v>
      </c>
      <c r="AT104" s="437">
        <f t="shared" si="344"/>
        <v>45</v>
      </c>
      <c r="AU104" s="437">
        <f t="shared" si="344"/>
        <v>46</v>
      </c>
      <c r="AV104" s="437">
        <f t="shared" si="344"/>
        <v>47</v>
      </c>
      <c r="AW104" s="437">
        <f t="shared" si="344"/>
        <v>48</v>
      </c>
      <c r="AX104" s="437">
        <f t="shared" si="344"/>
        <v>49</v>
      </c>
      <c r="AY104" s="437">
        <f t="shared" si="344"/>
        <v>50</v>
      </c>
      <c r="AZ104" s="437">
        <f t="shared" si="344"/>
        <v>51</v>
      </c>
      <c r="BA104" s="437">
        <f t="shared" si="344"/>
        <v>52</v>
      </c>
      <c r="BB104" s="437">
        <f t="shared" si="344"/>
        <v>53</v>
      </c>
      <c r="BC104" s="437">
        <f t="shared" si="344"/>
        <v>54</v>
      </c>
      <c r="BD104" s="437">
        <f t="shared" si="344"/>
        <v>55</v>
      </c>
      <c r="BE104" s="437">
        <f t="shared" si="344"/>
        <v>56</v>
      </c>
      <c r="BF104" s="437">
        <f t="shared" si="344"/>
        <v>57</v>
      </c>
      <c r="BG104" s="437">
        <f t="shared" si="344"/>
        <v>58</v>
      </c>
      <c r="BH104" s="437">
        <f t="shared" si="344"/>
        <v>59</v>
      </c>
      <c r="BI104" s="437">
        <f t="shared" si="344"/>
        <v>60</v>
      </c>
      <c r="BJ104" s="437">
        <f t="shared" si="344"/>
        <v>61</v>
      </c>
      <c r="BK104" s="437">
        <f t="shared" si="344"/>
        <v>62</v>
      </c>
      <c r="BL104" s="437">
        <f t="shared" si="344"/>
        <v>63</v>
      </c>
      <c r="BM104" s="437">
        <f t="shared" si="344"/>
        <v>64</v>
      </c>
      <c r="BN104" s="437">
        <f t="shared" si="344"/>
        <v>65</v>
      </c>
      <c r="BO104" s="437">
        <f t="shared" si="344"/>
        <v>66</v>
      </c>
      <c r="BP104" s="437">
        <f t="shared" si="344"/>
        <v>67</v>
      </c>
      <c r="BQ104" s="437">
        <f t="shared" si="344"/>
        <v>68</v>
      </c>
      <c r="BR104" s="437">
        <f t="shared" ref="BR104:CD104" si="345">+BQ104+1</f>
        <v>69</v>
      </c>
      <c r="BS104" s="437">
        <f t="shared" si="345"/>
        <v>70</v>
      </c>
      <c r="BT104" s="437">
        <f t="shared" si="345"/>
        <v>71</v>
      </c>
      <c r="BU104" s="437">
        <f t="shared" si="345"/>
        <v>72</v>
      </c>
      <c r="BV104" s="437">
        <f t="shared" si="345"/>
        <v>73</v>
      </c>
      <c r="BW104" s="437">
        <f t="shared" si="345"/>
        <v>74</v>
      </c>
      <c r="BX104" s="437">
        <f t="shared" si="345"/>
        <v>75</v>
      </c>
      <c r="BY104" s="437">
        <f t="shared" si="345"/>
        <v>76</v>
      </c>
      <c r="BZ104" s="437">
        <f t="shared" si="345"/>
        <v>77</v>
      </c>
      <c r="CA104" s="437">
        <f t="shared" si="345"/>
        <v>78</v>
      </c>
      <c r="CB104" s="437">
        <f t="shared" si="345"/>
        <v>79</v>
      </c>
      <c r="CC104" s="437">
        <f t="shared" si="345"/>
        <v>80</v>
      </c>
      <c r="CD104" s="437">
        <f t="shared" si="345"/>
        <v>81</v>
      </c>
    </row>
  </sheetData>
  <sheetProtection algorithmName="SHA-512" hashValue="J5OH/kTZm40FqvqY2y/ZSmwRPELv/o43yDhOjVNuEOwX96rLZumyDZUcYVo749gBMgeonTZH4xF66n6eOS73Fg==" saltValue="MI2ISCAERh9aFStmoV9qTQ==" spinCount="100000" sheet="1" objects="1" scenarios="1"/>
  <phoneticPr fontId="0" type="noConversion"/>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D70" sqref="D7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5" width="7.625" style="437" bestFit="1" customWidth="1"/>
    <col min="6"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5</v>
      </c>
      <c r="E1" s="177" t="s">
        <v>73</v>
      </c>
      <c r="F1" s="178" t="s">
        <v>33</v>
      </c>
      <c r="G1" s="178"/>
      <c r="H1" s="437">
        <f>FirstYear</f>
        <v>2018</v>
      </c>
    </row>
    <row r="2" spans="1:106" x14ac:dyDescent="0.2">
      <c r="A2" s="177" t="s">
        <v>332</v>
      </c>
      <c r="B2" s="177"/>
      <c r="C2" s="177"/>
      <c r="D2" s="177">
        <f ca="1">'LookUp Ranges'!D49</f>
        <v>5</v>
      </c>
      <c r="E2" s="177" t="s">
        <v>73</v>
      </c>
      <c r="F2" s="178" t="s">
        <v>85</v>
      </c>
      <c r="G2" s="178"/>
      <c r="H2" s="437">
        <f>Inservice</f>
        <v>2021</v>
      </c>
    </row>
    <row r="3" spans="1:106" x14ac:dyDescent="0.2">
      <c r="H3" s="180">
        <f>H2-H1</f>
        <v>3</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f>-Inputs!E30</f>
        <v>-23515.359609837269</v>
      </c>
      <c r="E6" s="183">
        <f>-Inputs!F30</f>
        <v>-55535.345923120549</v>
      </c>
      <c r="F6" s="183">
        <f>-Inputs!G30</f>
        <v>-32080.903041984002</v>
      </c>
      <c r="G6" s="183">
        <f>-Inputs!H30</f>
        <v>-2260.694221303937</v>
      </c>
      <c r="H6" s="183">
        <f>-Inputs!I30</f>
        <v>0</v>
      </c>
      <c r="I6" s="183">
        <f>-Inputs!J30</f>
        <v>0</v>
      </c>
      <c r="J6" s="183">
        <f>-Inputs!K30</f>
        <v>0</v>
      </c>
      <c r="K6" s="183">
        <f>-Inputs!L30</f>
        <v>0</v>
      </c>
      <c r="L6" s="183">
        <f>-Inputs!M30</f>
        <v>0</v>
      </c>
      <c r="M6" s="183">
        <f>-Inputs!N30</f>
        <v>0</v>
      </c>
      <c r="N6" s="183">
        <f>-Inputs!O30</f>
        <v>0</v>
      </c>
      <c r="O6" s="183">
        <f>-Inputs!P30</f>
        <v>0</v>
      </c>
      <c r="P6" s="183">
        <f>-Inputs!Q30</f>
        <v>0</v>
      </c>
      <c r="Q6" s="183">
        <f>-Inputs!R30</f>
        <v>0</v>
      </c>
      <c r="R6" s="183">
        <f>-Inputs!S30</f>
        <v>0</v>
      </c>
      <c r="S6" s="183">
        <f>-Inputs!T30</f>
        <v>0</v>
      </c>
      <c r="T6" s="183">
        <f>-Inputs!U30</f>
        <v>0</v>
      </c>
      <c r="U6" s="183">
        <f>-Inputs!V30</f>
        <v>0</v>
      </c>
      <c r="V6" s="183">
        <f>-Inputs!W30</f>
        <v>0</v>
      </c>
      <c r="W6" s="183">
        <f>-Inputs!X30</f>
        <v>0</v>
      </c>
      <c r="X6" s="183">
        <f>-Inputs!Y30</f>
        <v>0</v>
      </c>
      <c r="Y6" s="183">
        <f>-Inputs!Z30</f>
        <v>0</v>
      </c>
      <c r="Z6" s="183">
        <f>-Inputs!AA30</f>
        <v>0</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D7" s="183">
        <f>+IF(D5=$H$2,0,D6)</f>
        <v>-23515.359609837269</v>
      </c>
      <c r="E7" s="183">
        <f t="shared" ref="E7:BP7" si="3">+IF(E5=$H$2,0,E6)</f>
        <v>-55535.345923120549</v>
      </c>
      <c r="F7" s="183">
        <f t="shared" si="3"/>
        <v>-32080.903041984002</v>
      </c>
      <c r="G7" s="183">
        <f t="shared" si="3"/>
        <v>0</v>
      </c>
      <c r="H7" s="183">
        <f t="shared" si="3"/>
        <v>0</v>
      </c>
      <c r="I7" s="183">
        <f t="shared" si="3"/>
        <v>0</v>
      </c>
      <c r="J7" s="183">
        <f t="shared" si="3"/>
        <v>0</v>
      </c>
      <c r="K7" s="183">
        <f t="shared" si="3"/>
        <v>0</v>
      </c>
      <c r="L7" s="183">
        <f t="shared" si="3"/>
        <v>0</v>
      </c>
      <c r="M7" s="183">
        <f t="shared" si="3"/>
        <v>0</v>
      </c>
      <c r="N7" s="183">
        <f t="shared" si="3"/>
        <v>0</v>
      </c>
      <c r="O7" s="183">
        <f t="shared" si="3"/>
        <v>0</v>
      </c>
      <c r="P7" s="183">
        <f t="shared" si="3"/>
        <v>0</v>
      </c>
      <c r="Q7" s="183">
        <f t="shared" si="3"/>
        <v>0</v>
      </c>
      <c r="R7" s="183">
        <f t="shared" si="3"/>
        <v>0</v>
      </c>
      <c r="S7" s="183">
        <f t="shared" si="3"/>
        <v>0</v>
      </c>
      <c r="T7" s="183">
        <f t="shared" si="3"/>
        <v>0</v>
      </c>
      <c r="U7" s="183">
        <f t="shared" si="3"/>
        <v>0</v>
      </c>
      <c r="V7" s="183">
        <f t="shared" si="3"/>
        <v>0</v>
      </c>
      <c r="W7" s="183">
        <f t="shared" si="3"/>
        <v>0</v>
      </c>
      <c r="X7" s="183">
        <f t="shared" si="3"/>
        <v>0</v>
      </c>
      <c r="Y7" s="183">
        <f t="shared" si="3"/>
        <v>0</v>
      </c>
      <c r="Z7" s="183">
        <f t="shared" si="3"/>
        <v>0</v>
      </c>
      <c r="AA7" s="183">
        <f t="shared" si="3"/>
        <v>0</v>
      </c>
      <c r="AB7" s="183">
        <f t="shared" si="3"/>
        <v>0</v>
      </c>
      <c r="AC7" s="183">
        <f t="shared" si="3"/>
        <v>0</v>
      </c>
      <c r="AD7" s="183">
        <f t="shared" si="3"/>
        <v>0</v>
      </c>
      <c r="AE7" s="183">
        <f t="shared" si="3"/>
        <v>0</v>
      </c>
      <c r="AF7" s="183">
        <f t="shared" si="3"/>
        <v>0</v>
      </c>
      <c r="AG7" s="183">
        <f t="shared" si="3"/>
        <v>0</v>
      </c>
      <c r="AH7" s="183">
        <f t="shared" si="3"/>
        <v>0</v>
      </c>
      <c r="AI7" s="183">
        <f t="shared" si="3"/>
        <v>0</v>
      </c>
      <c r="AJ7" s="183">
        <f t="shared" si="3"/>
        <v>0</v>
      </c>
      <c r="AK7" s="183">
        <f t="shared" si="3"/>
        <v>0</v>
      </c>
      <c r="AL7" s="183">
        <f t="shared" si="3"/>
        <v>0</v>
      </c>
      <c r="AM7" s="183">
        <f t="shared" si="3"/>
        <v>0</v>
      </c>
      <c r="AN7" s="183">
        <f t="shared" si="3"/>
        <v>0</v>
      </c>
      <c r="AO7" s="183">
        <f t="shared" si="3"/>
        <v>0</v>
      </c>
      <c r="AP7" s="183">
        <f t="shared" si="3"/>
        <v>0</v>
      </c>
      <c r="AQ7" s="183">
        <f t="shared" si="3"/>
        <v>0</v>
      </c>
      <c r="AR7" s="183">
        <f t="shared" si="3"/>
        <v>0</v>
      </c>
      <c r="AS7" s="183">
        <f t="shared" si="3"/>
        <v>0</v>
      </c>
      <c r="AT7" s="183">
        <f t="shared" si="3"/>
        <v>0</v>
      </c>
      <c r="AU7" s="183">
        <f t="shared" si="3"/>
        <v>0</v>
      </c>
      <c r="AV7" s="183">
        <f t="shared" si="3"/>
        <v>0</v>
      </c>
      <c r="AW7" s="183">
        <f t="shared" si="3"/>
        <v>0</v>
      </c>
      <c r="AX7" s="183">
        <f t="shared" si="3"/>
        <v>0</v>
      </c>
      <c r="AY7" s="183">
        <f t="shared" si="3"/>
        <v>0</v>
      </c>
      <c r="AZ7" s="183">
        <f t="shared" si="3"/>
        <v>0</v>
      </c>
      <c r="BA7" s="183">
        <f t="shared" si="3"/>
        <v>0</v>
      </c>
      <c r="BB7" s="183">
        <f t="shared" si="3"/>
        <v>0</v>
      </c>
      <c r="BC7" s="183">
        <f t="shared" si="3"/>
        <v>0</v>
      </c>
      <c r="BD7" s="183">
        <f t="shared" si="3"/>
        <v>0</v>
      </c>
      <c r="BE7" s="183">
        <f t="shared" si="3"/>
        <v>0</v>
      </c>
      <c r="BF7" s="183">
        <f t="shared" si="3"/>
        <v>0</v>
      </c>
      <c r="BG7" s="183">
        <f t="shared" si="3"/>
        <v>0</v>
      </c>
      <c r="BH7" s="183">
        <f t="shared" si="3"/>
        <v>0</v>
      </c>
      <c r="BI7" s="183">
        <f t="shared" si="3"/>
        <v>0</v>
      </c>
      <c r="BJ7" s="183">
        <f t="shared" si="3"/>
        <v>0</v>
      </c>
      <c r="BK7" s="183">
        <f t="shared" si="3"/>
        <v>0</v>
      </c>
      <c r="BL7" s="183">
        <f t="shared" si="3"/>
        <v>0</v>
      </c>
      <c r="BM7" s="183">
        <f t="shared" si="3"/>
        <v>0</v>
      </c>
      <c r="BN7" s="183">
        <f t="shared" si="3"/>
        <v>0</v>
      </c>
      <c r="BO7" s="183">
        <f t="shared" si="3"/>
        <v>0</v>
      </c>
      <c r="BP7" s="183">
        <f t="shared" si="3"/>
        <v>0</v>
      </c>
      <c r="BQ7" s="183">
        <f t="shared" ref="BQ7:CY7" si="4">+IF(BQ5=$H$2,0,BQ6)</f>
        <v>0</v>
      </c>
      <c r="BR7" s="183">
        <f t="shared" si="4"/>
        <v>0</v>
      </c>
      <c r="BS7" s="183">
        <f t="shared" si="4"/>
        <v>0</v>
      </c>
      <c r="BT7" s="183">
        <f t="shared" si="4"/>
        <v>0</v>
      </c>
      <c r="BU7" s="183">
        <f t="shared" si="4"/>
        <v>0</v>
      </c>
      <c r="BV7" s="183">
        <f t="shared" si="4"/>
        <v>0</v>
      </c>
      <c r="BW7" s="183">
        <f t="shared" si="4"/>
        <v>0</v>
      </c>
      <c r="BX7" s="183">
        <f t="shared" si="4"/>
        <v>0</v>
      </c>
      <c r="BY7" s="183">
        <f t="shared" si="4"/>
        <v>0</v>
      </c>
      <c r="BZ7" s="183">
        <f t="shared" si="4"/>
        <v>0</v>
      </c>
      <c r="CA7" s="183">
        <f t="shared" si="4"/>
        <v>0</v>
      </c>
      <c r="CB7" s="183">
        <f t="shared" si="4"/>
        <v>0</v>
      </c>
      <c r="CC7" s="183">
        <f t="shared" si="4"/>
        <v>0</v>
      </c>
      <c r="CD7" s="183">
        <f t="shared" si="4"/>
        <v>0</v>
      </c>
      <c r="CE7" s="183">
        <f t="shared" si="4"/>
        <v>0</v>
      </c>
      <c r="CF7" s="183">
        <f t="shared" si="4"/>
        <v>0</v>
      </c>
      <c r="CG7" s="183">
        <f t="shared" si="4"/>
        <v>0</v>
      </c>
      <c r="CH7" s="183">
        <f t="shared" si="4"/>
        <v>0</v>
      </c>
      <c r="CI7" s="183">
        <f t="shared" si="4"/>
        <v>0</v>
      </c>
      <c r="CJ7" s="183">
        <f t="shared" si="4"/>
        <v>0</v>
      </c>
      <c r="CK7" s="183">
        <f t="shared" si="4"/>
        <v>0</v>
      </c>
      <c r="CL7" s="183">
        <f t="shared" si="4"/>
        <v>0</v>
      </c>
      <c r="CM7" s="183">
        <f t="shared" si="4"/>
        <v>0</v>
      </c>
      <c r="CN7" s="183">
        <f t="shared" si="4"/>
        <v>0</v>
      </c>
      <c r="CO7" s="183">
        <f t="shared" si="4"/>
        <v>0</v>
      </c>
      <c r="CP7" s="183">
        <f t="shared" si="4"/>
        <v>0</v>
      </c>
      <c r="CQ7" s="183">
        <f t="shared" si="4"/>
        <v>0</v>
      </c>
      <c r="CR7" s="183">
        <f t="shared" si="4"/>
        <v>0</v>
      </c>
      <c r="CS7" s="183">
        <f t="shared" si="4"/>
        <v>0</v>
      </c>
      <c r="CT7" s="183">
        <f t="shared" si="4"/>
        <v>0</v>
      </c>
      <c r="CU7" s="183">
        <f t="shared" si="4"/>
        <v>0</v>
      </c>
      <c r="CV7" s="183">
        <f t="shared" si="4"/>
        <v>0</v>
      </c>
      <c r="CW7" s="183">
        <f t="shared" si="4"/>
        <v>0</v>
      </c>
      <c r="CX7" s="183">
        <f t="shared" si="4"/>
        <v>0</v>
      </c>
      <c r="CY7" s="183">
        <f t="shared" si="4"/>
        <v>0</v>
      </c>
    </row>
    <row r="8" spans="1:106" x14ac:dyDescent="0.2">
      <c r="A8" s="437" t="s">
        <v>322</v>
      </c>
      <c r="C8" s="437" t="str">
        <f>IF(SUM(E7:F7)&lt;0,"y",IF(H2&gt;H1,"n",+IF(SUM(D7:I7)&lt;0,"y","n")))</f>
        <v>y</v>
      </c>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f>IF(D5=$H$2,SUM($D6:D6),IF(D5&gt;$H$2,D6,0))+IF($H$2-$D$5+1=A12,RetireValue,0)</f>
        <v>0</v>
      </c>
      <c r="D12" s="438">
        <f ca="1">($C12/$D$1)/2</f>
        <v>0</v>
      </c>
      <c r="E12" s="438">
        <f t="shared" ref="E12:AJ12" ca="1" si="7">IF(E$11&lt;$D$1+$A12,$C12/$D$1,IF(E$11=$D$1+$A12,($C12/$D$1)/2,0))</f>
        <v>0</v>
      </c>
      <c r="F12" s="438">
        <f t="shared" ca="1" si="7"/>
        <v>0</v>
      </c>
      <c r="G12" s="438">
        <f t="shared" ca="1" si="7"/>
        <v>0</v>
      </c>
      <c r="H12" s="438">
        <f t="shared" ca="1" si="7"/>
        <v>0</v>
      </c>
      <c r="I12" s="438">
        <f t="shared" ca="1" si="7"/>
        <v>0</v>
      </c>
      <c r="J12" s="438">
        <f t="shared" ca="1" si="7"/>
        <v>0</v>
      </c>
      <c r="K12" s="438">
        <f t="shared" ca="1" si="7"/>
        <v>0</v>
      </c>
      <c r="L12" s="438">
        <f t="shared" ca="1" si="7"/>
        <v>0</v>
      </c>
      <c r="M12" s="438">
        <f t="shared" ca="1" si="7"/>
        <v>0</v>
      </c>
      <c r="N12" s="438">
        <f t="shared" ca="1" si="7"/>
        <v>0</v>
      </c>
      <c r="O12" s="438">
        <f t="shared" ca="1" si="7"/>
        <v>0</v>
      </c>
      <c r="P12" s="438">
        <f t="shared" ca="1" si="7"/>
        <v>0</v>
      </c>
      <c r="Q12" s="438">
        <f t="shared" ca="1" si="7"/>
        <v>0</v>
      </c>
      <c r="R12" s="438">
        <f t="shared" ca="1" si="7"/>
        <v>0</v>
      </c>
      <c r="S12" s="438">
        <f t="shared" ca="1" si="7"/>
        <v>0</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f ca="1">SUM(D12:CY12)</f>
        <v>0</v>
      </c>
      <c r="DA12" s="437" t="s">
        <v>252</v>
      </c>
      <c r="DB12" s="437">
        <f>+D5</f>
        <v>2018</v>
      </c>
    </row>
    <row r="13" spans="1:106" x14ac:dyDescent="0.2">
      <c r="A13" s="191">
        <f t="shared" ref="A13:B51" si="10">A12+1</f>
        <v>2</v>
      </c>
      <c r="B13" s="191">
        <f>B12+1</f>
        <v>2019</v>
      </c>
      <c r="C13" s="183">
        <f>IF(E5=$H$2,SUM($D6:E6),IF(E5&gt;$H$2,E6,0))+IF($H$2-$D$5+1=A13,RetireValue,0)</f>
        <v>0</v>
      </c>
      <c r="D13" s="438"/>
      <c r="E13" s="438">
        <f ca="1">($C13/$D$1)/2</f>
        <v>0</v>
      </c>
      <c r="F13" s="438">
        <f t="shared" ref="F13:AK13" ca="1" si="11">IF(F$11&lt;$D$1+$A13,$C13/$D$1,IF(F$11=$D$1+$A13,($C13/$D$1)/2,0))</f>
        <v>0</v>
      </c>
      <c r="G13" s="438">
        <f t="shared" ca="1" si="11"/>
        <v>0</v>
      </c>
      <c r="H13" s="438">
        <f t="shared" ca="1" si="11"/>
        <v>0</v>
      </c>
      <c r="I13" s="438">
        <f t="shared" ca="1" si="11"/>
        <v>0</v>
      </c>
      <c r="J13" s="438">
        <f t="shared" ca="1" si="11"/>
        <v>0</v>
      </c>
      <c r="K13" s="438">
        <f t="shared" ca="1" si="11"/>
        <v>0</v>
      </c>
      <c r="L13" s="438">
        <f t="shared" ca="1" si="11"/>
        <v>0</v>
      </c>
      <c r="M13" s="438">
        <f t="shared" ca="1" si="11"/>
        <v>0</v>
      </c>
      <c r="N13" s="438">
        <f t="shared" ca="1" si="11"/>
        <v>0</v>
      </c>
      <c r="O13" s="438">
        <f t="shared" ca="1" si="11"/>
        <v>0</v>
      </c>
      <c r="P13" s="438">
        <f t="shared" ca="1" si="11"/>
        <v>0</v>
      </c>
      <c r="Q13" s="438">
        <f t="shared" ca="1" si="11"/>
        <v>0</v>
      </c>
      <c r="R13" s="438">
        <f t="shared" ca="1" si="11"/>
        <v>0</v>
      </c>
      <c r="S13" s="438">
        <f t="shared" ca="1" si="11"/>
        <v>0</v>
      </c>
      <c r="T13" s="438">
        <f t="shared" ca="1" si="11"/>
        <v>0</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f t="shared" ref="CZ13:CZ31" ca="1" si="14">SUM(D13:CY13)</f>
        <v>0</v>
      </c>
      <c r="DA13" s="437" t="s">
        <v>217</v>
      </c>
      <c r="DB13" s="437">
        <f>+DB12+1</f>
        <v>2019</v>
      </c>
    </row>
    <row r="14" spans="1:106" x14ac:dyDescent="0.2">
      <c r="A14" s="191">
        <f t="shared" si="10"/>
        <v>3</v>
      </c>
      <c r="B14" s="191">
        <f t="shared" si="10"/>
        <v>2020</v>
      </c>
      <c r="C14" s="183">
        <f>IF(F5=$H$2,SUM($D6:F6),IF(F5&gt;$H$2,F6,0))+IF($H$2-$D$5+1=A14,RetireValue,0)</f>
        <v>0</v>
      </c>
      <c r="D14" s="438"/>
      <c r="E14" s="438"/>
      <c r="F14" s="438">
        <f ca="1">($C14/$D$1)/2</f>
        <v>0</v>
      </c>
      <c r="G14" s="438">
        <f t="shared" ref="G14:AL14" ca="1" si="15">IF(G$11&lt;$D$1+$A14,$C14/$D$1,IF(G$11=$D$1+$A14,($C14/$D$1)/2,0))</f>
        <v>0</v>
      </c>
      <c r="H14" s="438">
        <f t="shared" ca="1" si="15"/>
        <v>0</v>
      </c>
      <c r="I14" s="438">
        <f t="shared" ca="1" si="15"/>
        <v>0</v>
      </c>
      <c r="J14" s="438">
        <f t="shared" ca="1" si="15"/>
        <v>0</v>
      </c>
      <c r="K14" s="438">
        <f t="shared" ca="1" si="15"/>
        <v>0</v>
      </c>
      <c r="L14" s="438">
        <f t="shared" ca="1" si="15"/>
        <v>0</v>
      </c>
      <c r="M14" s="438">
        <f t="shared" ca="1" si="15"/>
        <v>0</v>
      </c>
      <c r="N14" s="438">
        <f t="shared" ca="1" si="15"/>
        <v>0</v>
      </c>
      <c r="O14" s="438">
        <f t="shared" ca="1" si="15"/>
        <v>0</v>
      </c>
      <c r="P14" s="438">
        <f t="shared" ca="1" si="15"/>
        <v>0</v>
      </c>
      <c r="Q14" s="438">
        <f t="shared" ca="1" si="15"/>
        <v>0</v>
      </c>
      <c r="R14" s="438">
        <f t="shared" ca="1" si="15"/>
        <v>0</v>
      </c>
      <c r="S14" s="438">
        <f t="shared" ca="1" si="15"/>
        <v>0</v>
      </c>
      <c r="T14" s="438">
        <f t="shared" ca="1" si="15"/>
        <v>0</v>
      </c>
      <c r="U14" s="438">
        <f t="shared" ca="1" si="15"/>
        <v>0</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f t="shared" ca="1" si="14"/>
        <v>0</v>
      </c>
      <c r="DA14" s="437" t="s">
        <v>219</v>
      </c>
      <c r="DB14" s="437">
        <f t="shared" ref="DB14:DB51" si="18">+DB13+1</f>
        <v>2020</v>
      </c>
    </row>
    <row r="15" spans="1:106" x14ac:dyDescent="0.2">
      <c r="A15" s="191">
        <f t="shared" si="10"/>
        <v>4</v>
      </c>
      <c r="B15" s="191">
        <f t="shared" si="10"/>
        <v>2021</v>
      </c>
      <c r="C15" s="183">
        <f>IF(G5=$H$2,SUM($D6:G6),IF(G5&gt;$H$2,G6,0))+IF($H$2-$D$5+1=A15,RetireValue,0)</f>
        <v>-113392.30279624576</v>
      </c>
      <c r="D15" s="438"/>
      <c r="E15" s="438"/>
      <c r="F15" s="438"/>
      <c r="G15" s="438">
        <f ca="1">($C15/$D$1)/2</f>
        <v>-11339.230279624575</v>
      </c>
      <c r="H15" s="438">
        <f t="shared" ref="H15:AM15" ca="1" si="19">IF(H$11&lt;$D$1+$A15,$C15/$D$1,IF(H$11=$D$1+$A15,($C15/$D$1)/2,0))</f>
        <v>-22678.46055924915</v>
      </c>
      <c r="I15" s="438">
        <f t="shared" ca="1" si="19"/>
        <v>-22678.46055924915</v>
      </c>
      <c r="J15" s="438">
        <f t="shared" ca="1" si="19"/>
        <v>-22678.46055924915</v>
      </c>
      <c r="K15" s="438">
        <f t="shared" ca="1" si="19"/>
        <v>-22678.46055924915</v>
      </c>
      <c r="L15" s="438">
        <f t="shared" ca="1" si="19"/>
        <v>-11339.230279624575</v>
      </c>
      <c r="M15" s="438">
        <f t="shared" ca="1" si="19"/>
        <v>0</v>
      </c>
      <c r="N15" s="438">
        <f t="shared" ca="1" si="19"/>
        <v>0</v>
      </c>
      <c r="O15" s="438">
        <f t="shared" ca="1" si="19"/>
        <v>0</v>
      </c>
      <c r="P15" s="438">
        <f t="shared" ca="1" si="19"/>
        <v>0</v>
      </c>
      <c r="Q15" s="438">
        <f t="shared" ca="1" si="19"/>
        <v>0</v>
      </c>
      <c r="R15" s="438">
        <f t="shared" ca="1" si="19"/>
        <v>0</v>
      </c>
      <c r="S15" s="438">
        <f t="shared" ca="1" si="19"/>
        <v>0</v>
      </c>
      <c r="T15" s="438">
        <f t="shared" ca="1" si="19"/>
        <v>0</v>
      </c>
      <c r="U15" s="438">
        <f t="shared" ca="1" si="19"/>
        <v>0</v>
      </c>
      <c r="V15" s="438">
        <f t="shared" ca="1" si="19"/>
        <v>0</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f t="shared" ca="1" si="14"/>
        <v>-113392.30279624576</v>
      </c>
      <c r="DA15" s="437" t="s">
        <v>220</v>
      </c>
      <c r="DB15" s="437">
        <f t="shared" si="18"/>
        <v>2021</v>
      </c>
    </row>
    <row r="16" spans="1:106" x14ac:dyDescent="0.2">
      <c r="A16" s="191">
        <f t="shared" si="10"/>
        <v>5</v>
      </c>
      <c r="B16" s="191">
        <f t="shared" si="10"/>
        <v>2022</v>
      </c>
      <c r="C16" s="183">
        <f>IF(H5=$H$2,SUM($D6:H6),IF(H5&gt;$H$2,H6,0))+IF($H$2-$D$5+1=A16,RetireValue,0)</f>
        <v>0</v>
      </c>
      <c r="D16" s="438"/>
      <c r="E16" s="438"/>
      <c r="F16" s="438"/>
      <c r="G16" s="438"/>
      <c r="H16" s="438">
        <f ca="1">($C16/$D$1)/2</f>
        <v>0</v>
      </c>
      <c r="I16" s="438">
        <f t="shared" ref="I16:AN16" ca="1" si="22">IF(I$11&lt;$D$1+$A16,$C16/$D$1,IF(I$11=$D$1+$A16,($C16/$D$1)/2,0))</f>
        <v>0</v>
      </c>
      <c r="J16" s="438">
        <f t="shared" ca="1" si="22"/>
        <v>0</v>
      </c>
      <c r="K16" s="438">
        <f t="shared" ca="1" si="22"/>
        <v>0</v>
      </c>
      <c r="L16" s="438">
        <f t="shared" ca="1" si="22"/>
        <v>0</v>
      </c>
      <c r="M16" s="438">
        <f t="shared" ca="1" si="22"/>
        <v>0</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f t="shared" ca="1" si="14"/>
        <v>0</v>
      </c>
      <c r="DA16" s="437" t="s">
        <v>221</v>
      </c>
      <c r="DB16" s="437">
        <f t="shared" si="18"/>
        <v>2022</v>
      </c>
    </row>
    <row r="17" spans="1:106" x14ac:dyDescent="0.2">
      <c r="A17" s="191">
        <f t="shared" si="10"/>
        <v>6</v>
      </c>
      <c r="B17" s="191">
        <f t="shared" si="10"/>
        <v>2023</v>
      </c>
      <c r="C17" s="183">
        <f ca="1">IF(INDIRECT(DA17&amp;5)=$H$2,SUM($D$6:INDIRECT(DA17&amp;6)),IF(INDIRECT(DA17&amp;5)&gt;$H$2,INDIRECT(DA17&amp;6),0))</f>
        <v>0</v>
      </c>
      <c r="D17" s="438"/>
      <c r="E17" s="438"/>
      <c r="F17" s="438"/>
      <c r="G17" s="438"/>
      <c r="H17" s="438"/>
      <c r="I17" s="438">
        <f ca="1">($C17/$D$1)/2</f>
        <v>0</v>
      </c>
      <c r="J17" s="438">
        <f t="shared" ref="J17:AO17" ca="1" si="25">IF(J$11&lt;$D$1+$A17,$C17/$D$1,IF(J$11=$D$1+$A17,($C17/$D$1)/2,0))</f>
        <v>0</v>
      </c>
      <c r="K17" s="438">
        <f t="shared" ca="1" si="25"/>
        <v>0</v>
      </c>
      <c r="L17" s="438">
        <f t="shared" ca="1" si="25"/>
        <v>0</v>
      </c>
      <c r="M17" s="438">
        <f t="shared" ca="1" si="25"/>
        <v>0</v>
      </c>
      <c r="N17" s="438">
        <f t="shared" ca="1" si="25"/>
        <v>0</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f t="shared" ca="1" si="14"/>
        <v>0</v>
      </c>
      <c r="DA17" s="437" t="s">
        <v>222</v>
      </c>
      <c r="DB17" s="437">
        <f t="shared" si="18"/>
        <v>2023</v>
      </c>
    </row>
    <row r="18" spans="1:106" x14ac:dyDescent="0.2">
      <c r="A18" s="191">
        <f t="shared" si="10"/>
        <v>7</v>
      </c>
      <c r="B18" s="191">
        <f t="shared" si="10"/>
        <v>2024</v>
      </c>
      <c r="C18" s="183">
        <f ca="1">IF(INDIRECT(DA18&amp;5)=$H$2,SUM($D$6:INDIRECT(DA18&amp;6)),IF(INDIRECT(DA18&amp;5)&gt;$H$2,INDIRECT(DA18&amp;6),0))</f>
        <v>0</v>
      </c>
      <c r="D18" s="438"/>
      <c r="E18" s="438"/>
      <c r="F18" s="438"/>
      <c r="G18" s="438"/>
      <c r="H18" s="438"/>
      <c r="I18" s="438"/>
      <c r="J18" s="438">
        <f ca="1">($C18/$D$1)/2</f>
        <v>0</v>
      </c>
      <c r="K18" s="438">
        <f t="shared" ref="K18:AP18" ca="1" si="28">IF(K$11&lt;$D$1+$A18,$C18/$D$1,IF(K$11=$D$1+$A18,($C18/$D$1)/2,0))</f>
        <v>0</v>
      </c>
      <c r="L18" s="438">
        <f t="shared" ca="1" si="28"/>
        <v>0</v>
      </c>
      <c r="M18" s="438">
        <f t="shared" ca="1" si="28"/>
        <v>0</v>
      </c>
      <c r="N18" s="438">
        <f t="shared" ca="1" si="28"/>
        <v>0</v>
      </c>
      <c r="O18" s="438">
        <f t="shared" ca="1" si="28"/>
        <v>0</v>
      </c>
      <c r="P18" s="438">
        <f t="shared" ca="1" si="28"/>
        <v>0</v>
      </c>
      <c r="Q18" s="438">
        <f t="shared" ca="1" si="28"/>
        <v>0</v>
      </c>
      <c r="R18" s="438">
        <f t="shared" ca="1" si="28"/>
        <v>0</v>
      </c>
      <c r="S18" s="438">
        <f t="shared" ca="1" si="28"/>
        <v>0</v>
      </c>
      <c r="T18" s="438">
        <f t="shared" ca="1" si="28"/>
        <v>0</v>
      </c>
      <c r="U18" s="438">
        <f t="shared" ca="1" si="28"/>
        <v>0</v>
      </c>
      <c r="V18" s="438">
        <f t="shared" ca="1" si="28"/>
        <v>0</v>
      </c>
      <c r="W18" s="438">
        <f t="shared" ca="1" si="28"/>
        <v>0</v>
      </c>
      <c r="X18" s="438">
        <f t="shared" ca="1" si="28"/>
        <v>0</v>
      </c>
      <c r="Y18" s="438">
        <f t="shared" ca="1" si="28"/>
        <v>0</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f t="shared" ca="1" si="14"/>
        <v>0</v>
      </c>
      <c r="DA18" s="437" t="s">
        <v>223</v>
      </c>
      <c r="DB18" s="437">
        <f t="shared" si="18"/>
        <v>2024</v>
      </c>
    </row>
    <row r="19" spans="1:106" x14ac:dyDescent="0.2">
      <c r="A19" s="191">
        <f t="shared" si="10"/>
        <v>8</v>
      </c>
      <c r="B19" s="191">
        <f t="shared" si="10"/>
        <v>2025</v>
      </c>
      <c r="C19" s="183">
        <f ca="1">IF(INDIRECT(DA19&amp;5)=$H$2,SUM($D$6:INDIRECT(DA19&amp;6)),IF(INDIRECT(DA19&amp;5)&gt;$H$2,INDIRECT(DA19&amp;6),0))</f>
        <v>0</v>
      </c>
      <c r="D19" s="438"/>
      <c r="E19" s="438"/>
      <c r="F19" s="438"/>
      <c r="G19" s="438"/>
      <c r="H19" s="438"/>
      <c r="I19" s="438"/>
      <c r="J19" s="438"/>
      <c r="K19" s="438">
        <f ca="1">($C19/$D$1)/2</f>
        <v>0</v>
      </c>
      <c r="L19" s="438">
        <f t="shared" ref="L19:AQ19" ca="1" si="31">IF(L$11&lt;$D$1+$A19,$C19/$D$1,IF(L$11=$D$1+$A19,($C19/$D$1)/2,0))</f>
        <v>0</v>
      </c>
      <c r="M19" s="438">
        <f t="shared" ca="1" si="31"/>
        <v>0</v>
      </c>
      <c r="N19" s="438">
        <f t="shared" ca="1" si="31"/>
        <v>0</v>
      </c>
      <c r="O19" s="438">
        <f t="shared" ca="1" si="31"/>
        <v>0</v>
      </c>
      <c r="P19" s="438">
        <f t="shared" ca="1" si="31"/>
        <v>0</v>
      </c>
      <c r="Q19" s="438">
        <f t="shared" ca="1" si="31"/>
        <v>0</v>
      </c>
      <c r="R19" s="438">
        <f t="shared" ca="1" si="31"/>
        <v>0</v>
      </c>
      <c r="S19" s="438">
        <f t="shared" ca="1" si="31"/>
        <v>0</v>
      </c>
      <c r="T19" s="438">
        <f t="shared" ca="1" si="31"/>
        <v>0</v>
      </c>
      <c r="U19" s="438">
        <f t="shared" ca="1" si="31"/>
        <v>0</v>
      </c>
      <c r="V19" s="438">
        <f t="shared" ca="1" si="31"/>
        <v>0</v>
      </c>
      <c r="W19" s="438">
        <f t="shared" ca="1" si="31"/>
        <v>0</v>
      </c>
      <c r="X19" s="438">
        <f t="shared" ca="1" si="31"/>
        <v>0</v>
      </c>
      <c r="Y19" s="438">
        <f t="shared" ca="1" si="31"/>
        <v>0</v>
      </c>
      <c r="Z19" s="438">
        <f t="shared" ca="1" si="31"/>
        <v>0</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f t="shared" ca="1" si="14"/>
        <v>0</v>
      </c>
      <c r="DA19" s="437" t="s">
        <v>224</v>
      </c>
      <c r="DB19" s="437">
        <f t="shared" si="18"/>
        <v>2025</v>
      </c>
    </row>
    <row r="20" spans="1:106" x14ac:dyDescent="0.2">
      <c r="A20" s="191">
        <f t="shared" si="10"/>
        <v>9</v>
      </c>
      <c r="B20" s="191">
        <f t="shared" si="10"/>
        <v>2026</v>
      </c>
      <c r="C20" s="183">
        <f ca="1">IF(INDIRECT(DA20&amp;5)=$H$2,SUM($D$6:INDIRECT(DA20&amp;6)),IF(INDIRECT(DA20&amp;5)&gt;$H$2,INDIRECT(DA20&amp;6),0))</f>
        <v>0</v>
      </c>
      <c r="D20" s="438"/>
      <c r="E20" s="438"/>
      <c r="F20" s="438"/>
      <c r="G20" s="438"/>
      <c r="H20" s="438"/>
      <c r="I20" s="438"/>
      <c r="J20" s="438"/>
      <c r="K20" s="438"/>
      <c r="L20" s="438">
        <f ca="1">($C20/$D$1)/2</f>
        <v>0</v>
      </c>
      <c r="M20" s="438">
        <f t="shared" ref="M20:AR20" ca="1" si="34">IF(M$11&lt;$D$1+$A20,$C20/$D$1,IF(M$11=$D$1+$A20,($C20/$D$1)/2,0))</f>
        <v>0</v>
      </c>
      <c r="N20" s="438">
        <f t="shared" ca="1" si="34"/>
        <v>0</v>
      </c>
      <c r="O20" s="438">
        <f t="shared" ca="1" si="34"/>
        <v>0</v>
      </c>
      <c r="P20" s="438">
        <f t="shared" ca="1" si="34"/>
        <v>0</v>
      </c>
      <c r="Q20" s="438">
        <f t="shared" ca="1" si="34"/>
        <v>0</v>
      </c>
      <c r="R20" s="438">
        <f t="shared" ca="1" si="34"/>
        <v>0</v>
      </c>
      <c r="S20" s="438">
        <f t="shared" ca="1" si="34"/>
        <v>0</v>
      </c>
      <c r="T20" s="438">
        <f t="shared" ca="1" si="34"/>
        <v>0</v>
      </c>
      <c r="U20" s="438">
        <f t="shared" ca="1" si="34"/>
        <v>0</v>
      </c>
      <c r="V20" s="438">
        <f t="shared" ca="1" si="34"/>
        <v>0</v>
      </c>
      <c r="W20" s="438">
        <f t="shared" ca="1" si="34"/>
        <v>0</v>
      </c>
      <c r="X20" s="438">
        <f t="shared" ca="1" si="34"/>
        <v>0</v>
      </c>
      <c r="Y20" s="438">
        <f t="shared" ca="1" si="34"/>
        <v>0</v>
      </c>
      <c r="Z20" s="438">
        <f t="shared" ca="1" si="34"/>
        <v>0</v>
      </c>
      <c r="AA20" s="438">
        <f t="shared" ca="1" si="34"/>
        <v>0</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f t="shared" ca="1" si="14"/>
        <v>0</v>
      </c>
      <c r="DA20" s="437" t="s">
        <v>225</v>
      </c>
      <c r="DB20" s="437">
        <f t="shared" si="18"/>
        <v>2026</v>
      </c>
    </row>
    <row r="21" spans="1:106" x14ac:dyDescent="0.2">
      <c r="A21" s="191">
        <f t="shared" si="10"/>
        <v>10</v>
      </c>
      <c r="B21" s="191">
        <f t="shared" si="10"/>
        <v>2027</v>
      </c>
      <c r="C21" s="183">
        <f ca="1">IF(INDIRECT(DA21&amp;5)=$H$2,SUM($D$6:INDIRECT(DA21&amp;6)),IF(INDIRECT(DA21&amp;5)&gt;$H$2,INDIRECT(DA21&amp;6),0))</f>
        <v>0</v>
      </c>
      <c r="D21" s="438"/>
      <c r="E21" s="438"/>
      <c r="F21" s="438"/>
      <c r="G21" s="438"/>
      <c r="H21" s="438"/>
      <c r="I21" s="438"/>
      <c r="J21" s="438"/>
      <c r="K21" s="438"/>
      <c r="L21" s="438"/>
      <c r="M21" s="438">
        <f ca="1">($C21/$D$1)/2</f>
        <v>0</v>
      </c>
      <c r="N21" s="438">
        <f t="shared" ref="N21:AS21" ca="1" si="37">IF(N$11&lt;$D$1+$A21,$C21/$D$1,IF(N$11=$D$1+$A21,($C21/$D$1)/2,0))</f>
        <v>0</v>
      </c>
      <c r="O21" s="438">
        <f t="shared" ca="1" si="37"/>
        <v>0</v>
      </c>
      <c r="P21" s="438">
        <f t="shared" ca="1" si="37"/>
        <v>0</v>
      </c>
      <c r="Q21" s="438">
        <f t="shared" ca="1" si="37"/>
        <v>0</v>
      </c>
      <c r="R21" s="438">
        <f t="shared" ca="1" si="37"/>
        <v>0</v>
      </c>
      <c r="S21" s="438">
        <f t="shared" ca="1" si="37"/>
        <v>0</v>
      </c>
      <c r="T21" s="438">
        <f t="shared" ca="1" si="37"/>
        <v>0</v>
      </c>
      <c r="U21" s="438">
        <f t="shared" ca="1" si="37"/>
        <v>0</v>
      </c>
      <c r="V21" s="438">
        <f t="shared" ca="1" si="37"/>
        <v>0</v>
      </c>
      <c r="W21" s="438">
        <f t="shared" ca="1" si="37"/>
        <v>0</v>
      </c>
      <c r="X21" s="438">
        <f t="shared" ca="1" si="37"/>
        <v>0</v>
      </c>
      <c r="Y21" s="438">
        <f t="shared" ca="1" si="37"/>
        <v>0</v>
      </c>
      <c r="Z21" s="438">
        <f t="shared" ca="1" si="37"/>
        <v>0</v>
      </c>
      <c r="AA21" s="438">
        <f t="shared" ca="1" si="37"/>
        <v>0</v>
      </c>
      <c r="AB21" s="438">
        <f t="shared" ca="1" si="37"/>
        <v>0</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f t="shared" ca="1" si="14"/>
        <v>0</v>
      </c>
      <c r="DA21" s="437" t="s">
        <v>226</v>
      </c>
      <c r="DB21" s="437">
        <f t="shared" si="18"/>
        <v>2027</v>
      </c>
    </row>
    <row r="22" spans="1:106" x14ac:dyDescent="0.2">
      <c r="A22" s="191">
        <f t="shared" si="10"/>
        <v>11</v>
      </c>
      <c r="B22" s="191">
        <f t="shared" si="10"/>
        <v>2028</v>
      </c>
      <c r="C22" s="183">
        <f ca="1">IF(INDIRECT(DA22&amp;5)=$H$2,SUM($D$6:INDIRECT(DA22&amp;6)),IF(INDIRECT(DA22&amp;5)&gt;$H$2,INDIRECT(DA22&amp;6),0))</f>
        <v>0</v>
      </c>
      <c r="D22" s="438"/>
      <c r="E22" s="438"/>
      <c r="F22" s="438"/>
      <c r="G22" s="438"/>
      <c r="H22" s="438"/>
      <c r="I22" s="438"/>
      <c r="J22" s="438"/>
      <c r="K22" s="438"/>
      <c r="L22" s="438"/>
      <c r="M22" s="438"/>
      <c r="N22" s="438">
        <f ca="1">($C22/$D$1)/2</f>
        <v>0</v>
      </c>
      <c r="O22" s="438">
        <f t="shared" ref="O22:AT22" ca="1" si="40">IF(O$11&lt;$D$1+$A22,$C22/$D$1,IF(O$11=$D$1+$A22,($C22/$D$1)/2,0))</f>
        <v>0</v>
      </c>
      <c r="P22" s="438">
        <f t="shared" ca="1" si="40"/>
        <v>0</v>
      </c>
      <c r="Q22" s="438">
        <f t="shared" ca="1" si="40"/>
        <v>0</v>
      </c>
      <c r="R22" s="438">
        <f t="shared" ca="1" si="40"/>
        <v>0</v>
      </c>
      <c r="S22" s="438">
        <f t="shared" ca="1" si="40"/>
        <v>0</v>
      </c>
      <c r="T22" s="438">
        <f t="shared" ca="1" si="40"/>
        <v>0</v>
      </c>
      <c r="U22" s="438">
        <f t="shared" ca="1" si="40"/>
        <v>0</v>
      </c>
      <c r="V22" s="438">
        <f t="shared" ca="1" si="40"/>
        <v>0</v>
      </c>
      <c r="W22" s="438">
        <f t="shared" ca="1" si="40"/>
        <v>0</v>
      </c>
      <c r="X22" s="438">
        <f t="shared" ca="1" si="40"/>
        <v>0</v>
      </c>
      <c r="Y22" s="438">
        <f t="shared" ca="1" si="40"/>
        <v>0</v>
      </c>
      <c r="Z22" s="438">
        <f t="shared" ca="1" si="40"/>
        <v>0</v>
      </c>
      <c r="AA22" s="438">
        <f t="shared" ca="1" si="40"/>
        <v>0</v>
      </c>
      <c r="AB22" s="438">
        <f t="shared" ca="1" si="40"/>
        <v>0</v>
      </c>
      <c r="AC22" s="438">
        <f t="shared" ca="1" si="40"/>
        <v>0</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f t="shared" ca="1" si="14"/>
        <v>0</v>
      </c>
      <c r="DA22" s="437" t="s">
        <v>227</v>
      </c>
      <c r="DB22" s="437">
        <f t="shared" si="18"/>
        <v>2028</v>
      </c>
    </row>
    <row r="23" spans="1:106" x14ac:dyDescent="0.2">
      <c r="A23" s="191">
        <f t="shared" si="10"/>
        <v>12</v>
      </c>
      <c r="B23" s="191">
        <f t="shared" si="10"/>
        <v>2029</v>
      </c>
      <c r="C23" s="183">
        <f ca="1">IF(INDIRECT(DA23&amp;5)=$H$2,SUM($D$6:INDIRECT(DA23&amp;6)),IF(INDIRECT(DA23&amp;5)&gt;$H$2,INDIRECT(DA23&amp;6),0))</f>
        <v>0</v>
      </c>
      <c r="D23" s="438"/>
      <c r="E23" s="438"/>
      <c r="F23" s="438"/>
      <c r="G23" s="438"/>
      <c r="H23" s="438"/>
      <c r="I23" s="438"/>
      <c r="J23" s="438"/>
      <c r="K23" s="438"/>
      <c r="L23" s="438"/>
      <c r="M23" s="438"/>
      <c r="N23" s="438"/>
      <c r="O23" s="438">
        <f ca="1">($C23/$D$1)/2</f>
        <v>0</v>
      </c>
      <c r="P23" s="438">
        <f t="shared" ref="P23:AU23" ca="1" si="43">IF(P$11&lt;$D$1+$A23,$C23/$D$1,IF(P$11=$D$1+$A23,($C23/$D$1)/2,0))</f>
        <v>0</v>
      </c>
      <c r="Q23" s="438">
        <f t="shared" ca="1" si="43"/>
        <v>0</v>
      </c>
      <c r="R23" s="438">
        <f t="shared" ca="1" si="43"/>
        <v>0</v>
      </c>
      <c r="S23" s="438">
        <f t="shared" ca="1" si="43"/>
        <v>0</v>
      </c>
      <c r="T23" s="438">
        <f t="shared" ca="1" si="43"/>
        <v>0</v>
      </c>
      <c r="U23" s="438">
        <f t="shared" ca="1" si="43"/>
        <v>0</v>
      </c>
      <c r="V23" s="438">
        <f t="shared" ca="1" si="43"/>
        <v>0</v>
      </c>
      <c r="W23" s="438">
        <f t="shared" ca="1" si="43"/>
        <v>0</v>
      </c>
      <c r="X23" s="438">
        <f t="shared" ca="1" si="43"/>
        <v>0</v>
      </c>
      <c r="Y23" s="438">
        <f t="shared" ca="1" si="43"/>
        <v>0</v>
      </c>
      <c r="Z23" s="438">
        <f t="shared" ca="1" si="43"/>
        <v>0</v>
      </c>
      <c r="AA23" s="438">
        <f t="shared" ca="1" si="43"/>
        <v>0</v>
      </c>
      <c r="AB23" s="438">
        <f t="shared" ca="1" si="43"/>
        <v>0</v>
      </c>
      <c r="AC23" s="438">
        <f t="shared" ca="1" si="43"/>
        <v>0</v>
      </c>
      <c r="AD23" s="438">
        <f t="shared" ca="1" si="43"/>
        <v>0</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f t="shared" ca="1" si="14"/>
        <v>0</v>
      </c>
      <c r="DA23" s="437" t="s">
        <v>228</v>
      </c>
      <c r="DB23" s="437">
        <f t="shared" si="18"/>
        <v>2029</v>
      </c>
    </row>
    <row r="24" spans="1:106" x14ac:dyDescent="0.2">
      <c r="A24" s="191">
        <f t="shared" si="10"/>
        <v>13</v>
      </c>
      <c r="B24" s="191">
        <f t="shared" si="10"/>
        <v>2030</v>
      </c>
      <c r="C24" s="183">
        <f ca="1">IF(INDIRECT(DA24&amp;5)=$H$2,SUM($D$6:INDIRECT(DA24&amp;6)),IF(INDIRECT(DA24&amp;5)&gt;$H$2,INDIRECT(DA24&amp;6),0))</f>
        <v>0</v>
      </c>
      <c r="D24" s="438"/>
      <c r="E24" s="438"/>
      <c r="F24" s="438"/>
      <c r="G24" s="438"/>
      <c r="H24" s="438"/>
      <c r="I24" s="438"/>
      <c r="J24" s="438"/>
      <c r="K24" s="438"/>
      <c r="L24" s="438"/>
      <c r="M24" s="438"/>
      <c r="N24" s="438"/>
      <c r="O24" s="438"/>
      <c r="P24" s="438">
        <f ca="1">($C24/$D$1)/2</f>
        <v>0</v>
      </c>
      <c r="Q24" s="438">
        <f t="shared" ref="Q24:AV24" ca="1" si="46">IF(Q$11&lt;$D$1+$A24,$C24/$D$1,IF(Q$11=$D$1+$A24,($C24/$D$1)/2,0))</f>
        <v>0</v>
      </c>
      <c r="R24" s="438">
        <f t="shared" ca="1" si="46"/>
        <v>0</v>
      </c>
      <c r="S24" s="438">
        <f t="shared" ca="1" si="46"/>
        <v>0</v>
      </c>
      <c r="T24" s="438">
        <f t="shared" ca="1" si="46"/>
        <v>0</v>
      </c>
      <c r="U24" s="438">
        <f t="shared" ca="1" si="46"/>
        <v>0</v>
      </c>
      <c r="V24" s="438">
        <f t="shared" ca="1" si="46"/>
        <v>0</v>
      </c>
      <c r="W24" s="438">
        <f t="shared" ca="1" si="46"/>
        <v>0</v>
      </c>
      <c r="X24" s="438">
        <f t="shared" ca="1" si="46"/>
        <v>0</v>
      </c>
      <c r="Y24" s="438">
        <f t="shared" ca="1" si="46"/>
        <v>0</v>
      </c>
      <c r="Z24" s="438">
        <f t="shared" ca="1" si="46"/>
        <v>0</v>
      </c>
      <c r="AA24" s="438">
        <f t="shared" ca="1" si="46"/>
        <v>0</v>
      </c>
      <c r="AB24" s="438">
        <f t="shared" ca="1" si="46"/>
        <v>0</v>
      </c>
      <c r="AC24" s="438">
        <f t="shared" ca="1" si="46"/>
        <v>0</v>
      </c>
      <c r="AD24" s="438">
        <f t="shared" ca="1" si="46"/>
        <v>0</v>
      </c>
      <c r="AE24" s="438">
        <f t="shared" ca="1" si="46"/>
        <v>0</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f t="shared" ca="1" si="14"/>
        <v>0</v>
      </c>
      <c r="DA24" s="437" t="s">
        <v>218</v>
      </c>
      <c r="DB24" s="437">
        <f t="shared" si="18"/>
        <v>2030</v>
      </c>
    </row>
    <row r="25" spans="1:106" x14ac:dyDescent="0.2">
      <c r="A25" s="191">
        <f t="shared" si="10"/>
        <v>14</v>
      </c>
      <c r="B25" s="191">
        <f t="shared" si="10"/>
        <v>2031</v>
      </c>
      <c r="C25" s="183">
        <f ca="1">IF(INDIRECT(DA25&amp;5)=$H$2,SUM($D$6:INDIRECT(DA25&amp;6)),IF(INDIRECT(DA25&amp;5)&gt;$H$2,INDIRECT(DA25&amp;6),0))</f>
        <v>0</v>
      </c>
      <c r="D25" s="438"/>
      <c r="E25" s="438"/>
      <c r="F25" s="438"/>
      <c r="G25" s="438"/>
      <c r="H25" s="438"/>
      <c r="I25" s="438"/>
      <c r="J25" s="438"/>
      <c r="K25" s="438"/>
      <c r="L25" s="438"/>
      <c r="M25" s="438"/>
      <c r="N25" s="438"/>
      <c r="O25" s="438"/>
      <c r="P25" s="438"/>
      <c r="Q25" s="438">
        <f ca="1">($C25/$D$1)/2</f>
        <v>0</v>
      </c>
      <c r="R25" s="438">
        <f t="shared" ref="R25:AW25" ca="1" si="49">IF(R$11&lt;$D$1+$A25,$C25/$D$1,IF(R$11=$D$1+$A25,($C25/$D$1)/2,0))</f>
        <v>0</v>
      </c>
      <c r="S25" s="438">
        <f t="shared" ca="1" si="49"/>
        <v>0</v>
      </c>
      <c r="T25" s="438">
        <f t="shared" ca="1" si="49"/>
        <v>0</v>
      </c>
      <c r="U25" s="438">
        <f t="shared" ca="1" si="49"/>
        <v>0</v>
      </c>
      <c r="V25" s="438">
        <f t="shared" ca="1" si="49"/>
        <v>0</v>
      </c>
      <c r="W25" s="438">
        <f t="shared" ca="1" si="49"/>
        <v>0</v>
      </c>
      <c r="X25" s="438">
        <f t="shared" ca="1" si="49"/>
        <v>0</v>
      </c>
      <c r="Y25" s="438">
        <f t="shared" ca="1" si="49"/>
        <v>0</v>
      </c>
      <c r="Z25" s="438">
        <f t="shared" ca="1" si="49"/>
        <v>0</v>
      </c>
      <c r="AA25" s="438">
        <f t="shared" ca="1" si="49"/>
        <v>0</v>
      </c>
      <c r="AB25" s="438">
        <f t="shared" ca="1" si="49"/>
        <v>0</v>
      </c>
      <c r="AC25" s="438">
        <f t="shared" ca="1" si="49"/>
        <v>0</v>
      </c>
      <c r="AD25" s="438">
        <f t="shared" ca="1" si="49"/>
        <v>0</v>
      </c>
      <c r="AE25" s="438">
        <f t="shared" ca="1" si="49"/>
        <v>0</v>
      </c>
      <c r="AF25" s="438">
        <f t="shared" ca="1" si="49"/>
        <v>0</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f t="shared" ca="1" si="14"/>
        <v>0</v>
      </c>
      <c r="DA25" s="437" t="s">
        <v>253</v>
      </c>
      <c r="DB25" s="437">
        <f t="shared" si="18"/>
        <v>2031</v>
      </c>
    </row>
    <row r="26" spans="1:106" x14ac:dyDescent="0.2">
      <c r="A26" s="191">
        <f t="shared" si="10"/>
        <v>15</v>
      </c>
      <c r="B26" s="191">
        <f t="shared" si="10"/>
        <v>2032</v>
      </c>
      <c r="C26" s="183">
        <f ca="1">IF(INDIRECT(DA26&amp;5)=$H$2,SUM($D$6:INDIRECT(DA26&amp;6)),IF(INDIRECT(DA26&amp;5)&gt;$H$2,INDIRECT(DA26&amp;6),0))</f>
        <v>0</v>
      </c>
      <c r="D26" s="438"/>
      <c r="E26" s="438"/>
      <c r="F26" s="438"/>
      <c r="G26" s="438"/>
      <c r="H26" s="438"/>
      <c r="I26" s="438"/>
      <c r="J26" s="438"/>
      <c r="K26" s="438"/>
      <c r="L26" s="438"/>
      <c r="M26" s="438"/>
      <c r="N26" s="438"/>
      <c r="O26" s="438"/>
      <c r="P26" s="438"/>
      <c r="Q26" s="438"/>
      <c r="R26" s="438">
        <f ca="1">($C26/$D$1)/2</f>
        <v>0</v>
      </c>
      <c r="S26" s="438">
        <f t="shared" ref="S26:AX26" ca="1" si="52">IF(S$11&lt;$D$1+$A26,$C26/$D$1,IF(S$11=$D$1+$A26,($C26/$D$1)/2,0))</f>
        <v>0</v>
      </c>
      <c r="T26" s="438">
        <f t="shared" ca="1" si="52"/>
        <v>0</v>
      </c>
      <c r="U26" s="438">
        <f t="shared" ca="1" si="52"/>
        <v>0</v>
      </c>
      <c r="V26" s="438">
        <f t="shared" ca="1" si="52"/>
        <v>0</v>
      </c>
      <c r="W26" s="438">
        <f t="shared" ca="1" si="52"/>
        <v>0</v>
      </c>
      <c r="X26" s="438">
        <f t="shared" ca="1" si="52"/>
        <v>0</v>
      </c>
      <c r="Y26" s="438">
        <f t="shared" ca="1" si="52"/>
        <v>0</v>
      </c>
      <c r="Z26" s="438">
        <f t="shared" ca="1" si="52"/>
        <v>0</v>
      </c>
      <c r="AA26" s="438">
        <f t="shared" ca="1" si="52"/>
        <v>0</v>
      </c>
      <c r="AB26" s="438">
        <f t="shared" ca="1" si="52"/>
        <v>0</v>
      </c>
      <c r="AC26" s="438">
        <f t="shared" ca="1" si="52"/>
        <v>0</v>
      </c>
      <c r="AD26" s="438">
        <f t="shared" ca="1" si="52"/>
        <v>0</v>
      </c>
      <c r="AE26" s="438">
        <f t="shared" ca="1" si="52"/>
        <v>0</v>
      </c>
      <c r="AF26" s="438">
        <f t="shared" ca="1" si="52"/>
        <v>0</v>
      </c>
      <c r="AG26" s="438">
        <f t="shared" ca="1" si="52"/>
        <v>0</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f t="shared" ca="1" si="14"/>
        <v>0</v>
      </c>
      <c r="DA26" s="437" t="s">
        <v>254</v>
      </c>
      <c r="DB26" s="437">
        <f t="shared" si="18"/>
        <v>2032</v>
      </c>
    </row>
    <row r="27" spans="1:106" x14ac:dyDescent="0.2">
      <c r="A27" s="191">
        <f t="shared" si="10"/>
        <v>16</v>
      </c>
      <c r="B27" s="191">
        <f t="shared" si="10"/>
        <v>2033</v>
      </c>
      <c r="C27" s="183">
        <f ca="1">IF(INDIRECT(DA27&amp;5)=$H$2,SUM($D$6:INDIRECT(DA27&amp;6)),IF(INDIRECT(DA27&amp;5)&gt;$H$2,INDIRECT(DA27&amp;6),0))</f>
        <v>0</v>
      </c>
      <c r="D27" s="438"/>
      <c r="E27" s="438"/>
      <c r="F27" s="438"/>
      <c r="G27" s="438"/>
      <c r="H27" s="438"/>
      <c r="I27" s="438"/>
      <c r="J27" s="438"/>
      <c r="K27" s="438"/>
      <c r="L27" s="438"/>
      <c r="M27" s="438"/>
      <c r="N27" s="438"/>
      <c r="O27" s="438"/>
      <c r="P27" s="438"/>
      <c r="Q27" s="438"/>
      <c r="R27" s="438"/>
      <c r="S27" s="438">
        <f ca="1">($C27/$D$1)/2</f>
        <v>0</v>
      </c>
      <c r="T27" s="438">
        <f t="shared" ref="T27:AY27" ca="1" si="55">IF(T$11&lt;$D$1+$A27,$C27/$D$1,IF(T$11=$D$1+$A27,($C27/$D$1)/2,0))</f>
        <v>0</v>
      </c>
      <c r="U27" s="438">
        <f t="shared" ca="1" si="55"/>
        <v>0</v>
      </c>
      <c r="V27" s="438">
        <f t="shared" ca="1" si="55"/>
        <v>0</v>
      </c>
      <c r="W27" s="438">
        <f t="shared" ca="1" si="55"/>
        <v>0</v>
      </c>
      <c r="X27" s="438">
        <f t="shared" ca="1" si="55"/>
        <v>0</v>
      </c>
      <c r="Y27" s="438">
        <f t="shared" ca="1" si="55"/>
        <v>0</v>
      </c>
      <c r="Z27" s="438">
        <f t="shared" ca="1" si="55"/>
        <v>0</v>
      </c>
      <c r="AA27" s="438">
        <f t="shared" ca="1" si="55"/>
        <v>0</v>
      </c>
      <c r="AB27" s="438">
        <f t="shared" ca="1" si="55"/>
        <v>0</v>
      </c>
      <c r="AC27" s="438">
        <f t="shared" ca="1" si="55"/>
        <v>0</v>
      </c>
      <c r="AD27" s="438">
        <f t="shared" ca="1" si="55"/>
        <v>0</v>
      </c>
      <c r="AE27" s="438">
        <f t="shared" ca="1" si="55"/>
        <v>0</v>
      </c>
      <c r="AF27" s="438">
        <f t="shared" ca="1" si="55"/>
        <v>0</v>
      </c>
      <c r="AG27" s="438">
        <f t="shared" ca="1" si="55"/>
        <v>0</v>
      </c>
      <c r="AH27" s="438">
        <f t="shared" ca="1" si="55"/>
        <v>0</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f t="shared" ca="1" si="14"/>
        <v>0</v>
      </c>
      <c r="DA27" s="437" t="s">
        <v>255</v>
      </c>
      <c r="DB27" s="437">
        <f t="shared" si="18"/>
        <v>2033</v>
      </c>
    </row>
    <row r="28" spans="1:106" x14ac:dyDescent="0.2">
      <c r="A28" s="191">
        <f t="shared" si="10"/>
        <v>17</v>
      </c>
      <c r="B28" s="191">
        <f t="shared" si="10"/>
        <v>2034</v>
      </c>
      <c r="C28" s="183">
        <f ca="1">IF(INDIRECT(DA28&amp;5)=$H$2,SUM($D$6:INDIRECT(DA28&amp;6)),IF(INDIRECT(DA28&amp;5)&gt;$H$2,INDIRECT(DA28&amp;6),0))</f>
        <v>0</v>
      </c>
      <c r="D28" s="438"/>
      <c r="E28" s="438"/>
      <c r="F28" s="438"/>
      <c r="G28" s="438"/>
      <c r="H28" s="438"/>
      <c r="I28" s="438"/>
      <c r="J28" s="438"/>
      <c r="K28" s="438"/>
      <c r="L28" s="438"/>
      <c r="M28" s="438"/>
      <c r="N28" s="438"/>
      <c r="O28" s="438"/>
      <c r="P28" s="438"/>
      <c r="Q28" s="438"/>
      <c r="R28" s="438"/>
      <c r="S28" s="438"/>
      <c r="T28" s="438">
        <f ca="1">($C28/$D$1)/2</f>
        <v>0</v>
      </c>
      <c r="U28" s="438">
        <f t="shared" ref="U28:AZ28" ca="1" si="58">IF(U$11&lt;$D$1+$A28,$C28/$D$1,IF(U$11=$D$1+$A28,($C28/$D$1)/2,0))</f>
        <v>0</v>
      </c>
      <c r="V28" s="438">
        <f t="shared" ca="1" si="58"/>
        <v>0</v>
      </c>
      <c r="W28" s="438">
        <f t="shared" ca="1" si="58"/>
        <v>0</v>
      </c>
      <c r="X28" s="438">
        <f t="shared" ca="1" si="58"/>
        <v>0</v>
      </c>
      <c r="Y28" s="438">
        <f t="shared" ca="1" si="58"/>
        <v>0</v>
      </c>
      <c r="Z28" s="438">
        <f t="shared" ca="1" si="58"/>
        <v>0</v>
      </c>
      <c r="AA28" s="438">
        <f t="shared" ca="1" si="58"/>
        <v>0</v>
      </c>
      <c r="AB28" s="438">
        <f t="shared" ca="1" si="58"/>
        <v>0</v>
      </c>
      <c r="AC28" s="438">
        <f t="shared" ca="1" si="58"/>
        <v>0</v>
      </c>
      <c r="AD28" s="438">
        <f t="shared" ca="1" si="58"/>
        <v>0</v>
      </c>
      <c r="AE28" s="438">
        <f t="shared" ca="1" si="58"/>
        <v>0</v>
      </c>
      <c r="AF28" s="438">
        <f t="shared" ca="1" si="58"/>
        <v>0</v>
      </c>
      <c r="AG28" s="438">
        <f t="shared" ca="1" si="58"/>
        <v>0</v>
      </c>
      <c r="AH28" s="438">
        <f t="shared" ca="1" si="58"/>
        <v>0</v>
      </c>
      <c r="AI28" s="438">
        <f t="shared" ca="1" si="58"/>
        <v>0</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f t="shared" ca="1" si="14"/>
        <v>0</v>
      </c>
      <c r="DA28" s="437" t="s">
        <v>256</v>
      </c>
      <c r="DB28" s="437">
        <f t="shared" si="18"/>
        <v>2034</v>
      </c>
    </row>
    <row r="29" spans="1:106" x14ac:dyDescent="0.2">
      <c r="A29" s="191">
        <f t="shared" si="10"/>
        <v>18</v>
      </c>
      <c r="B29" s="191">
        <f t="shared" si="10"/>
        <v>2035</v>
      </c>
      <c r="C29" s="183">
        <f ca="1">IF(INDIRECT(DA29&amp;5)=$H$2,SUM($D$6:INDIRECT(DA29&amp;6)),IF(INDIRECT(DA29&amp;5)&gt;$H$2,INDIRECT(DA29&amp;6),0))</f>
        <v>0</v>
      </c>
      <c r="D29" s="438"/>
      <c r="E29" s="438"/>
      <c r="F29" s="438"/>
      <c r="G29" s="438"/>
      <c r="H29" s="438"/>
      <c r="I29" s="438"/>
      <c r="J29" s="438"/>
      <c r="K29" s="438"/>
      <c r="L29" s="438"/>
      <c r="M29" s="438"/>
      <c r="N29" s="438"/>
      <c r="O29" s="438"/>
      <c r="P29" s="438"/>
      <c r="Q29" s="438"/>
      <c r="R29" s="438"/>
      <c r="S29" s="438"/>
      <c r="T29" s="438"/>
      <c r="U29" s="438">
        <f ca="1">($C29/$D$1)/2</f>
        <v>0</v>
      </c>
      <c r="V29" s="438">
        <f t="shared" ref="V29:BA29" ca="1" si="61">IF(V$11&lt;$D$1+$A29,$C29/$D$1,IF(V$11=$D$1+$A29,($C29/$D$1)/2,0))</f>
        <v>0</v>
      </c>
      <c r="W29" s="438">
        <f t="shared" ca="1" si="61"/>
        <v>0</v>
      </c>
      <c r="X29" s="438">
        <f t="shared" ca="1" si="61"/>
        <v>0</v>
      </c>
      <c r="Y29" s="438">
        <f t="shared" ca="1" si="61"/>
        <v>0</v>
      </c>
      <c r="Z29" s="438">
        <f t="shared" ca="1" si="61"/>
        <v>0</v>
      </c>
      <c r="AA29" s="438">
        <f t="shared" ca="1" si="61"/>
        <v>0</v>
      </c>
      <c r="AB29" s="438">
        <f t="shared" ca="1" si="61"/>
        <v>0</v>
      </c>
      <c r="AC29" s="438">
        <f t="shared" ca="1" si="61"/>
        <v>0</v>
      </c>
      <c r="AD29" s="438">
        <f t="shared" ca="1" si="61"/>
        <v>0</v>
      </c>
      <c r="AE29" s="438">
        <f t="shared" ca="1" si="61"/>
        <v>0</v>
      </c>
      <c r="AF29" s="438">
        <f t="shared" ca="1" si="61"/>
        <v>0</v>
      </c>
      <c r="AG29" s="438">
        <f t="shared" ca="1" si="61"/>
        <v>0</v>
      </c>
      <c r="AH29" s="438">
        <f t="shared" ca="1" si="61"/>
        <v>0</v>
      </c>
      <c r="AI29" s="438">
        <f t="shared" ca="1" si="61"/>
        <v>0</v>
      </c>
      <c r="AJ29" s="438">
        <f t="shared" ca="1" si="61"/>
        <v>0</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f t="shared" ca="1" si="14"/>
        <v>0</v>
      </c>
      <c r="DA29" s="437" t="s">
        <v>257</v>
      </c>
      <c r="DB29" s="437">
        <f t="shared" si="18"/>
        <v>2035</v>
      </c>
    </row>
    <row r="30" spans="1:106" x14ac:dyDescent="0.2">
      <c r="A30" s="191">
        <f t="shared" si="10"/>
        <v>19</v>
      </c>
      <c r="B30" s="191">
        <f t="shared" si="10"/>
        <v>2036</v>
      </c>
      <c r="C30" s="183">
        <f ca="1">IF(INDIRECT(DA30&amp;5)=$H$2,SUM($D$6:INDIRECT(DA30&amp;6)),IF(INDIRECT(DA30&amp;5)&gt;$H$2,INDIRECT(DA30&amp;6),0))</f>
        <v>0</v>
      </c>
      <c r="D30" s="438"/>
      <c r="E30" s="438"/>
      <c r="F30" s="438"/>
      <c r="G30" s="438"/>
      <c r="H30" s="438"/>
      <c r="I30" s="438"/>
      <c r="J30" s="438"/>
      <c r="K30" s="438"/>
      <c r="L30" s="438"/>
      <c r="M30" s="438"/>
      <c r="N30" s="438"/>
      <c r="O30" s="438"/>
      <c r="P30" s="438"/>
      <c r="Q30" s="438"/>
      <c r="R30" s="438"/>
      <c r="S30" s="438"/>
      <c r="T30" s="439"/>
      <c r="U30" s="438"/>
      <c r="V30" s="438">
        <f ca="1">($C30/$D$1)/2</f>
        <v>0</v>
      </c>
      <c r="W30" s="438">
        <f t="shared" ref="W30:BB30" ca="1" si="64">IF(W$11&lt;$D$1+$A30,$C30/$D$1,IF(W$11=$D$1+$A30,($C30/$D$1)/2,0))</f>
        <v>0</v>
      </c>
      <c r="X30" s="438">
        <f t="shared" ca="1" si="64"/>
        <v>0</v>
      </c>
      <c r="Y30" s="438">
        <f t="shared" ca="1" si="64"/>
        <v>0</v>
      </c>
      <c r="Z30" s="438">
        <f t="shared" ca="1" si="64"/>
        <v>0</v>
      </c>
      <c r="AA30" s="438">
        <f t="shared" ca="1" si="64"/>
        <v>0</v>
      </c>
      <c r="AB30" s="438">
        <f t="shared" ca="1" si="64"/>
        <v>0</v>
      </c>
      <c r="AC30" s="438">
        <f t="shared" ca="1" si="64"/>
        <v>0</v>
      </c>
      <c r="AD30" s="438">
        <f t="shared" ca="1" si="64"/>
        <v>0</v>
      </c>
      <c r="AE30" s="438">
        <f t="shared" ca="1" si="64"/>
        <v>0</v>
      </c>
      <c r="AF30" s="438">
        <f t="shared" ca="1" si="64"/>
        <v>0</v>
      </c>
      <c r="AG30" s="438">
        <f t="shared" ca="1" si="64"/>
        <v>0</v>
      </c>
      <c r="AH30" s="438">
        <f t="shared" ca="1" si="64"/>
        <v>0</v>
      </c>
      <c r="AI30" s="438">
        <f t="shared" ca="1" si="64"/>
        <v>0</v>
      </c>
      <c r="AJ30" s="438">
        <f t="shared" ca="1" si="64"/>
        <v>0</v>
      </c>
      <c r="AK30" s="438">
        <f t="shared" ca="1" si="64"/>
        <v>0</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f t="shared" ca="1" si="14"/>
        <v>0</v>
      </c>
      <c r="DA30" s="437" t="s">
        <v>258</v>
      </c>
      <c r="DB30" s="437">
        <f t="shared" si="18"/>
        <v>2036</v>
      </c>
    </row>
    <row r="31" spans="1:106" x14ac:dyDescent="0.2">
      <c r="A31" s="191">
        <f t="shared" si="10"/>
        <v>20</v>
      </c>
      <c r="B31" s="191">
        <f t="shared" si="10"/>
        <v>2037</v>
      </c>
      <c r="C31" s="183">
        <f ca="1">IF(INDIRECT(DA31&amp;5)=$H$2,SUM($D$6:INDIRECT(DA31&amp;6)),IF(INDIRECT(DA31&amp;5)&gt;$H$2,INDIRECT(DA31&amp;6),0))</f>
        <v>0</v>
      </c>
      <c r="D31" s="438"/>
      <c r="E31" s="438"/>
      <c r="F31" s="438"/>
      <c r="G31" s="438"/>
      <c r="H31" s="438"/>
      <c r="I31" s="438"/>
      <c r="J31" s="438"/>
      <c r="K31" s="438"/>
      <c r="L31" s="438"/>
      <c r="M31" s="438"/>
      <c r="N31" s="438"/>
      <c r="O31" s="438"/>
      <c r="P31" s="438"/>
      <c r="Q31" s="438"/>
      <c r="R31" s="438"/>
      <c r="S31" s="438"/>
      <c r="T31" s="439"/>
      <c r="U31" s="439"/>
      <c r="V31" s="438"/>
      <c r="W31" s="438">
        <f ca="1">($C31/$D$1)/2</f>
        <v>0</v>
      </c>
      <c r="X31" s="438">
        <f t="shared" ref="X31:BC31" ca="1" si="67">IF(X$11&lt;$D$1+$A31,$C31/$D$1,IF(X$11=$D$1+$A31,($C31/$D$1)/2,0))</f>
        <v>0</v>
      </c>
      <c r="Y31" s="438">
        <f t="shared" ca="1" si="67"/>
        <v>0</v>
      </c>
      <c r="Z31" s="438">
        <f t="shared" ca="1" si="67"/>
        <v>0</v>
      </c>
      <c r="AA31" s="438">
        <f t="shared" ca="1" si="67"/>
        <v>0</v>
      </c>
      <c r="AB31" s="438">
        <f t="shared" ca="1" si="67"/>
        <v>0</v>
      </c>
      <c r="AC31" s="438">
        <f t="shared" ca="1" si="67"/>
        <v>0</v>
      </c>
      <c r="AD31" s="438">
        <f t="shared" ca="1" si="67"/>
        <v>0</v>
      </c>
      <c r="AE31" s="438">
        <f t="shared" ca="1" si="67"/>
        <v>0</v>
      </c>
      <c r="AF31" s="438">
        <f t="shared" ca="1" si="67"/>
        <v>0</v>
      </c>
      <c r="AG31" s="438">
        <f t="shared" ca="1" si="67"/>
        <v>0</v>
      </c>
      <c r="AH31" s="438">
        <f t="shared" ca="1" si="67"/>
        <v>0</v>
      </c>
      <c r="AI31" s="438">
        <f t="shared" ca="1" si="67"/>
        <v>0</v>
      </c>
      <c r="AJ31" s="438">
        <f t="shared" ca="1" si="67"/>
        <v>0</v>
      </c>
      <c r="AK31" s="438">
        <f t="shared" ca="1" si="67"/>
        <v>0</v>
      </c>
      <c r="AL31" s="438">
        <f t="shared" ca="1" si="67"/>
        <v>0</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f t="shared" ca="1" si="14"/>
        <v>0</v>
      </c>
      <c r="DA31" s="438" t="s">
        <v>259</v>
      </c>
      <c r="DB31" s="437">
        <f t="shared" si="18"/>
        <v>2037</v>
      </c>
    </row>
    <row r="32" spans="1:106" x14ac:dyDescent="0.2">
      <c r="A32" s="191">
        <f t="shared" si="10"/>
        <v>21</v>
      </c>
      <c r="B32" s="191">
        <f t="shared" si="10"/>
        <v>2038</v>
      </c>
      <c r="C32" s="183">
        <f ca="1">IF(INDIRECT(DA32&amp;5)=$H$2,SUM($D$6:INDIRECT(DA32&amp;6)),IF(INDIRECT(DA32&amp;5)&gt;$H$2,INDIRECT(DA32&amp;6),0))</f>
        <v>0</v>
      </c>
      <c r="D32" s="438"/>
      <c r="E32" s="438"/>
      <c r="F32" s="438"/>
      <c r="G32" s="438"/>
      <c r="H32" s="438"/>
      <c r="I32" s="438"/>
      <c r="J32" s="438"/>
      <c r="K32" s="438"/>
      <c r="L32" s="438"/>
      <c r="M32" s="438"/>
      <c r="N32" s="438"/>
      <c r="O32" s="438"/>
      <c r="P32" s="438"/>
      <c r="Q32" s="438"/>
      <c r="R32" s="438"/>
      <c r="S32" s="438"/>
      <c r="T32" s="439"/>
      <c r="U32" s="439"/>
      <c r="V32" s="438"/>
      <c r="W32" s="438"/>
      <c r="X32" s="438">
        <f ca="1">($C32/$D$1)/2</f>
        <v>0</v>
      </c>
      <c r="Y32" s="438">
        <f t="shared" ref="Y32:BD32" ca="1" si="70">IF(Y$11&lt;$D$1+$A32,$C32/$D$1,IF(Y$11=$D$1+$A32,($C32/$D$1)/2,0))</f>
        <v>0</v>
      </c>
      <c r="Z32" s="438">
        <f t="shared" ca="1" si="70"/>
        <v>0</v>
      </c>
      <c r="AA32" s="438">
        <f t="shared" ca="1" si="70"/>
        <v>0</v>
      </c>
      <c r="AB32" s="438">
        <f t="shared" ca="1" si="70"/>
        <v>0</v>
      </c>
      <c r="AC32" s="438">
        <f t="shared" ca="1" si="70"/>
        <v>0</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x14ac:dyDescent="0.2">
      <c r="A33" s="191">
        <f t="shared" si="10"/>
        <v>22</v>
      </c>
      <c r="B33" s="191">
        <f t="shared" si="10"/>
        <v>2039</v>
      </c>
      <c r="C33" s="183">
        <f ca="1">IF(INDIRECT(DA33&amp;5)=$H$2,SUM($D$6:INDIRECT(DA33&amp;6)),IF(INDIRECT(DA33&amp;5)&gt;$H$2,INDIRECT(DA33&amp;6),0))</f>
        <v>0</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0</v>
      </c>
      <c r="Z33" s="438">
        <f t="shared" ref="Z33:BE33" ca="1" si="73">IF(Z$11&lt;$D$1+$A33,$C33/$D$1,IF(Z$11=$D$1+$A33,($C33/$D$1)/2,0))</f>
        <v>0</v>
      </c>
      <c r="AA33" s="438">
        <f t="shared" ca="1" si="73"/>
        <v>0</v>
      </c>
      <c r="AB33" s="438">
        <f t="shared" ca="1" si="73"/>
        <v>0</v>
      </c>
      <c r="AC33" s="438">
        <f t="shared" ca="1" si="73"/>
        <v>0</v>
      </c>
      <c r="AD33" s="438">
        <f t="shared" ca="1" si="73"/>
        <v>0</v>
      </c>
      <c r="AE33" s="438">
        <f t="shared" ca="1" si="73"/>
        <v>0</v>
      </c>
      <c r="AF33" s="438">
        <f t="shared" ca="1" si="73"/>
        <v>0</v>
      </c>
      <c r="AG33" s="438">
        <f t="shared" ca="1" si="73"/>
        <v>0</v>
      </c>
      <c r="AH33" s="438">
        <f t="shared" ca="1" si="73"/>
        <v>0</v>
      </c>
      <c r="AI33" s="438">
        <f t="shared" ca="1" si="73"/>
        <v>0</v>
      </c>
      <c r="AJ33" s="438">
        <f t="shared" ca="1" si="73"/>
        <v>0</v>
      </c>
      <c r="AK33" s="438">
        <f t="shared" ca="1" si="73"/>
        <v>0</v>
      </c>
      <c r="AL33" s="438">
        <f t="shared" ca="1" si="73"/>
        <v>0</v>
      </c>
      <c r="AM33" s="438">
        <f t="shared" ca="1" si="73"/>
        <v>0</v>
      </c>
      <c r="AN33" s="438">
        <f t="shared" ca="1" si="73"/>
        <v>0</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x14ac:dyDescent="0.2">
      <c r="A34" s="191">
        <f t="shared" si="10"/>
        <v>23</v>
      </c>
      <c r="B34" s="191">
        <f t="shared" si="10"/>
        <v>2040</v>
      </c>
      <c r="C34" s="183">
        <f ca="1">IF(INDIRECT(DA34&amp;5)=$H$2,SUM($D$6:INDIRECT(DA34&amp;6)),IF(INDIRECT(DA34&amp;5)&gt;$H$2,INDIRECT(DA34&amp;6),0))</f>
        <v>0</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0</v>
      </c>
      <c r="AA34" s="438">
        <f t="shared" ref="AA34:BF34" ca="1" si="76">IF(AA$11&lt;$D$1+$A34,$C34/$D$1,IF(AA$11=$D$1+$A34,($C34/$D$1)/2,0))</f>
        <v>0</v>
      </c>
      <c r="AB34" s="438">
        <f t="shared" ca="1" si="76"/>
        <v>0</v>
      </c>
      <c r="AC34" s="438">
        <f t="shared" ca="1" si="76"/>
        <v>0</v>
      </c>
      <c r="AD34" s="438">
        <f t="shared" ca="1" si="76"/>
        <v>0</v>
      </c>
      <c r="AE34" s="438">
        <f t="shared" ca="1" si="76"/>
        <v>0</v>
      </c>
      <c r="AF34" s="438">
        <f t="shared" ca="1" si="76"/>
        <v>0</v>
      </c>
      <c r="AG34" s="438">
        <f t="shared" ca="1" si="76"/>
        <v>0</v>
      </c>
      <c r="AH34" s="438">
        <f t="shared" ca="1" si="76"/>
        <v>0</v>
      </c>
      <c r="AI34" s="438">
        <f t="shared" ca="1" si="76"/>
        <v>0</v>
      </c>
      <c r="AJ34" s="438">
        <f t="shared" ca="1" si="76"/>
        <v>0</v>
      </c>
      <c r="AK34" s="438">
        <f t="shared" ca="1" si="76"/>
        <v>0</v>
      </c>
      <c r="AL34" s="438">
        <f t="shared" ca="1" si="76"/>
        <v>0</v>
      </c>
      <c r="AM34" s="438">
        <f t="shared" ca="1" si="76"/>
        <v>0</v>
      </c>
      <c r="AN34" s="438">
        <f t="shared" ca="1" si="76"/>
        <v>0</v>
      </c>
      <c r="AO34" s="438">
        <f t="shared" ca="1" si="76"/>
        <v>0</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x14ac:dyDescent="0.2">
      <c r="A35" s="191">
        <f t="shared" si="10"/>
        <v>24</v>
      </c>
      <c r="B35" s="191">
        <f t="shared" si="10"/>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79">IF(AB$11&lt;$D$1+$A35,$C35/$D$1,IF(AB$11=$D$1+$A35,($C35/$D$1)/2,0))</f>
        <v>0</v>
      </c>
      <c r="AC35" s="438">
        <f t="shared" ca="1" si="79"/>
        <v>0</v>
      </c>
      <c r="AD35" s="438">
        <f t="shared" ca="1" si="79"/>
        <v>0</v>
      </c>
      <c r="AE35" s="438">
        <f t="shared" ca="1" si="79"/>
        <v>0</v>
      </c>
      <c r="AF35" s="438">
        <f t="shared" ca="1" si="79"/>
        <v>0</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x14ac:dyDescent="0.2">
      <c r="A36" s="191">
        <f t="shared" si="10"/>
        <v>25</v>
      </c>
      <c r="B36" s="191">
        <f t="shared" si="10"/>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82">IF(AC$11&lt;$D$1+$A36,$C36/$D$1,IF(AC$11=$D$1+$A36,($C36/$D$1)/2,0))</f>
        <v>0</v>
      </c>
      <c r="AD36" s="438">
        <f t="shared" ca="1" si="82"/>
        <v>0</v>
      </c>
      <c r="AE36" s="438">
        <f t="shared" ca="1" si="82"/>
        <v>0</v>
      </c>
      <c r="AF36" s="438">
        <f t="shared" ca="1" si="82"/>
        <v>0</v>
      </c>
      <c r="AG36" s="438">
        <f t="shared" ca="1" si="82"/>
        <v>0</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x14ac:dyDescent="0.2">
      <c r="A37" s="191">
        <f t="shared" si="10"/>
        <v>26</v>
      </c>
      <c r="B37" s="191">
        <f t="shared" si="10"/>
        <v>2043</v>
      </c>
      <c r="C37" s="183">
        <f ca="1">IF(INDIRECT(DA37&amp;5)=$H$2,SUM($D$6:INDIRECT(DA37&amp;6)),IF(INDIRECT(DA37&amp;5)&gt;$H$2,INDIRECT(DA37&amp;6),0))</f>
        <v>0</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85">IF(AD$11&lt;$D$1+$A37,$C37/$D$1,IF(AD$11=$D$1+$A37,($C37/$D$1)/2,0))</f>
        <v>0</v>
      </c>
      <c r="AE37" s="438">
        <f t="shared" ca="1" si="85"/>
        <v>0</v>
      </c>
      <c r="AF37" s="438">
        <f t="shared" ca="1" si="85"/>
        <v>0</v>
      </c>
      <c r="AG37" s="438">
        <f t="shared" ca="1" si="85"/>
        <v>0</v>
      </c>
      <c r="AH37" s="438">
        <f t="shared" ca="1" si="85"/>
        <v>0</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x14ac:dyDescent="0.2">
      <c r="A38" s="191">
        <f t="shared" si="10"/>
        <v>27</v>
      </c>
      <c r="B38" s="191">
        <f t="shared" si="10"/>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88">IF(AE$11&lt;$D$1+$A38,$C38/$D$1,IF(AE$11=$D$1+$A38,($C38/$D$1)/2,0))</f>
        <v>0</v>
      </c>
      <c r="AF38" s="438">
        <f t="shared" ca="1" si="88"/>
        <v>0</v>
      </c>
      <c r="AG38" s="438">
        <f t="shared" ca="1" si="88"/>
        <v>0</v>
      </c>
      <c r="AH38" s="438">
        <f t="shared" ca="1" si="88"/>
        <v>0</v>
      </c>
      <c r="AI38" s="438">
        <f t="shared" ca="1" si="88"/>
        <v>0</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x14ac:dyDescent="0.2">
      <c r="A39" s="191">
        <f t="shared" si="10"/>
        <v>28</v>
      </c>
      <c r="B39" s="191">
        <f t="shared" si="10"/>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91">IF(AF$11&lt;$D$1+$A39,$C39/$D$1,IF(AF$11=$D$1+$A39,($C39/$D$1)/2,0))</f>
        <v>0</v>
      </c>
      <c r="AG39" s="438">
        <f t="shared" ca="1" si="91"/>
        <v>0</v>
      </c>
      <c r="AH39" s="438">
        <f t="shared" ca="1" si="91"/>
        <v>0</v>
      </c>
      <c r="AI39" s="438">
        <f t="shared" ca="1" si="91"/>
        <v>0</v>
      </c>
      <c r="AJ39" s="438">
        <f t="shared" ca="1" si="91"/>
        <v>0</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x14ac:dyDescent="0.2">
      <c r="A40" s="191">
        <f t="shared" si="10"/>
        <v>29</v>
      </c>
      <c r="B40" s="191">
        <f t="shared" si="10"/>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94">IF(AG$11&lt;$D$1+$A40,$C40/$D$1,IF(AG$11=$D$1+$A40,($C40/$D$1)/2,0))</f>
        <v>0</v>
      </c>
      <c r="AH40" s="438">
        <f t="shared" ca="1" si="94"/>
        <v>0</v>
      </c>
      <c r="AI40" s="438">
        <f t="shared" ca="1" si="94"/>
        <v>0</v>
      </c>
      <c r="AJ40" s="438">
        <f t="shared" ca="1" si="94"/>
        <v>0</v>
      </c>
      <c r="AK40" s="438">
        <f t="shared" ca="1" si="94"/>
        <v>0</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97">IF(AH$11&lt;$D$1+$A41,$C41/$D$1,IF(AH$11=$D$1+$A41,($C41/$D$1)/2,0))</f>
        <v>0</v>
      </c>
      <c r="AI41" s="438">
        <f t="shared" ca="1" si="97"/>
        <v>0</v>
      </c>
      <c r="AJ41" s="438">
        <f t="shared" ca="1" si="97"/>
        <v>0</v>
      </c>
      <c r="AK41" s="438">
        <f t="shared" ca="1" si="97"/>
        <v>0</v>
      </c>
      <c r="AL41" s="438">
        <f t="shared" ca="1" si="97"/>
        <v>0</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f ca="1">IF(INDIRECT(DA42&amp;5)=$H$2,SUM($D$6:INDIRECT(DA42&amp;6)),IF(INDIRECT(DA42&amp;5)&gt;$H$2,INDIRECT(DA42&amp;6),0))</f>
        <v>0</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100">IF(AI$11&lt;$D$1+$A42,$C42/$D$1,IF(AI$11=$D$1+$A42,($C42/$D$1)/2,0))</f>
        <v>0</v>
      </c>
      <c r="AJ42" s="438">
        <f t="shared" ca="1" si="100"/>
        <v>0</v>
      </c>
      <c r="AK42" s="438">
        <f t="shared" ca="1" si="100"/>
        <v>0</v>
      </c>
      <c r="AL42" s="438">
        <f t="shared" ca="1" si="100"/>
        <v>0</v>
      </c>
      <c r="AM42" s="438">
        <f t="shared" ca="1" si="100"/>
        <v>0</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103">IF(AJ$11&lt;$D$1+$A43,$C43/$D$1,IF(AJ$11=$D$1+$A43,($C43/$D$1)/2,0))</f>
        <v>0</v>
      </c>
      <c r="AK43" s="438">
        <f t="shared" ca="1" si="103"/>
        <v>0</v>
      </c>
      <c r="AL43" s="438">
        <f t="shared" ca="1" si="103"/>
        <v>0</v>
      </c>
      <c r="AM43" s="438">
        <f t="shared" ca="1" si="103"/>
        <v>0</v>
      </c>
      <c r="AN43" s="438">
        <f t="shared" ca="1" si="103"/>
        <v>0</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f ca="1">IF(INDIRECT(DA44&amp;5)=$H$2,SUM($D$6:INDIRECT(DA44&amp;6)),IF(INDIRECT(DA44&amp;5)&gt;$H$2,INDIRECT(DA44&amp;6),0))</f>
        <v>0</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105">IF(AK$11&lt;$D$1+$A44,$C44/$D$1,IF(AK$11=$D$1+$A44,($C44/$D$1)/2,0))</f>
        <v>0</v>
      </c>
      <c r="AL44" s="438">
        <f t="shared" ca="1" si="105"/>
        <v>0</v>
      </c>
      <c r="AM44" s="438">
        <f t="shared" ca="1" si="105"/>
        <v>0</v>
      </c>
      <c r="AN44" s="438">
        <f t="shared" ca="1" si="105"/>
        <v>0</v>
      </c>
      <c r="AO44" s="438">
        <f t="shared" ca="1" si="105"/>
        <v>0</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107">IF(AL$11&lt;$D$1+$A45,$C45/$D$1,IF(AL$11=$D$1+$A45,($C45/$D$1)/2,0))</f>
        <v>0</v>
      </c>
      <c r="AM45" s="438">
        <f t="shared" ca="1" si="107"/>
        <v>0</v>
      </c>
      <c r="AN45" s="438">
        <f t="shared" ca="1" si="107"/>
        <v>0</v>
      </c>
      <c r="AO45" s="438">
        <f t="shared" ca="1" si="107"/>
        <v>0</v>
      </c>
      <c r="AP45" s="438">
        <f t="shared" ca="1" si="107"/>
        <v>0</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109">IF(AM$11&lt;$D$1+$A46,$C46/$D$1,IF(AM$11=$D$1+$A46,($C46/$D$1)/2,0))</f>
        <v>0</v>
      </c>
      <c r="AN46" s="438">
        <f t="shared" ca="1" si="109"/>
        <v>0</v>
      </c>
      <c r="AO46" s="438">
        <f t="shared" ca="1" si="109"/>
        <v>0</v>
      </c>
      <c r="AP46" s="438">
        <f t="shared" ca="1" si="109"/>
        <v>0</v>
      </c>
      <c r="AQ46" s="438">
        <f t="shared" ca="1" si="109"/>
        <v>0</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111">IF(AN$11&lt;$D$1+$A47,$C47/$D$1,IF(AN$11=$D$1+$A47,($C47/$D$1)/2,0))</f>
        <v>0</v>
      </c>
      <c r="AO47" s="438">
        <f t="shared" ca="1" si="111"/>
        <v>0</v>
      </c>
      <c r="AP47" s="438">
        <f t="shared" ca="1" si="111"/>
        <v>0</v>
      </c>
      <c r="AQ47" s="438">
        <f t="shared" ca="1" si="111"/>
        <v>0</v>
      </c>
      <c r="AR47" s="438">
        <f t="shared" ca="1" si="111"/>
        <v>0</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113">IF(AO$11&lt;$D$1+$A48,$C48/$D$1,IF(AO$11=$D$1+$A48,($C48/$D$1)/2,0))</f>
        <v>0</v>
      </c>
      <c r="AP48" s="438">
        <f t="shared" ca="1" si="113"/>
        <v>0</v>
      </c>
      <c r="AQ48" s="438">
        <f t="shared" ca="1" si="113"/>
        <v>0</v>
      </c>
      <c r="AR48" s="438">
        <f t="shared" ca="1" si="113"/>
        <v>0</v>
      </c>
      <c r="AS48" s="438">
        <f t="shared" ca="1" si="113"/>
        <v>0</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115">IF(AP$11&lt;$D$1+$A49,$C49/$D$1,IF(AP$11=$D$1+$A49,($C49/$D$1)/2,0))</f>
        <v>0</v>
      </c>
      <c r="AQ49" s="438">
        <f t="shared" ca="1" si="115"/>
        <v>0</v>
      </c>
      <c r="AR49" s="438">
        <f t="shared" ca="1" si="115"/>
        <v>0</v>
      </c>
      <c r="AS49" s="438">
        <f t="shared" ca="1" si="115"/>
        <v>0</v>
      </c>
      <c r="AT49" s="438">
        <f t="shared" ca="1" si="115"/>
        <v>0</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117">IF(AQ$11&lt;$D$1+$A50,$C50/$D$1,IF(AQ$11=$D$1+$A50,($C50/$D$1)/2,0))</f>
        <v>0</v>
      </c>
      <c r="AR50" s="438">
        <f t="shared" ca="1" si="117"/>
        <v>0</v>
      </c>
      <c r="AS50" s="438">
        <f t="shared" ca="1" si="117"/>
        <v>0</v>
      </c>
      <c r="AT50" s="438">
        <f t="shared" ca="1" si="117"/>
        <v>0</v>
      </c>
      <c r="AU50" s="438">
        <f t="shared" ca="1" si="117"/>
        <v>0</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119">IF(AR$11&lt;$D$1+$A51,$C51/$D$1,IF(AR$11=$D$1+$A51,($C51/$D$1)/2,0))</f>
        <v>0</v>
      </c>
      <c r="AS51" s="438">
        <f t="shared" ca="1" si="119"/>
        <v>0</v>
      </c>
      <c r="AT51" s="438">
        <f t="shared" ca="1" si="119"/>
        <v>0</v>
      </c>
      <c r="AU51" s="438">
        <f t="shared" ca="1" si="119"/>
        <v>0</v>
      </c>
      <c r="AV51" s="438">
        <f t="shared" ca="1" si="119"/>
        <v>0</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f t="shared" ref="D53:BO53" ca="1" si="121">SUM(D12:D52)</f>
        <v>0</v>
      </c>
      <c r="E53" s="196">
        <f t="shared" ca="1" si="121"/>
        <v>0</v>
      </c>
      <c r="F53" s="196">
        <f t="shared" ca="1" si="121"/>
        <v>0</v>
      </c>
      <c r="G53" s="196">
        <f t="shared" ca="1" si="121"/>
        <v>-11339.230279624575</v>
      </c>
      <c r="H53" s="196">
        <f t="shared" ca="1" si="121"/>
        <v>-22678.46055924915</v>
      </c>
      <c r="I53" s="196">
        <f t="shared" ca="1" si="121"/>
        <v>-22678.46055924915</v>
      </c>
      <c r="J53" s="196">
        <f t="shared" ca="1" si="121"/>
        <v>-22678.46055924915</v>
      </c>
      <c r="K53" s="196">
        <f t="shared" ca="1" si="121"/>
        <v>-22678.46055924915</v>
      </c>
      <c r="L53" s="196">
        <f t="shared" ca="1" si="121"/>
        <v>-11339.230279624575</v>
      </c>
      <c r="M53" s="196">
        <f t="shared" ca="1" si="121"/>
        <v>0</v>
      </c>
      <c r="N53" s="196">
        <f t="shared" ca="1" si="121"/>
        <v>0</v>
      </c>
      <c r="O53" s="196">
        <f t="shared" ca="1" si="121"/>
        <v>0</v>
      </c>
      <c r="P53" s="196">
        <f t="shared" ca="1" si="121"/>
        <v>0</v>
      </c>
      <c r="Q53" s="196">
        <f t="shared" ca="1" si="121"/>
        <v>0</v>
      </c>
      <c r="R53" s="196">
        <f t="shared" ca="1" si="121"/>
        <v>0</v>
      </c>
      <c r="S53" s="196">
        <f t="shared" ca="1" si="121"/>
        <v>0</v>
      </c>
      <c r="T53" s="196">
        <f t="shared" ca="1" si="121"/>
        <v>0</v>
      </c>
      <c r="U53" s="196">
        <f t="shared" ca="1" si="121"/>
        <v>0</v>
      </c>
      <c r="V53" s="196">
        <f t="shared" ca="1" si="121"/>
        <v>0</v>
      </c>
      <c r="W53" s="196">
        <f t="shared" ca="1" si="121"/>
        <v>0</v>
      </c>
      <c r="X53" s="196">
        <f t="shared" ca="1" si="121"/>
        <v>0</v>
      </c>
      <c r="Y53" s="196">
        <f t="shared" ca="1" si="121"/>
        <v>0</v>
      </c>
      <c r="Z53" s="196">
        <f t="shared" ca="1" si="121"/>
        <v>0</v>
      </c>
      <c r="AA53" s="196">
        <f t="shared" ca="1" si="121"/>
        <v>0</v>
      </c>
      <c r="AB53" s="196">
        <f t="shared" ca="1" si="121"/>
        <v>0</v>
      </c>
      <c r="AC53" s="196">
        <f t="shared" ca="1" si="121"/>
        <v>0</v>
      </c>
      <c r="AD53" s="196">
        <f t="shared" ca="1" si="121"/>
        <v>0</v>
      </c>
      <c r="AE53" s="196">
        <f t="shared" ca="1" si="121"/>
        <v>0</v>
      </c>
      <c r="AF53" s="196">
        <f t="shared" ca="1" si="121"/>
        <v>0</v>
      </c>
      <c r="AG53" s="196">
        <f t="shared" ca="1" si="121"/>
        <v>0</v>
      </c>
      <c r="AH53" s="196">
        <f t="shared" ca="1" si="121"/>
        <v>0</v>
      </c>
      <c r="AI53" s="196">
        <f t="shared" ca="1" si="121"/>
        <v>0</v>
      </c>
      <c r="AJ53" s="196">
        <f t="shared" ca="1" si="121"/>
        <v>0</v>
      </c>
      <c r="AK53" s="196">
        <f t="shared" ca="1" si="121"/>
        <v>0</v>
      </c>
      <c r="AL53" s="196">
        <f t="shared" ca="1" si="121"/>
        <v>0</v>
      </c>
      <c r="AM53" s="196">
        <f t="shared" ca="1" si="121"/>
        <v>0</v>
      </c>
      <c r="AN53" s="196">
        <f t="shared" ca="1" si="121"/>
        <v>0</v>
      </c>
      <c r="AO53" s="196">
        <f t="shared" ca="1" si="121"/>
        <v>0</v>
      </c>
      <c r="AP53" s="196">
        <f t="shared" ca="1" si="121"/>
        <v>0</v>
      </c>
      <c r="AQ53" s="196">
        <f t="shared" ca="1" si="121"/>
        <v>0</v>
      </c>
      <c r="AR53" s="196">
        <f t="shared" ca="1" si="121"/>
        <v>0</v>
      </c>
      <c r="AS53" s="196">
        <f t="shared" ca="1" si="121"/>
        <v>0</v>
      </c>
      <c r="AT53" s="196">
        <f t="shared" ca="1" si="121"/>
        <v>0</v>
      </c>
      <c r="AU53" s="196">
        <f t="shared" ca="1" si="121"/>
        <v>0</v>
      </c>
      <c r="AV53" s="196">
        <f t="shared" ca="1" si="121"/>
        <v>0</v>
      </c>
      <c r="AW53" s="196">
        <f t="shared" ca="1" si="121"/>
        <v>0</v>
      </c>
      <c r="AX53" s="196">
        <f t="shared" ca="1" si="121"/>
        <v>0</v>
      </c>
      <c r="AY53" s="196">
        <f t="shared" ca="1" si="121"/>
        <v>0</v>
      </c>
      <c r="AZ53" s="196">
        <f t="shared" ca="1" si="121"/>
        <v>0</v>
      </c>
      <c r="BA53" s="196">
        <f t="shared" ca="1" si="121"/>
        <v>0</v>
      </c>
      <c r="BB53" s="196">
        <f t="shared" ca="1" si="121"/>
        <v>0</v>
      </c>
      <c r="BC53" s="196">
        <f t="shared" ca="1" si="121"/>
        <v>0</v>
      </c>
      <c r="BD53" s="196">
        <f t="shared" ca="1" si="121"/>
        <v>0</v>
      </c>
      <c r="BE53" s="196">
        <f t="shared" ca="1" si="121"/>
        <v>0</v>
      </c>
      <c r="BF53" s="196">
        <f t="shared" ca="1" si="121"/>
        <v>0</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f t="shared" ca="1" si="122"/>
        <v>-113392.30279624576</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f t="shared" ref="C58:C97" si="125">C12</f>
        <v>0</v>
      </c>
      <c r="D58" s="440">
        <f ca="1">$C58*INDIRECT("'Bonus Calc'!"&amp;D$101&amp;61)</f>
        <v>0</v>
      </c>
      <c r="E58" s="440">
        <f ca="1">$C58*INDIRECT("'Bonus Calc'!"&amp;E$101&amp;61)</f>
        <v>0</v>
      </c>
      <c r="F58" s="440">
        <f t="shared" ref="F58:AQ58" ca="1" si="126">$C58*INDIRECT("'Bonus Calc'!"&amp;F$101&amp;61)</f>
        <v>0</v>
      </c>
      <c r="G58" s="440">
        <f t="shared" ca="1" si="126"/>
        <v>0</v>
      </c>
      <c r="H58" s="440">
        <f t="shared" ca="1" si="126"/>
        <v>0</v>
      </c>
      <c r="I58" s="440">
        <f t="shared" ca="1" si="126"/>
        <v>0</v>
      </c>
      <c r="J58" s="440">
        <f t="shared" ca="1" si="126"/>
        <v>0</v>
      </c>
      <c r="K58" s="440">
        <f t="shared" ca="1" si="126"/>
        <v>0</v>
      </c>
      <c r="L58" s="440">
        <f t="shared" ca="1" si="126"/>
        <v>0</v>
      </c>
      <c r="M58" s="440">
        <f t="shared" ca="1" si="126"/>
        <v>0</v>
      </c>
      <c r="N58" s="440">
        <f t="shared" ca="1" si="126"/>
        <v>0</v>
      </c>
      <c r="O58" s="440">
        <f t="shared" ca="1" si="126"/>
        <v>0</v>
      </c>
      <c r="P58" s="440">
        <f t="shared" ca="1" si="126"/>
        <v>0</v>
      </c>
      <c r="Q58" s="440">
        <f t="shared" ca="1" si="126"/>
        <v>0</v>
      </c>
      <c r="R58" s="440">
        <f t="shared" ca="1" si="126"/>
        <v>0</v>
      </c>
      <c r="S58" s="440">
        <f t="shared" ca="1" si="126"/>
        <v>0</v>
      </c>
      <c r="T58" s="440">
        <f t="shared" ca="1" si="126"/>
        <v>0</v>
      </c>
      <c r="U58" s="440">
        <f t="shared" ca="1" si="126"/>
        <v>0</v>
      </c>
      <c r="V58" s="440">
        <f t="shared" ca="1" si="126"/>
        <v>0</v>
      </c>
      <c r="W58" s="440">
        <f t="shared" ca="1" si="126"/>
        <v>0</v>
      </c>
      <c r="X58" s="440">
        <f t="shared" ca="1" si="126"/>
        <v>0</v>
      </c>
      <c r="Y58" s="440">
        <f t="shared" ca="1" si="126"/>
        <v>0</v>
      </c>
      <c r="Z58" s="440">
        <f t="shared" ca="1" si="126"/>
        <v>0</v>
      </c>
      <c r="AA58" s="440">
        <f t="shared" ca="1" si="126"/>
        <v>0</v>
      </c>
      <c r="AB58" s="440">
        <f t="shared" ca="1" si="126"/>
        <v>0</v>
      </c>
      <c r="AC58" s="440">
        <f t="shared" ca="1" si="126"/>
        <v>0</v>
      </c>
      <c r="AD58" s="440">
        <f t="shared" ca="1" si="126"/>
        <v>0</v>
      </c>
      <c r="AE58" s="440">
        <f t="shared" ca="1" si="126"/>
        <v>0</v>
      </c>
      <c r="AF58" s="440">
        <f t="shared" ca="1" si="126"/>
        <v>0</v>
      </c>
      <c r="AG58" s="440">
        <f t="shared" ca="1" si="126"/>
        <v>0</v>
      </c>
      <c r="AH58" s="440">
        <f t="shared" ca="1" si="126"/>
        <v>0</v>
      </c>
      <c r="AI58" s="440">
        <f t="shared" ca="1" si="126"/>
        <v>0</v>
      </c>
      <c r="AJ58" s="440">
        <f t="shared" ca="1" si="126"/>
        <v>0</v>
      </c>
      <c r="AK58" s="440">
        <f t="shared" ca="1" si="126"/>
        <v>0</v>
      </c>
      <c r="AL58" s="440">
        <f t="shared" ca="1" si="126"/>
        <v>0</v>
      </c>
      <c r="AM58" s="440">
        <f t="shared" ca="1" si="126"/>
        <v>0</v>
      </c>
      <c r="AN58" s="440">
        <f t="shared" ca="1" si="126"/>
        <v>0</v>
      </c>
      <c r="AO58" s="440">
        <f t="shared" ca="1" si="126"/>
        <v>0</v>
      </c>
      <c r="AP58" s="440">
        <f t="shared" ca="1" si="126"/>
        <v>0</v>
      </c>
      <c r="AQ58" s="440">
        <f t="shared" ca="1" si="126"/>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t="shared" ref="CZ58:CZ77" ca="1" si="127">SUM(D58:CY58)</f>
        <v>0</v>
      </c>
    </row>
    <row r="59" spans="1:124" x14ac:dyDescent="0.2">
      <c r="A59" s="191">
        <f t="shared" ref="A59:A97" si="128">A58+1</f>
        <v>2</v>
      </c>
      <c r="B59" s="191">
        <f t="shared" ref="B59:B97" si="129">B13</f>
        <v>2019</v>
      </c>
      <c r="C59" s="183">
        <f t="shared" si="125"/>
        <v>0</v>
      </c>
      <c r="D59" s="439"/>
      <c r="E59" s="440">
        <f ca="1">$C59*INDIRECT("'Bonus Calc'!"&amp;D$101&amp;61)</f>
        <v>0</v>
      </c>
      <c r="F59" s="440">
        <f t="shared" ref="F59:AR59" ca="1" si="130">$C59*INDIRECT("'Bonus Calc'!"&amp;E$101&amp;61)</f>
        <v>0</v>
      </c>
      <c r="G59" s="440">
        <f t="shared" ca="1" si="130"/>
        <v>0</v>
      </c>
      <c r="H59" s="440">
        <f t="shared" ca="1" si="130"/>
        <v>0</v>
      </c>
      <c r="I59" s="440">
        <f t="shared" ca="1" si="130"/>
        <v>0</v>
      </c>
      <c r="J59" s="440">
        <f t="shared" ca="1" si="130"/>
        <v>0</v>
      </c>
      <c r="K59" s="440">
        <f t="shared" ca="1" si="130"/>
        <v>0</v>
      </c>
      <c r="L59" s="440">
        <f t="shared" ca="1" si="130"/>
        <v>0</v>
      </c>
      <c r="M59" s="440">
        <f t="shared" ca="1" si="130"/>
        <v>0</v>
      </c>
      <c r="N59" s="440">
        <f t="shared" ca="1" si="130"/>
        <v>0</v>
      </c>
      <c r="O59" s="440">
        <f t="shared" ca="1" si="130"/>
        <v>0</v>
      </c>
      <c r="P59" s="440">
        <f t="shared" ca="1" si="130"/>
        <v>0</v>
      </c>
      <c r="Q59" s="440">
        <f t="shared" ca="1" si="130"/>
        <v>0</v>
      </c>
      <c r="R59" s="440">
        <f t="shared" ca="1" si="130"/>
        <v>0</v>
      </c>
      <c r="S59" s="440">
        <f t="shared" ca="1" si="130"/>
        <v>0</v>
      </c>
      <c r="T59" s="440">
        <f t="shared" ca="1" si="130"/>
        <v>0</v>
      </c>
      <c r="U59" s="440">
        <f t="shared" ca="1" si="130"/>
        <v>0</v>
      </c>
      <c r="V59" s="440">
        <f t="shared" ca="1" si="130"/>
        <v>0</v>
      </c>
      <c r="W59" s="440">
        <f t="shared" ca="1" si="130"/>
        <v>0</v>
      </c>
      <c r="X59" s="440">
        <f t="shared" ca="1" si="130"/>
        <v>0</v>
      </c>
      <c r="Y59" s="440">
        <f t="shared" ca="1" si="130"/>
        <v>0</v>
      </c>
      <c r="Z59" s="440">
        <f t="shared" ca="1" si="130"/>
        <v>0</v>
      </c>
      <c r="AA59" s="440">
        <f t="shared" ca="1" si="130"/>
        <v>0</v>
      </c>
      <c r="AB59" s="440">
        <f t="shared" ca="1" si="130"/>
        <v>0</v>
      </c>
      <c r="AC59" s="440">
        <f t="shared" ca="1" si="130"/>
        <v>0</v>
      </c>
      <c r="AD59" s="440">
        <f t="shared" ca="1" si="130"/>
        <v>0</v>
      </c>
      <c r="AE59" s="440">
        <f t="shared" ca="1" si="130"/>
        <v>0</v>
      </c>
      <c r="AF59" s="440">
        <f t="shared" ca="1" si="130"/>
        <v>0</v>
      </c>
      <c r="AG59" s="440">
        <f t="shared" ca="1" si="130"/>
        <v>0</v>
      </c>
      <c r="AH59" s="440">
        <f t="shared" ca="1" si="130"/>
        <v>0</v>
      </c>
      <c r="AI59" s="440">
        <f t="shared" ca="1" si="130"/>
        <v>0</v>
      </c>
      <c r="AJ59" s="440">
        <f t="shared" ca="1" si="130"/>
        <v>0</v>
      </c>
      <c r="AK59" s="440">
        <f t="shared" ca="1" si="130"/>
        <v>0</v>
      </c>
      <c r="AL59" s="440">
        <f t="shared" ca="1" si="130"/>
        <v>0</v>
      </c>
      <c r="AM59" s="440">
        <f t="shared" ca="1" si="130"/>
        <v>0</v>
      </c>
      <c r="AN59" s="440">
        <f t="shared" ca="1" si="130"/>
        <v>0</v>
      </c>
      <c r="AO59" s="440">
        <f t="shared" ca="1" si="130"/>
        <v>0</v>
      </c>
      <c r="AP59" s="440">
        <f t="shared" ca="1" si="130"/>
        <v>0</v>
      </c>
      <c r="AQ59" s="440">
        <f t="shared" ca="1" si="130"/>
        <v>0</v>
      </c>
      <c r="AR59" s="440">
        <f t="shared" ca="1" si="130"/>
        <v>0</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f t="shared" ca="1" si="127"/>
        <v>0</v>
      </c>
      <c r="DA59" s="438"/>
    </row>
    <row r="60" spans="1:124" x14ac:dyDescent="0.2">
      <c r="A60" s="191">
        <f t="shared" si="128"/>
        <v>3</v>
      </c>
      <c r="B60" s="191">
        <f t="shared" si="129"/>
        <v>2020</v>
      </c>
      <c r="C60" s="183">
        <f t="shared" si="125"/>
        <v>0</v>
      </c>
      <c r="D60" s="439"/>
      <c r="E60" s="439"/>
      <c r="F60" s="440">
        <f ca="1">$C60*INDIRECT("'Bonus Calc'!"&amp;D$101&amp;61)</f>
        <v>0</v>
      </c>
      <c r="G60" s="440">
        <f t="shared" ref="G60:AS60" ca="1" si="131">$C60*INDIRECT("'Bonus Calc'!"&amp;E$101&amp;61)</f>
        <v>0</v>
      </c>
      <c r="H60" s="440">
        <f t="shared" ca="1" si="131"/>
        <v>0</v>
      </c>
      <c r="I60" s="440">
        <f t="shared" ca="1" si="131"/>
        <v>0</v>
      </c>
      <c r="J60" s="440">
        <f t="shared" ca="1" si="131"/>
        <v>0</v>
      </c>
      <c r="K60" s="440">
        <f t="shared" ca="1" si="131"/>
        <v>0</v>
      </c>
      <c r="L60" s="440">
        <f t="shared" ca="1" si="131"/>
        <v>0</v>
      </c>
      <c r="M60" s="440">
        <f t="shared" ca="1" si="131"/>
        <v>0</v>
      </c>
      <c r="N60" s="440">
        <f t="shared" ca="1" si="131"/>
        <v>0</v>
      </c>
      <c r="O60" s="440">
        <f t="shared" ca="1" si="131"/>
        <v>0</v>
      </c>
      <c r="P60" s="440">
        <f t="shared" ca="1" si="131"/>
        <v>0</v>
      </c>
      <c r="Q60" s="440">
        <f t="shared" ca="1" si="131"/>
        <v>0</v>
      </c>
      <c r="R60" s="440">
        <f t="shared" ca="1" si="131"/>
        <v>0</v>
      </c>
      <c r="S60" s="440">
        <f t="shared" ca="1" si="131"/>
        <v>0</v>
      </c>
      <c r="T60" s="440">
        <f t="shared" ca="1" si="131"/>
        <v>0</v>
      </c>
      <c r="U60" s="440">
        <f t="shared" ca="1" si="131"/>
        <v>0</v>
      </c>
      <c r="V60" s="440">
        <f t="shared" ca="1" si="131"/>
        <v>0</v>
      </c>
      <c r="W60" s="440">
        <f t="shared" ca="1" si="131"/>
        <v>0</v>
      </c>
      <c r="X60" s="440">
        <f t="shared" ca="1" si="131"/>
        <v>0</v>
      </c>
      <c r="Y60" s="440">
        <f t="shared" ca="1" si="131"/>
        <v>0</v>
      </c>
      <c r="Z60" s="440">
        <f t="shared" ca="1" si="131"/>
        <v>0</v>
      </c>
      <c r="AA60" s="440">
        <f t="shared" ca="1" si="131"/>
        <v>0</v>
      </c>
      <c r="AB60" s="440">
        <f t="shared" ca="1" si="131"/>
        <v>0</v>
      </c>
      <c r="AC60" s="440">
        <f t="shared" ca="1" si="131"/>
        <v>0</v>
      </c>
      <c r="AD60" s="440">
        <f t="shared" ca="1" si="131"/>
        <v>0</v>
      </c>
      <c r="AE60" s="440">
        <f t="shared" ca="1" si="131"/>
        <v>0</v>
      </c>
      <c r="AF60" s="440">
        <f t="shared" ca="1" si="131"/>
        <v>0</v>
      </c>
      <c r="AG60" s="440">
        <f t="shared" ca="1" si="131"/>
        <v>0</v>
      </c>
      <c r="AH60" s="440">
        <f t="shared" ca="1" si="131"/>
        <v>0</v>
      </c>
      <c r="AI60" s="440">
        <f t="shared" ca="1" si="131"/>
        <v>0</v>
      </c>
      <c r="AJ60" s="440">
        <f t="shared" ca="1" si="131"/>
        <v>0</v>
      </c>
      <c r="AK60" s="440">
        <f t="shared" ca="1" si="131"/>
        <v>0</v>
      </c>
      <c r="AL60" s="440">
        <f t="shared" ca="1" si="131"/>
        <v>0</v>
      </c>
      <c r="AM60" s="440">
        <f t="shared" ca="1" si="131"/>
        <v>0</v>
      </c>
      <c r="AN60" s="440">
        <f t="shared" ca="1" si="131"/>
        <v>0</v>
      </c>
      <c r="AO60" s="440">
        <f t="shared" ca="1" si="131"/>
        <v>0</v>
      </c>
      <c r="AP60" s="440">
        <f t="shared" ca="1" si="131"/>
        <v>0</v>
      </c>
      <c r="AQ60" s="440">
        <f t="shared" ca="1" si="131"/>
        <v>0</v>
      </c>
      <c r="AR60" s="440">
        <f t="shared" ca="1" si="131"/>
        <v>0</v>
      </c>
      <c r="AS60" s="440">
        <f t="shared" ca="1" si="131"/>
        <v>0</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f t="shared" ca="1" si="127"/>
        <v>0</v>
      </c>
      <c r="DA60" s="440"/>
      <c r="DB60" s="438"/>
    </row>
    <row r="61" spans="1:124" x14ac:dyDescent="0.2">
      <c r="A61" s="191">
        <f t="shared" si="128"/>
        <v>4</v>
      </c>
      <c r="B61" s="191">
        <f t="shared" si="129"/>
        <v>2021</v>
      </c>
      <c r="C61" s="183">
        <f t="shared" si="125"/>
        <v>-113392.30279624576</v>
      </c>
      <c r="D61" s="439"/>
      <c r="E61" s="439"/>
      <c r="F61" s="439"/>
      <c r="G61" s="440">
        <f ca="1">$C61*INDIRECT("'Bonus Calc'!"&amp;D$101&amp;61)</f>
        <v>-22678.460559249153</v>
      </c>
      <c r="H61" s="440">
        <f t="shared" ref="H61:AT61" ca="1" si="132">$C61*INDIRECT("'Bonus Calc'!"&amp;E$101&amp;61)</f>
        <v>-36285.536894798643</v>
      </c>
      <c r="I61" s="440">
        <f t="shared" ca="1" si="132"/>
        <v>-21771.322136879186</v>
      </c>
      <c r="J61" s="440">
        <f t="shared" ca="1" si="132"/>
        <v>-13062.79328212751</v>
      </c>
      <c r="K61" s="440">
        <f t="shared" ca="1" si="132"/>
        <v>-13062.79328212751</v>
      </c>
      <c r="L61" s="440">
        <f t="shared" ca="1" si="132"/>
        <v>-6531.3966410637549</v>
      </c>
      <c r="M61" s="440">
        <f t="shared" ca="1" si="132"/>
        <v>0</v>
      </c>
      <c r="N61" s="440">
        <f t="shared" ca="1" si="132"/>
        <v>0</v>
      </c>
      <c r="O61" s="440">
        <f t="shared" ca="1" si="132"/>
        <v>0</v>
      </c>
      <c r="P61" s="440">
        <f t="shared" ca="1" si="132"/>
        <v>0</v>
      </c>
      <c r="Q61" s="440">
        <f t="shared" ca="1" si="132"/>
        <v>0</v>
      </c>
      <c r="R61" s="440">
        <f t="shared" ca="1" si="132"/>
        <v>0</v>
      </c>
      <c r="S61" s="440">
        <f t="shared" ca="1" si="132"/>
        <v>0</v>
      </c>
      <c r="T61" s="440">
        <f t="shared" ca="1" si="132"/>
        <v>0</v>
      </c>
      <c r="U61" s="440">
        <f t="shared" ca="1" si="132"/>
        <v>0</v>
      </c>
      <c r="V61" s="440">
        <f t="shared" ca="1" si="132"/>
        <v>0</v>
      </c>
      <c r="W61" s="440">
        <f t="shared" ca="1" si="132"/>
        <v>0</v>
      </c>
      <c r="X61" s="440">
        <f t="shared" ca="1" si="132"/>
        <v>0</v>
      </c>
      <c r="Y61" s="440">
        <f t="shared" ca="1" si="132"/>
        <v>0</v>
      </c>
      <c r="Z61" s="440">
        <f t="shared" ca="1" si="132"/>
        <v>0</v>
      </c>
      <c r="AA61" s="440">
        <f t="shared" ca="1" si="132"/>
        <v>0</v>
      </c>
      <c r="AB61" s="440">
        <f t="shared" ca="1" si="132"/>
        <v>0</v>
      </c>
      <c r="AC61" s="440">
        <f t="shared" ca="1" si="132"/>
        <v>0</v>
      </c>
      <c r="AD61" s="440">
        <f t="shared" ca="1" si="132"/>
        <v>0</v>
      </c>
      <c r="AE61" s="440">
        <f t="shared" ca="1" si="132"/>
        <v>0</v>
      </c>
      <c r="AF61" s="440">
        <f t="shared" ca="1" si="132"/>
        <v>0</v>
      </c>
      <c r="AG61" s="440">
        <f t="shared" ca="1" si="132"/>
        <v>0</v>
      </c>
      <c r="AH61" s="440">
        <f t="shared" ca="1" si="132"/>
        <v>0</v>
      </c>
      <c r="AI61" s="440">
        <f t="shared" ca="1" si="132"/>
        <v>0</v>
      </c>
      <c r="AJ61" s="440">
        <f t="shared" ca="1" si="132"/>
        <v>0</v>
      </c>
      <c r="AK61" s="440">
        <f t="shared" ca="1" si="132"/>
        <v>0</v>
      </c>
      <c r="AL61" s="440">
        <f t="shared" ca="1" si="132"/>
        <v>0</v>
      </c>
      <c r="AM61" s="440">
        <f t="shared" ca="1" si="132"/>
        <v>0</v>
      </c>
      <c r="AN61" s="440">
        <f t="shared" ca="1" si="132"/>
        <v>0</v>
      </c>
      <c r="AO61" s="440">
        <f t="shared" ca="1" si="132"/>
        <v>0</v>
      </c>
      <c r="AP61" s="440">
        <f t="shared" ca="1" si="132"/>
        <v>0</v>
      </c>
      <c r="AQ61" s="440">
        <f t="shared" ca="1" si="132"/>
        <v>0</v>
      </c>
      <c r="AR61" s="440">
        <f t="shared" ca="1" si="132"/>
        <v>0</v>
      </c>
      <c r="AS61" s="440">
        <f t="shared" ca="1" si="132"/>
        <v>0</v>
      </c>
      <c r="AT61" s="440">
        <f t="shared" ca="1" si="132"/>
        <v>0</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f t="shared" ca="1" si="127"/>
        <v>-113392.30279624574</v>
      </c>
      <c r="DA61" s="440"/>
      <c r="DB61" s="440"/>
      <c r="DC61" s="438"/>
    </row>
    <row r="62" spans="1:124" x14ac:dyDescent="0.2">
      <c r="A62" s="191">
        <f t="shared" si="128"/>
        <v>5</v>
      </c>
      <c r="B62" s="191">
        <f t="shared" si="129"/>
        <v>2022</v>
      </c>
      <c r="C62" s="183">
        <f t="shared" si="125"/>
        <v>0</v>
      </c>
      <c r="D62" s="439"/>
      <c r="E62" s="439"/>
      <c r="F62" s="439"/>
      <c r="G62" s="439"/>
      <c r="H62" s="440">
        <f ca="1">$C62*INDIRECT("'Bonus Calc'!"&amp;D$101&amp;61)</f>
        <v>0</v>
      </c>
      <c r="I62" s="440">
        <f t="shared" ref="I62:AU62" ca="1" si="133">$C62*INDIRECT("'Bonus Calc'!"&amp;E$101&amp;61)</f>
        <v>0</v>
      </c>
      <c r="J62" s="440">
        <f t="shared" ca="1" si="133"/>
        <v>0</v>
      </c>
      <c r="K62" s="440">
        <f t="shared" ca="1" si="133"/>
        <v>0</v>
      </c>
      <c r="L62" s="440">
        <f t="shared" ca="1" si="133"/>
        <v>0</v>
      </c>
      <c r="M62" s="440">
        <f t="shared" ca="1" si="133"/>
        <v>0</v>
      </c>
      <c r="N62" s="440">
        <f t="shared" ca="1" si="133"/>
        <v>0</v>
      </c>
      <c r="O62" s="440">
        <f t="shared" ca="1" si="133"/>
        <v>0</v>
      </c>
      <c r="P62" s="440">
        <f t="shared" ca="1" si="133"/>
        <v>0</v>
      </c>
      <c r="Q62" s="440">
        <f t="shared" ca="1" si="133"/>
        <v>0</v>
      </c>
      <c r="R62" s="440">
        <f t="shared" ca="1" si="133"/>
        <v>0</v>
      </c>
      <c r="S62" s="440">
        <f t="shared" ca="1" si="133"/>
        <v>0</v>
      </c>
      <c r="T62" s="440">
        <f t="shared" ca="1" si="133"/>
        <v>0</v>
      </c>
      <c r="U62" s="440">
        <f t="shared" ca="1" si="133"/>
        <v>0</v>
      </c>
      <c r="V62" s="440">
        <f t="shared" ca="1" si="133"/>
        <v>0</v>
      </c>
      <c r="W62" s="440">
        <f t="shared" ca="1" si="133"/>
        <v>0</v>
      </c>
      <c r="X62" s="440">
        <f t="shared" ca="1" si="133"/>
        <v>0</v>
      </c>
      <c r="Y62" s="440">
        <f t="shared" ca="1" si="133"/>
        <v>0</v>
      </c>
      <c r="Z62" s="440">
        <f t="shared" ca="1" si="133"/>
        <v>0</v>
      </c>
      <c r="AA62" s="440">
        <f t="shared" ca="1" si="133"/>
        <v>0</v>
      </c>
      <c r="AB62" s="440">
        <f t="shared" ca="1" si="133"/>
        <v>0</v>
      </c>
      <c r="AC62" s="440">
        <f t="shared" ca="1" si="133"/>
        <v>0</v>
      </c>
      <c r="AD62" s="440">
        <f t="shared" ca="1" si="133"/>
        <v>0</v>
      </c>
      <c r="AE62" s="440">
        <f t="shared" ca="1" si="133"/>
        <v>0</v>
      </c>
      <c r="AF62" s="440">
        <f t="shared" ca="1" si="133"/>
        <v>0</v>
      </c>
      <c r="AG62" s="440">
        <f t="shared" ca="1" si="133"/>
        <v>0</v>
      </c>
      <c r="AH62" s="440">
        <f t="shared" ca="1" si="133"/>
        <v>0</v>
      </c>
      <c r="AI62" s="440">
        <f t="shared" ca="1" si="133"/>
        <v>0</v>
      </c>
      <c r="AJ62" s="440">
        <f t="shared" ca="1" si="133"/>
        <v>0</v>
      </c>
      <c r="AK62" s="440">
        <f t="shared" ca="1" si="133"/>
        <v>0</v>
      </c>
      <c r="AL62" s="440">
        <f t="shared" ca="1" si="133"/>
        <v>0</v>
      </c>
      <c r="AM62" s="440">
        <f t="shared" ca="1" si="133"/>
        <v>0</v>
      </c>
      <c r="AN62" s="440">
        <f t="shared" ca="1" si="133"/>
        <v>0</v>
      </c>
      <c r="AO62" s="440">
        <f t="shared" ca="1" si="133"/>
        <v>0</v>
      </c>
      <c r="AP62" s="440">
        <f t="shared" ca="1" si="133"/>
        <v>0</v>
      </c>
      <c r="AQ62" s="440">
        <f t="shared" ca="1" si="133"/>
        <v>0</v>
      </c>
      <c r="AR62" s="440">
        <f t="shared" ca="1" si="133"/>
        <v>0</v>
      </c>
      <c r="AS62" s="440">
        <f t="shared" ca="1" si="133"/>
        <v>0</v>
      </c>
      <c r="AT62" s="440">
        <f t="shared" ca="1" si="133"/>
        <v>0</v>
      </c>
      <c r="AU62" s="440">
        <f t="shared" ca="1" si="133"/>
        <v>0</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f t="shared" ca="1" si="127"/>
        <v>0</v>
      </c>
      <c r="DA62" s="440"/>
      <c r="DB62" s="440"/>
      <c r="DC62" s="440"/>
      <c r="DD62" s="438"/>
    </row>
    <row r="63" spans="1:124" x14ac:dyDescent="0.2">
      <c r="A63" s="191">
        <f t="shared" si="128"/>
        <v>6</v>
      </c>
      <c r="B63" s="191">
        <f t="shared" si="129"/>
        <v>2023</v>
      </c>
      <c r="C63" s="183">
        <f t="shared" ca="1" si="125"/>
        <v>0</v>
      </c>
      <c r="D63" s="439"/>
      <c r="E63" s="439"/>
      <c r="F63" s="439"/>
      <c r="G63" s="439"/>
      <c r="H63" s="439"/>
      <c r="I63" s="440">
        <f ca="1">$C63*INDIRECT("'Bonus Calc'!"&amp;D$101&amp;61)</f>
        <v>0</v>
      </c>
      <c r="J63" s="440">
        <f t="shared" ref="J63:AV63" ca="1" si="134">$C63*INDIRECT("'Bonus Calc'!"&amp;E$101&amp;61)</f>
        <v>0</v>
      </c>
      <c r="K63" s="440">
        <f t="shared" ca="1" si="134"/>
        <v>0</v>
      </c>
      <c r="L63" s="440">
        <f t="shared" ca="1" si="134"/>
        <v>0</v>
      </c>
      <c r="M63" s="440">
        <f t="shared" ca="1" si="134"/>
        <v>0</v>
      </c>
      <c r="N63" s="440">
        <f t="shared" ca="1" si="134"/>
        <v>0</v>
      </c>
      <c r="O63" s="440">
        <f t="shared" ca="1" si="134"/>
        <v>0</v>
      </c>
      <c r="P63" s="440">
        <f t="shared" ca="1" si="134"/>
        <v>0</v>
      </c>
      <c r="Q63" s="440">
        <f t="shared" ca="1" si="134"/>
        <v>0</v>
      </c>
      <c r="R63" s="440">
        <f t="shared" ca="1" si="134"/>
        <v>0</v>
      </c>
      <c r="S63" s="440">
        <f t="shared" ca="1" si="134"/>
        <v>0</v>
      </c>
      <c r="T63" s="440">
        <f t="shared" ca="1" si="134"/>
        <v>0</v>
      </c>
      <c r="U63" s="440">
        <f t="shared" ca="1" si="134"/>
        <v>0</v>
      </c>
      <c r="V63" s="440">
        <f t="shared" ca="1" si="134"/>
        <v>0</v>
      </c>
      <c r="W63" s="440">
        <f t="shared" ca="1" si="134"/>
        <v>0</v>
      </c>
      <c r="X63" s="440">
        <f t="shared" ca="1" si="134"/>
        <v>0</v>
      </c>
      <c r="Y63" s="440">
        <f t="shared" ca="1" si="134"/>
        <v>0</v>
      </c>
      <c r="Z63" s="440">
        <f t="shared" ca="1" si="134"/>
        <v>0</v>
      </c>
      <c r="AA63" s="440">
        <f t="shared" ca="1" si="134"/>
        <v>0</v>
      </c>
      <c r="AB63" s="440">
        <f t="shared" ca="1" si="134"/>
        <v>0</v>
      </c>
      <c r="AC63" s="440">
        <f t="shared" ca="1" si="134"/>
        <v>0</v>
      </c>
      <c r="AD63" s="440">
        <f t="shared" ca="1" si="134"/>
        <v>0</v>
      </c>
      <c r="AE63" s="440">
        <f t="shared" ca="1" si="134"/>
        <v>0</v>
      </c>
      <c r="AF63" s="440">
        <f t="shared" ca="1" si="134"/>
        <v>0</v>
      </c>
      <c r="AG63" s="440">
        <f t="shared" ca="1" si="134"/>
        <v>0</v>
      </c>
      <c r="AH63" s="440">
        <f t="shared" ca="1" si="134"/>
        <v>0</v>
      </c>
      <c r="AI63" s="440">
        <f t="shared" ca="1" si="134"/>
        <v>0</v>
      </c>
      <c r="AJ63" s="440">
        <f t="shared" ca="1" si="134"/>
        <v>0</v>
      </c>
      <c r="AK63" s="440">
        <f t="shared" ca="1" si="134"/>
        <v>0</v>
      </c>
      <c r="AL63" s="440">
        <f t="shared" ca="1" si="134"/>
        <v>0</v>
      </c>
      <c r="AM63" s="440">
        <f t="shared" ca="1" si="134"/>
        <v>0</v>
      </c>
      <c r="AN63" s="440">
        <f t="shared" ca="1" si="134"/>
        <v>0</v>
      </c>
      <c r="AO63" s="440">
        <f t="shared" ca="1" si="134"/>
        <v>0</v>
      </c>
      <c r="AP63" s="440">
        <f t="shared" ca="1" si="134"/>
        <v>0</v>
      </c>
      <c r="AQ63" s="440">
        <f t="shared" ca="1" si="134"/>
        <v>0</v>
      </c>
      <c r="AR63" s="440">
        <f t="shared" ca="1" si="134"/>
        <v>0</v>
      </c>
      <c r="AS63" s="440">
        <f t="shared" ca="1" si="134"/>
        <v>0</v>
      </c>
      <c r="AT63" s="440">
        <f t="shared" ca="1" si="134"/>
        <v>0</v>
      </c>
      <c r="AU63" s="440">
        <f t="shared" ca="1" si="134"/>
        <v>0</v>
      </c>
      <c r="AV63" s="440">
        <f t="shared" ca="1" si="134"/>
        <v>0</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f t="shared" ca="1" si="127"/>
        <v>0</v>
      </c>
      <c r="DA63" s="440"/>
      <c r="DB63" s="440"/>
      <c r="DC63" s="440"/>
      <c r="DD63" s="440"/>
      <c r="DE63" s="438"/>
    </row>
    <row r="64" spans="1:124" x14ac:dyDescent="0.2">
      <c r="A64" s="191">
        <f t="shared" si="128"/>
        <v>7</v>
      </c>
      <c r="B64" s="191">
        <f t="shared" si="129"/>
        <v>2024</v>
      </c>
      <c r="C64" s="183">
        <f t="shared" ca="1" si="125"/>
        <v>0</v>
      </c>
      <c r="D64" s="439"/>
      <c r="E64" s="439"/>
      <c r="F64" s="439"/>
      <c r="G64" s="439"/>
      <c r="H64" s="439"/>
      <c r="I64" s="439"/>
      <c r="J64" s="440">
        <f ca="1">$C64*INDIRECT("'Bonus Calc'!"&amp;D$101&amp;61)</f>
        <v>0</v>
      </c>
      <c r="K64" s="440">
        <f t="shared" ref="K64:AW64" ca="1" si="135">$C64*INDIRECT("'Bonus Calc'!"&amp;E$101&amp;61)</f>
        <v>0</v>
      </c>
      <c r="L64" s="440">
        <f t="shared" ca="1" si="135"/>
        <v>0</v>
      </c>
      <c r="M64" s="440">
        <f t="shared" ca="1" si="135"/>
        <v>0</v>
      </c>
      <c r="N64" s="440">
        <f t="shared" ca="1" si="135"/>
        <v>0</v>
      </c>
      <c r="O64" s="440">
        <f t="shared" ca="1" si="135"/>
        <v>0</v>
      </c>
      <c r="P64" s="440">
        <f t="shared" ca="1" si="135"/>
        <v>0</v>
      </c>
      <c r="Q64" s="440">
        <f t="shared" ca="1" si="135"/>
        <v>0</v>
      </c>
      <c r="R64" s="440">
        <f t="shared" ca="1" si="135"/>
        <v>0</v>
      </c>
      <c r="S64" s="440">
        <f t="shared" ca="1" si="135"/>
        <v>0</v>
      </c>
      <c r="T64" s="440">
        <f t="shared" ca="1" si="135"/>
        <v>0</v>
      </c>
      <c r="U64" s="440">
        <f t="shared" ca="1" si="135"/>
        <v>0</v>
      </c>
      <c r="V64" s="440">
        <f t="shared" ca="1" si="135"/>
        <v>0</v>
      </c>
      <c r="W64" s="440">
        <f t="shared" ca="1" si="135"/>
        <v>0</v>
      </c>
      <c r="X64" s="440">
        <f t="shared" ca="1" si="135"/>
        <v>0</v>
      </c>
      <c r="Y64" s="440">
        <f t="shared" ca="1" si="135"/>
        <v>0</v>
      </c>
      <c r="Z64" s="440">
        <f t="shared" ca="1" si="135"/>
        <v>0</v>
      </c>
      <c r="AA64" s="440">
        <f t="shared" ca="1" si="135"/>
        <v>0</v>
      </c>
      <c r="AB64" s="440">
        <f t="shared" ca="1" si="135"/>
        <v>0</v>
      </c>
      <c r="AC64" s="440">
        <f t="shared" ca="1" si="135"/>
        <v>0</v>
      </c>
      <c r="AD64" s="440">
        <f t="shared" ca="1" si="135"/>
        <v>0</v>
      </c>
      <c r="AE64" s="440">
        <f t="shared" ca="1" si="135"/>
        <v>0</v>
      </c>
      <c r="AF64" s="440">
        <f t="shared" ca="1" si="135"/>
        <v>0</v>
      </c>
      <c r="AG64" s="440">
        <f t="shared" ca="1" si="135"/>
        <v>0</v>
      </c>
      <c r="AH64" s="440">
        <f t="shared" ca="1" si="135"/>
        <v>0</v>
      </c>
      <c r="AI64" s="440">
        <f t="shared" ca="1" si="135"/>
        <v>0</v>
      </c>
      <c r="AJ64" s="440">
        <f t="shared" ca="1" si="135"/>
        <v>0</v>
      </c>
      <c r="AK64" s="440">
        <f t="shared" ca="1" si="135"/>
        <v>0</v>
      </c>
      <c r="AL64" s="440">
        <f t="shared" ca="1" si="135"/>
        <v>0</v>
      </c>
      <c r="AM64" s="440">
        <f t="shared" ca="1" si="135"/>
        <v>0</v>
      </c>
      <c r="AN64" s="440">
        <f t="shared" ca="1" si="135"/>
        <v>0</v>
      </c>
      <c r="AO64" s="440">
        <f t="shared" ca="1" si="135"/>
        <v>0</v>
      </c>
      <c r="AP64" s="440">
        <f t="shared" ca="1" si="135"/>
        <v>0</v>
      </c>
      <c r="AQ64" s="440">
        <f t="shared" ca="1" si="135"/>
        <v>0</v>
      </c>
      <c r="AR64" s="440">
        <f t="shared" ca="1" si="135"/>
        <v>0</v>
      </c>
      <c r="AS64" s="440">
        <f t="shared" ca="1" si="135"/>
        <v>0</v>
      </c>
      <c r="AT64" s="440">
        <f t="shared" ca="1" si="135"/>
        <v>0</v>
      </c>
      <c r="AU64" s="440">
        <f t="shared" ca="1" si="135"/>
        <v>0</v>
      </c>
      <c r="AV64" s="440">
        <f t="shared" ca="1" si="135"/>
        <v>0</v>
      </c>
      <c r="AW64" s="440">
        <f t="shared" ca="1" si="135"/>
        <v>0</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f t="shared" ca="1" si="127"/>
        <v>0</v>
      </c>
      <c r="DA64" s="440"/>
      <c r="DB64" s="440"/>
      <c r="DC64" s="440"/>
      <c r="DD64" s="440"/>
      <c r="DE64" s="440"/>
      <c r="DF64" s="438"/>
    </row>
    <row r="65" spans="1:123" x14ac:dyDescent="0.2">
      <c r="A65" s="191">
        <f t="shared" si="128"/>
        <v>8</v>
      </c>
      <c r="B65" s="191">
        <f t="shared" si="129"/>
        <v>2025</v>
      </c>
      <c r="C65" s="183">
        <f t="shared" ca="1" si="125"/>
        <v>0</v>
      </c>
      <c r="D65" s="439"/>
      <c r="E65" s="439"/>
      <c r="F65" s="439"/>
      <c r="G65" s="439"/>
      <c r="H65" s="439"/>
      <c r="I65" s="439"/>
      <c r="J65" s="439"/>
      <c r="K65" s="440">
        <f ca="1">$C65*INDIRECT("'Bonus Calc'!"&amp;D$101&amp;61)</f>
        <v>0</v>
      </c>
      <c r="L65" s="440">
        <f t="shared" ref="L65:AX65" ca="1" si="136">$C65*INDIRECT("'Bonus Calc'!"&amp;E$101&amp;61)</f>
        <v>0</v>
      </c>
      <c r="M65" s="440">
        <f t="shared" ca="1" si="136"/>
        <v>0</v>
      </c>
      <c r="N65" s="440">
        <f t="shared" ca="1" si="136"/>
        <v>0</v>
      </c>
      <c r="O65" s="440">
        <f t="shared" ca="1" si="136"/>
        <v>0</v>
      </c>
      <c r="P65" s="440">
        <f t="shared" ca="1" si="136"/>
        <v>0</v>
      </c>
      <c r="Q65" s="440">
        <f t="shared" ca="1" si="136"/>
        <v>0</v>
      </c>
      <c r="R65" s="440">
        <f t="shared" ca="1" si="136"/>
        <v>0</v>
      </c>
      <c r="S65" s="440">
        <f t="shared" ca="1" si="136"/>
        <v>0</v>
      </c>
      <c r="T65" s="440">
        <f t="shared" ca="1" si="136"/>
        <v>0</v>
      </c>
      <c r="U65" s="440">
        <f t="shared" ca="1" si="136"/>
        <v>0</v>
      </c>
      <c r="V65" s="440">
        <f t="shared" ca="1" si="136"/>
        <v>0</v>
      </c>
      <c r="W65" s="440">
        <f t="shared" ca="1" si="136"/>
        <v>0</v>
      </c>
      <c r="X65" s="440">
        <f t="shared" ca="1" si="136"/>
        <v>0</v>
      </c>
      <c r="Y65" s="440">
        <f t="shared" ca="1" si="136"/>
        <v>0</v>
      </c>
      <c r="Z65" s="440">
        <f t="shared" ca="1" si="136"/>
        <v>0</v>
      </c>
      <c r="AA65" s="440">
        <f t="shared" ca="1" si="136"/>
        <v>0</v>
      </c>
      <c r="AB65" s="440">
        <f t="shared" ca="1" si="136"/>
        <v>0</v>
      </c>
      <c r="AC65" s="440">
        <f t="shared" ca="1" si="136"/>
        <v>0</v>
      </c>
      <c r="AD65" s="440">
        <f t="shared" ca="1" si="136"/>
        <v>0</v>
      </c>
      <c r="AE65" s="440">
        <f t="shared" ca="1" si="136"/>
        <v>0</v>
      </c>
      <c r="AF65" s="440">
        <f t="shared" ca="1" si="136"/>
        <v>0</v>
      </c>
      <c r="AG65" s="440">
        <f t="shared" ca="1" si="136"/>
        <v>0</v>
      </c>
      <c r="AH65" s="440">
        <f t="shared" ca="1" si="136"/>
        <v>0</v>
      </c>
      <c r="AI65" s="440">
        <f t="shared" ca="1" si="136"/>
        <v>0</v>
      </c>
      <c r="AJ65" s="440">
        <f t="shared" ca="1" si="136"/>
        <v>0</v>
      </c>
      <c r="AK65" s="440">
        <f t="shared" ca="1" si="136"/>
        <v>0</v>
      </c>
      <c r="AL65" s="440">
        <f t="shared" ca="1" si="136"/>
        <v>0</v>
      </c>
      <c r="AM65" s="440">
        <f t="shared" ca="1" si="136"/>
        <v>0</v>
      </c>
      <c r="AN65" s="440">
        <f t="shared" ca="1" si="136"/>
        <v>0</v>
      </c>
      <c r="AO65" s="440">
        <f t="shared" ca="1" si="136"/>
        <v>0</v>
      </c>
      <c r="AP65" s="440">
        <f t="shared" ca="1" si="136"/>
        <v>0</v>
      </c>
      <c r="AQ65" s="440">
        <f t="shared" ca="1" si="136"/>
        <v>0</v>
      </c>
      <c r="AR65" s="440">
        <f t="shared" ca="1" si="136"/>
        <v>0</v>
      </c>
      <c r="AS65" s="440">
        <f t="shared" ca="1" si="136"/>
        <v>0</v>
      </c>
      <c r="AT65" s="440">
        <f t="shared" ca="1" si="136"/>
        <v>0</v>
      </c>
      <c r="AU65" s="440">
        <f t="shared" ca="1" si="136"/>
        <v>0</v>
      </c>
      <c r="AV65" s="440">
        <f t="shared" ca="1" si="136"/>
        <v>0</v>
      </c>
      <c r="AW65" s="440">
        <f t="shared" ca="1" si="136"/>
        <v>0</v>
      </c>
      <c r="AX65" s="440">
        <f t="shared" ca="1" si="136"/>
        <v>0</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f t="shared" ca="1" si="127"/>
        <v>0</v>
      </c>
      <c r="DA65" s="440"/>
      <c r="DB65" s="440"/>
      <c r="DC65" s="440"/>
      <c r="DD65" s="440"/>
      <c r="DE65" s="440"/>
      <c r="DF65" s="440"/>
      <c r="DG65" s="438"/>
    </row>
    <row r="66" spans="1:123" x14ac:dyDescent="0.2">
      <c r="A66" s="191">
        <f t="shared" si="128"/>
        <v>9</v>
      </c>
      <c r="B66" s="191">
        <f t="shared" si="129"/>
        <v>2026</v>
      </c>
      <c r="C66" s="183">
        <f t="shared" ca="1" si="125"/>
        <v>0</v>
      </c>
      <c r="D66" s="439"/>
      <c r="E66" s="439"/>
      <c r="F66" s="439"/>
      <c r="G66" s="439"/>
      <c r="H66" s="439"/>
      <c r="I66" s="439"/>
      <c r="J66" s="439"/>
      <c r="K66" s="439"/>
      <c r="L66" s="440">
        <f ca="1">$C66*INDIRECT("'Bonus Calc'!"&amp;D$101&amp;61)</f>
        <v>0</v>
      </c>
      <c r="M66" s="440">
        <f t="shared" ref="M66:AY66" ca="1" si="137">$C66*INDIRECT("'Bonus Calc'!"&amp;E$101&amp;61)</f>
        <v>0</v>
      </c>
      <c r="N66" s="440">
        <f t="shared" ca="1" si="137"/>
        <v>0</v>
      </c>
      <c r="O66" s="440">
        <f t="shared" ca="1" si="137"/>
        <v>0</v>
      </c>
      <c r="P66" s="440">
        <f t="shared" ca="1" si="137"/>
        <v>0</v>
      </c>
      <c r="Q66" s="440">
        <f t="shared" ca="1" si="137"/>
        <v>0</v>
      </c>
      <c r="R66" s="440">
        <f t="shared" ca="1" si="137"/>
        <v>0</v>
      </c>
      <c r="S66" s="440">
        <f t="shared" ca="1" si="137"/>
        <v>0</v>
      </c>
      <c r="T66" s="440">
        <f t="shared" ca="1" si="137"/>
        <v>0</v>
      </c>
      <c r="U66" s="440">
        <f t="shared" ca="1" si="137"/>
        <v>0</v>
      </c>
      <c r="V66" s="440">
        <f t="shared" ca="1" si="137"/>
        <v>0</v>
      </c>
      <c r="W66" s="440">
        <f t="shared" ca="1" si="137"/>
        <v>0</v>
      </c>
      <c r="X66" s="440">
        <f t="shared" ca="1" si="137"/>
        <v>0</v>
      </c>
      <c r="Y66" s="440">
        <f t="shared" ca="1" si="137"/>
        <v>0</v>
      </c>
      <c r="Z66" s="440">
        <f t="shared" ca="1" si="137"/>
        <v>0</v>
      </c>
      <c r="AA66" s="440">
        <f t="shared" ca="1" si="137"/>
        <v>0</v>
      </c>
      <c r="AB66" s="440">
        <f t="shared" ca="1" si="137"/>
        <v>0</v>
      </c>
      <c r="AC66" s="440">
        <f t="shared" ca="1" si="137"/>
        <v>0</v>
      </c>
      <c r="AD66" s="440">
        <f t="shared" ca="1" si="137"/>
        <v>0</v>
      </c>
      <c r="AE66" s="440">
        <f t="shared" ca="1" si="137"/>
        <v>0</v>
      </c>
      <c r="AF66" s="440">
        <f t="shared" ca="1" si="137"/>
        <v>0</v>
      </c>
      <c r="AG66" s="440">
        <f t="shared" ca="1" si="137"/>
        <v>0</v>
      </c>
      <c r="AH66" s="440">
        <f t="shared" ca="1" si="137"/>
        <v>0</v>
      </c>
      <c r="AI66" s="440">
        <f t="shared" ca="1" si="137"/>
        <v>0</v>
      </c>
      <c r="AJ66" s="440">
        <f t="shared" ca="1" si="137"/>
        <v>0</v>
      </c>
      <c r="AK66" s="440">
        <f t="shared" ca="1" si="137"/>
        <v>0</v>
      </c>
      <c r="AL66" s="440">
        <f t="shared" ca="1" si="137"/>
        <v>0</v>
      </c>
      <c r="AM66" s="440">
        <f t="shared" ca="1" si="137"/>
        <v>0</v>
      </c>
      <c r="AN66" s="440">
        <f t="shared" ca="1" si="137"/>
        <v>0</v>
      </c>
      <c r="AO66" s="440">
        <f t="shared" ca="1" si="137"/>
        <v>0</v>
      </c>
      <c r="AP66" s="440">
        <f t="shared" ca="1" si="137"/>
        <v>0</v>
      </c>
      <c r="AQ66" s="440">
        <f t="shared" ca="1" si="137"/>
        <v>0</v>
      </c>
      <c r="AR66" s="440">
        <f t="shared" ca="1" si="137"/>
        <v>0</v>
      </c>
      <c r="AS66" s="440">
        <f t="shared" ca="1" si="137"/>
        <v>0</v>
      </c>
      <c r="AT66" s="440">
        <f t="shared" ca="1" si="137"/>
        <v>0</v>
      </c>
      <c r="AU66" s="440">
        <f t="shared" ca="1" si="137"/>
        <v>0</v>
      </c>
      <c r="AV66" s="440">
        <f t="shared" ca="1" si="137"/>
        <v>0</v>
      </c>
      <c r="AW66" s="440">
        <f t="shared" ca="1" si="137"/>
        <v>0</v>
      </c>
      <c r="AX66" s="440">
        <f t="shared" ca="1" si="137"/>
        <v>0</v>
      </c>
      <c r="AY66" s="440">
        <f t="shared" ca="1" si="137"/>
        <v>0</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f t="shared" ca="1" si="127"/>
        <v>0</v>
      </c>
      <c r="DA66" s="440"/>
      <c r="DB66" s="440"/>
      <c r="DC66" s="440"/>
      <c r="DD66" s="440"/>
      <c r="DE66" s="440"/>
      <c r="DF66" s="440"/>
      <c r="DG66" s="440"/>
      <c r="DH66" s="438"/>
    </row>
    <row r="67" spans="1:123" x14ac:dyDescent="0.2">
      <c r="A67" s="191">
        <f t="shared" si="128"/>
        <v>10</v>
      </c>
      <c r="B67" s="191">
        <f t="shared" si="129"/>
        <v>2027</v>
      </c>
      <c r="C67" s="183">
        <f t="shared" ca="1" si="125"/>
        <v>0</v>
      </c>
      <c r="D67" s="439"/>
      <c r="E67" s="439"/>
      <c r="F67" s="439"/>
      <c r="G67" s="439"/>
      <c r="H67" s="439"/>
      <c r="I67" s="439"/>
      <c r="J67" s="439"/>
      <c r="K67" s="439"/>
      <c r="L67" s="439"/>
      <c r="M67" s="440">
        <f ca="1">$C67*INDIRECT("'Bonus Calc'!"&amp;D$101&amp;61)</f>
        <v>0</v>
      </c>
      <c r="N67" s="440">
        <f t="shared" ref="N67:AZ67" ca="1" si="138">$C67*INDIRECT("'Bonus Calc'!"&amp;E$101&amp;61)</f>
        <v>0</v>
      </c>
      <c r="O67" s="440">
        <f t="shared" ca="1" si="138"/>
        <v>0</v>
      </c>
      <c r="P67" s="440">
        <f t="shared" ca="1" si="138"/>
        <v>0</v>
      </c>
      <c r="Q67" s="440">
        <f t="shared" ca="1" si="138"/>
        <v>0</v>
      </c>
      <c r="R67" s="440">
        <f t="shared" ca="1" si="138"/>
        <v>0</v>
      </c>
      <c r="S67" s="440">
        <f t="shared" ca="1" si="138"/>
        <v>0</v>
      </c>
      <c r="T67" s="440">
        <f t="shared" ca="1" si="138"/>
        <v>0</v>
      </c>
      <c r="U67" s="440">
        <f t="shared" ca="1" si="138"/>
        <v>0</v>
      </c>
      <c r="V67" s="440">
        <f t="shared" ca="1" si="138"/>
        <v>0</v>
      </c>
      <c r="W67" s="440">
        <f t="shared" ca="1" si="138"/>
        <v>0</v>
      </c>
      <c r="X67" s="440">
        <f t="shared" ca="1" si="138"/>
        <v>0</v>
      </c>
      <c r="Y67" s="440">
        <f t="shared" ca="1" si="138"/>
        <v>0</v>
      </c>
      <c r="Z67" s="440">
        <f t="shared" ca="1" si="138"/>
        <v>0</v>
      </c>
      <c r="AA67" s="440">
        <f t="shared" ca="1" si="138"/>
        <v>0</v>
      </c>
      <c r="AB67" s="440">
        <f t="shared" ca="1" si="138"/>
        <v>0</v>
      </c>
      <c r="AC67" s="440">
        <f t="shared" ca="1" si="138"/>
        <v>0</v>
      </c>
      <c r="AD67" s="440">
        <f t="shared" ca="1" si="138"/>
        <v>0</v>
      </c>
      <c r="AE67" s="440">
        <f t="shared" ca="1" si="138"/>
        <v>0</v>
      </c>
      <c r="AF67" s="440">
        <f t="shared" ca="1" si="138"/>
        <v>0</v>
      </c>
      <c r="AG67" s="440">
        <f t="shared" ca="1" si="138"/>
        <v>0</v>
      </c>
      <c r="AH67" s="440">
        <f t="shared" ca="1" si="138"/>
        <v>0</v>
      </c>
      <c r="AI67" s="440">
        <f t="shared" ca="1" si="138"/>
        <v>0</v>
      </c>
      <c r="AJ67" s="440">
        <f t="shared" ca="1" si="138"/>
        <v>0</v>
      </c>
      <c r="AK67" s="440">
        <f t="shared" ca="1" si="138"/>
        <v>0</v>
      </c>
      <c r="AL67" s="440">
        <f t="shared" ca="1" si="138"/>
        <v>0</v>
      </c>
      <c r="AM67" s="440">
        <f t="shared" ca="1" si="138"/>
        <v>0</v>
      </c>
      <c r="AN67" s="440">
        <f t="shared" ca="1" si="138"/>
        <v>0</v>
      </c>
      <c r="AO67" s="440">
        <f t="shared" ca="1" si="138"/>
        <v>0</v>
      </c>
      <c r="AP67" s="440">
        <f t="shared" ca="1" si="138"/>
        <v>0</v>
      </c>
      <c r="AQ67" s="440">
        <f t="shared" ca="1" si="138"/>
        <v>0</v>
      </c>
      <c r="AR67" s="440">
        <f t="shared" ca="1" si="138"/>
        <v>0</v>
      </c>
      <c r="AS67" s="440">
        <f t="shared" ca="1" si="138"/>
        <v>0</v>
      </c>
      <c r="AT67" s="440">
        <f t="shared" ca="1" si="138"/>
        <v>0</v>
      </c>
      <c r="AU67" s="440">
        <f t="shared" ca="1" si="138"/>
        <v>0</v>
      </c>
      <c r="AV67" s="440">
        <f t="shared" ca="1" si="138"/>
        <v>0</v>
      </c>
      <c r="AW67" s="440">
        <f t="shared" ca="1" si="138"/>
        <v>0</v>
      </c>
      <c r="AX67" s="440">
        <f t="shared" ca="1" si="138"/>
        <v>0</v>
      </c>
      <c r="AY67" s="440">
        <f t="shared" ca="1" si="138"/>
        <v>0</v>
      </c>
      <c r="AZ67" s="440">
        <f t="shared" ca="1" si="138"/>
        <v>0</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f t="shared" ca="1" si="127"/>
        <v>0</v>
      </c>
      <c r="DA67" s="440"/>
      <c r="DB67" s="440"/>
      <c r="DC67" s="440"/>
      <c r="DD67" s="440"/>
      <c r="DE67" s="440"/>
      <c r="DF67" s="440"/>
      <c r="DG67" s="440"/>
      <c r="DH67" s="440"/>
      <c r="DI67" s="438"/>
    </row>
    <row r="68" spans="1:123" x14ac:dyDescent="0.2">
      <c r="A68" s="191">
        <f t="shared" si="128"/>
        <v>11</v>
      </c>
      <c r="B68" s="191">
        <f t="shared" si="129"/>
        <v>2028</v>
      </c>
      <c r="C68" s="183">
        <f t="shared" ca="1" si="125"/>
        <v>0</v>
      </c>
      <c r="D68" s="439"/>
      <c r="E68" s="439"/>
      <c r="F68" s="439"/>
      <c r="G68" s="439"/>
      <c r="H68" s="439"/>
      <c r="I68" s="439"/>
      <c r="J68" s="439"/>
      <c r="K68" s="439"/>
      <c r="L68" s="439"/>
      <c r="M68" s="439"/>
      <c r="N68" s="440">
        <f ca="1">$C68*INDIRECT("'Bonus Calc'!"&amp;D$101&amp;61)</f>
        <v>0</v>
      </c>
      <c r="O68" s="440">
        <f t="shared" ref="O68:BA68" ca="1" si="139">$C68*INDIRECT("'Bonus Calc'!"&amp;E$101&amp;61)</f>
        <v>0</v>
      </c>
      <c r="P68" s="440">
        <f t="shared" ca="1" si="139"/>
        <v>0</v>
      </c>
      <c r="Q68" s="440">
        <f t="shared" ca="1" si="139"/>
        <v>0</v>
      </c>
      <c r="R68" s="440">
        <f t="shared" ca="1" si="139"/>
        <v>0</v>
      </c>
      <c r="S68" s="440">
        <f t="shared" ca="1" si="139"/>
        <v>0</v>
      </c>
      <c r="T68" s="440">
        <f t="shared" ca="1" si="139"/>
        <v>0</v>
      </c>
      <c r="U68" s="440">
        <f t="shared" ca="1" si="139"/>
        <v>0</v>
      </c>
      <c r="V68" s="440">
        <f t="shared" ca="1" si="139"/>
        <v>0</v>
      </c>
      <c r="W68" s="440">
        <f t="shared" ca="1" si="139"/>
        <v>0</v>
      </c>
      <c r="X68" s="440">
        <f t="shared" ca="1" si="139"/>
        <v>0</v>
      </c>
      <c r="Y68" s="440">
        <f t="shared" ca="1" si="139"/>
        <v>0</v>
      </c>
      <c r="Z68" s="440">
        <f t="shared" ca="1" si="139"/>
        <v>0</v>
      </c>
      <c r="AA68" s="440">
        <f t="shared" ca="1" si="139"/>
        <v>0</v>
      </c>
      <c r="AB68" s="440">
        <f t="shared" ca="1" si="139"/>
        <v>0</v>
      </c>
      <c r="AC68" s="440">
        <f t="shared" ca="1" si="139"/>
        <v>0</v>
      </c>
      <c r="AD68" s="440">
        <f t="shared" ca="1" si="139"/>
        <v>0</v>
      </c>
      <c r="AE68" s="440">
        <f t="shared" ca="1" si="139"/>
        <v>0</v>
      </c>
      <c r="AF68" s="440">
        <f t="shared" ca="1" si="139"/>
        <v>0</v>
      </c>
      <c r="AG68" s="440">
        <f t="shared" ca="1" si="139"/>
        <v>0</v>
      </c>
      <c r="AH68" s="440">
        <f t="shared" ca="1" si="139"/>
        <v>0</v>
      </c>
      <c r="AI68" s="440">
        <f t="shared" ca="1" si="139"/>
        <v>0</v>
      </c>
      <c r="AJ68" s="440">
        <f t="shared" ca="1" si="139"/>
        <v>0</v>
      </c>
      <c r="AK68" s="440">
        <f t="shared" ca="1" si="139"/>
        <v>0</v>
      </c>
      <c r="AL68" s="440">
        <f t="shared" ca="1" si="139"/>
        <v>0</v>
      </c>
      <c r="AM68" s="440">
        <f t="shared" ca="1" si="139"/>
        <v>0</v>
      </c>
      <c r="AN68" s="440">
        <f t="shared" ca="1" si="139"/>
        <v>0</v>
      </c>
      <c r="AO68" s="440">
        <f t="shared" ca="1" si="139"/>
        <v>0</v>
      </c>
      <c r="AP68" s="440">
        <f t="shared" ca="1" si="139"/>
        <v>0</v>
      </c>
      <c r="AQ68" s="440">
        <f t="shared" ca="1" si="139"/>
        <v>0</v>
      </c>
      <c r="AR68" s="440">
        <f t="shared" ca="1" si="139"/>
        <v>0</v>
      </c>
      <c r="AS68" s="440">
        <f t="shared" ca="1" si="139"/>
        <v>0</v>
      </c>
      <c r="AT68" s="440">
        <f t="shared" ca="1" si="139"/>
        <v>0</v>
      </c>
      <c r="AU68" s="440">
        <f t="shared" ca="1" si="139"/>
        <v>0</v>
      </c>
      <c r="AV68" s="440">
        <f t="shared" ca="1" si="139"/>
        <v>0</v>
      </c>
      <c r="AW68" s="440">
        <f t="shared" ca="1" si="139"/>
        <v>0</v>
      </c>
      <c r="AX68" s="440">
        <f t="shared" ca="1" si="139"/>
        <v>0</v>
      </c>
      <c r="AY68" s="440">
        <f t="shared" ca="1" si="139"/>
        <v>0</v>
      </c>
      <c r="AZ68" s="440">
        <f t="shared" ca="1" si="139"/>
        <v>0</v>
      </c>
      <c r="BA68" s="440">
        <f t="shared" ca="1" si="139"/>
        <v>0</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f t="shared" ca="1" si="127"/>
        <v>0</v>
      </c>
      <c r="DA68" s="440"/>
      <c r="DB68" s="440"/>
      <c r="DC68" s="440"/>
      <c r="DD68" s="440"/>
      <c r="DE68" s="440"/>
      <c r="DF68" s="440"/>
      <c r="DG68" s="440"/>
      <c r="DH68" s="440"/>
      <c r="DI68" s="440"/>
      <c r="DJ68" s="438"/>
    </row>
    <row r="69" spans="1:123" x14ac:dyDescent="0.2">
      <c r="A69" s="191">
        <f t="shared" si="128"/>
        <v>12</v>
      </c>
      <c r="B69" s="191">
        <f t="shared" si="129"/>
        <v>2029</v>
      </c>
      <c r="C69" s="183">
        <f t="shared" ca="1" si="125"/>
        <v>0</v>
      </c>
      <c r="D69" s="439"/>
      <c r="E69" s="439"/>
      <c r="F69" s="439"/>
      <c r="G69" s="439"/>
      <c r="H69" s="439"/>
      <c r="I69" s="439"/>
      <c r="J69" s="439"/>
      <c r="K69" s="439"/>
      <c r="L69" s="439"/>
      <c r="M69" s="439"/>
      <c r="N69" s="439"/>
      <c r="O69" s="440">
        <f ca="1">$C69*INDIRECT("'Bonus Calc'!"&amp;D$101&amp;61)</f>
        <v>0</v>
      </c>
      <c r="P69" s="440">
        <f t="shared" ref="P69:BB69" ca="1" si="140">$C69*INDIRECT("'Bonus Calc'!"&amp;E$101&amp;61)</f>
        <v>0</v>
      </c>
      <c r="Q69" s="440">
        <f t="shared" ca="1" si="140"/>
        <v>0</v>
      </c>
      <c r="R69" s="440">
        <f t="shared" ca="1" si="140"/>
        <v>0</v>
      </c>
      <c r="S69" s="440">
        <f t="shared" ca="1" si="140"/>
        <v>0</v>
      </c>
      <c r="T69" s="440">
        <f t="shared" ca="1" si="140"/>
        <v>0</v>
      </c>
      <c r="U69" s="440">
        <f t="shared" ca="1" si="140"/>
        <v>0</v>
      </c>
      <c r="V69" s="440">
        <f t="shared" ca="1" si="140"/>
        <v>0</v>
      </c>
      <c r="W69" s="440">
        <f t="shared" ca="1" si="140"/>
        <v>0</v>
      </c>
      <c r="X69" s="440">
        <f t="shared" ca="1" si="140"/>
        <v>0</v>
      </c>
      <c r="Y69" s="440">
        <f t="shared" ca="1" si="140"/>
        <v>0</v>
      </c>
      <c r="Z69" s="440">
        <f t="shared" ca="1" si="140"/>
        <v>0</v>
      </c>
      <c r="AA69" s="440">
        <f t="shared" ca="1" si="140"/>
        <v>0</v>
      </c>
      <c r="AB69" s="440">
        <f t="shared" ca="1" si="140"/>
        <v>0</v>
      </c>
      <c r="AC69" s="440">
        <f t="shared" ca="1" si="140"/>
        <v>0</v>
      </c>
      <c r="AD69" s="440">
        <f t="shared" ca="1" si="140"/>
        <v>0</v>
      </c>
      <c r="AE69" s="440">
        <f t="shared" ca="1" si="140"/>
        <v>0</v>
      </c>
      <c r="AF69" s="440">
        <f t="shared" ca="1" si="140"/>
        <v>0</v>
      </c>
      <c r="AG69" s="440">
        <f t="shared" ca="1" si="140"/>
        <v>0</v>
      </c>
      <c r="AH69" s="440">
        <f t="shared" ca="1" si="140"/>
        <v>0</v>
      </c>
      <c r="AI69" s="440">
        <f t="shared" ca="1" si="140"/>
        <v>0</v>
      </c>
      <c r="AJ69" s="440">
        <f t="shared" ca="1" si="140"/>
        <v>0</v>
      </c>
      <c r="AK69" s="440">
        <f t="shared" ca="1" si="140"/>
        <v>0</v>
      </c>
      <c r="AL69" s="440">
        <f t="shared" ca="1" si="140"/>
        <v>0</v>
      </c>
      <c r="AM69" s="440">
        <f t="shared" ca="1" si="140"/>
        <v>0</v>
      </c>
      <c r="AN69" s="440">
        <f t="shared" ca="1" si="140"/>
        <v>0</v>
      </c>
      <c r="AO69" s="440">
        <f t="shared" ca="1" si="140"/>
        <v>0</v>
      </c>
      <c r="AP69" s="440">
        <f t="shared" ca="1" si="140"/>
        <v>0</v>
      </c>
      <c r="AQ69" s="440">
        <f t="shared" ca="1" si="140"/>
        <v>0</v>
      </c>
      <c r="AR69" s="440">
        <f t="shared" ca="1" si="140"/>
        <v>0</v>
      </c>
      <c r="AS69" s="440">
        <f t="shared" ca="1" si="140"/>
        <v>0</v>
      </c>
      <c r="AT69" s="440">
        <f t="shared" ca="1" si="140"/>
        <v>0</v>
      </c>
      <c r="AU69" s="440">
        <f t="shared" ca="1" si="140"/>
        <v>0</v>
      </c>
      <c r="AV69" s="440">
        <f t="shared" ca="1" si="140"/>
        <v>0</v>
      </c>
      <c r="AW69" s="440">
        <f t="shared" ca="1" si="140"/>
        <v>0</v>
      </c>
      <c r="AX69" s="440">
        <f t="shared" ca="1" si="140"/>
        <v>0</v>
      </c>
      <c r="AY69" s="440">
        <f t="shared" ca="1" si="140"/>
        <v>0</v>
      </c>
      <c r="AZ69" s="440">
        <f t="shared" ca="1" si="140"/>
        <v>0</v>
      </c>
      <c r="BA69" s="440">
        <f t="shared" ca="1" si="140"/>
        <v>0</v>
      </c>
      <c r="BB69" s="440">
        <f t="shared" ca="1" si="140"/>
        <v>0</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f t="shared" ca="1" si="127"/>
        <v>0</v>
      </c>
      <c r="DA69" s="440"/>
      <c r="DB69" s="440"/>
      <c r="DC69" s="440"/>
      <c r="DD69" s="440"/>
      <c r="DE69" s="440"/>
      <c r="DF69" s="440"/>
      <c r="DG69" s="440"/>
      <c r="DH69" s="440"/>
      <c r="DI69" s="440"/>
      <c r="DJ69" s="440"/>
      <c r="DK69" s="438"/>
    </row>
    <row r="70" spans="1:123" x14ac:dyDescent="0.2">
      <c r="A70" s="191">
        <f t="shared" si="128"/>
        <v>13</v>
      </c>
      <c r="B70" s="191">
        <f t="shared" si="129"/>
        <v>2030</v>
      </c>
      <c r="C70" s="183">
        <f t="shared" ca="1" si="125"/>
        <v>0</v>
      </c>
      <c r="D70" s="439"/>
      <c r="E70" s="439"/>
      <c r="F70" s="439"/>
      <c r="G70" s="439"/>
      <c r="H70" s="439"/>
      <c r="I70" s="439"/>
      <c r="J70" s="439"/>
      <c r="K70" s="439"/>
      <c r="L70" s="439"/>
      <c r="M70" s="439"/>
      <c r="N70" s="439"/>
      <c r="O70" s="439"/>
      <c r="P70" s="440">
        <f ca="1">$C70*INDIRECT("'Bonus Calc'!"&amp;D$101&amp;61)</f>
        <v>0</v>
      </c>
      <c r="Q70" s="440">
        <f t="shared" ref="Q70:BC70" ca="1" si="141">$C70*INDIRECT("'Bonus Calc'!"&amp;E$101&amp;61)</f>
        <v>0</v>
      </c>
      <c r="R70" s="440">
        <f t="shared" ca="1" si="141"/>
        <v>0</v>
      </c>
      <c r="S70" s="440">
        <f t="shared" ca="1" si="141"/>
        <v>0</v>
      </c>
      <c r="T70" s="440">
        <f t="shared" ca="1" si="141"/>
        <v>0</v>
      </c>
      <c r="U70" s="440">
        <f t="shared" ca="1" si="141"/>
        <v>0</v>
      </c>
      <c r="V70" s="440">
        <f t="shared" ca="1" si="141"/>
        <v>0</v>
      </c>
      <c r="W70" s="440">
        <f t="shared" ca="1" si="141"/>
        <v>0</v>
      </c>
      <c r="X70" s="440">
        <f t="shared" ca="1" si="141"/>
        <v>0</v>
      </c>
      <c r="Y70" s="440">
        <f t="shared" ca="1" si="141"/>
        <v>0</v>
      </c>
      <c r="Z70" s="440">
        <f t="shared" ca="1" si="141"/>
        <v>0</v>
      </c>
      <c r="AA70" s="440">
        <f t="shared" ca="1" si="141"/>
        <v>0</v>
      </c>
      <c r="AB70" s="440">
        <f t="shared" ca="1" si="141"/>
        <v>0</v>
      </c>
      <c r="AC70" s="440">
        <f t="shared" ca="1" si="141"/>
        <v>0</v>
      </c>
      <c r="AD70" s="440">
        <f t="shared" ca="1" si="141"/>
        <v>0</v>
      </c>
      <c r="AE70" s="440">
        <f t="shared" ca="1" si="141"/>
        <v>0</v>
      </c>
      <c r="AF70" s="440">
        <f t="shared" ca="1" si="141"/>
        <v>0</v>
      </c>
      <c r="AG70" s="440">
        <f t="shared" ca="1" si="141"/>
        <v>0</v>
      </c>
      <c r="AH70" s="440">
        <f t="shared" ca="1" si="141"/>
        <v>0</v>
      </c>
      <c r="AI70" s="440">
        <f t="shared" ca="1" si="141"/>
        <v>0</v>
      </c>
      <c r="AJ70" s="440">
        <f t="shared" ca="1" si="141"/>
        <v>0</v>
      </c>
      <c r="AK70" s="440">
        <f t="shared" ca="1" si="141"/>
        <v>0</v>
      </c>
      <c r="AL70" s="440">
        <f t="shared" ca="1" si="141"/>
        <v>0</v>
      </c>
      <c r="AM70" s="440">
        <f t="shared" ca="1" si="141"/>
        <v>0</v>
      </c>
      <c r="AN70" s="440">
        <f t="shared" ca="1" si="141"/>
        <v>0</v>
      </c>
      <c r="AO70" s="440">
        <f t="shared" ca="1" si="141"/>
        <v>0</v>
      </c>
      <c r="AP70" s="440">
        <f t="shared" ca="1" si="141"/>
        <v>0</v>
      </c>
      <c r="AQ70" s="440">
        <f t="shared" ca="1" si="141"/>
        <v>0</v>
      </c>
      <c r="AR70" s="440">
        <f t="shared" ca="1" si="141"/>
        <v>0</v>
      </c>
      <c r="AS70" s="440">
        <f t="shared" ca="1" si="141"/>
        <v>0</v>
      </c>
      <c r="AT70" s="440">
        <f t="shared" ca="1" si="141"/>
        <v>0</v>
      </c>
      <c r="AU70" s="440">
        <f t="shared" ca="1" si="141"/>
        <v>0</v>
      </c>
      <c r="AV70" s="440">
        <f t="shared" ca="1" si="141"/>
        <v>0</v>
      </c>
      <c r="AW70" s="440">
        <f t="shared" ca="1" si="141"/>
        <v>0</v>
      </c>
      <c r="AX70" s="440">
        <f t="shared" ca="1" si="141"/>
        <v>0</v>
      </c>
      <c r="AY70" s="440">
        <f t="shared" ca="1" si="141"/>
        <v>0</v>
      </c>
      <c r="AZ70" s="440">
        <f t="shared" ca="1" si="141"/>
        <v>0</v>
      </c>
      <c r="BA70" s="440">
        <f t="shared" ca="1" si="141"/>
        <v>0</v>
      </c>
      <c r="BB70" s="440">
        <f t="shared" ca="1" si="141"/>
        <v>0</v>
      </c>
      <c r="BC70" s="440">
        <f t="shared" ca="1" si="141"/>
        <v>0</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f t="shared" ca="1" si="127"/>
        <v>0</v>
      </c>
      <c r="DA70" s="440"/>
      <c r="DB70" s="440"/>
      <c r="DC70" s="440"/>
      <c r="DD70" s="440"/>
      <c r="DE70" s="440"/>
      <c r="DF70" s="440"/>
      <c r="DG70" s="440"/>
      <c r="DH70" s="440"/>
      <c r="DI70" s="440"/>
      <c r="DJ70" s="440"/>
      <c r="DK70" s="440"/>
      <c r="DL70" s="438"/>
    </row>
    <row r="71" spans="1:123" x14ac:dyDescent="0.2">
      <c r="A71" s="191">
        <f t="shared" si="128"/>
        <v>14</v>
      </c>
      <c r="B71" s="191">
        <f t="shared" si="129"/>
        <v>2031</v>
      </c>
      <c r="C71" s="183">
        <f t="shared" ca="1" si="125"/>
        <v>0</v>
      </c>
      <c r="D71" s="439"/>
      <c r="E71" s="439"/>
      <c r="F71" s="439"/>
      <c r="G71" s="439"/>
      <c r="H71" s="439"/>
      <c r="I71" s="439"/>
      <c r="J71" s="439"/>
      <c r="K71" s="439"/>
      <c r="L71" s="439"/>
      <c r="M71" s="439"/>
      <c r="N71" s="439"/>
      <c r="O71" s="439"/>
      <c r="P71" s="439"/>
      <c r="Q71" s="440">
        <f ca="1">$C71*INDIRECT("'Bonus Calc'!"&amp;D$101&amp;61)</f>
        <v>0</v>
      </c>
      <c r="R71" s="440">
        <f t="shared" ref="R71:BD71" ca="1" si="142">$C71*INDIRECT("'Bonus Calc'!"&amp;E$101&amp;61)</f>
        <v>0</v>
      </c>
      <c r="S71" s="440">
        <f t="shared" ca="1" si="142"/>
        <v>0</v>
      </c>
      <c r="T71" s="440">
        <f t="shared" ca="1" si="142"/>
        <v>0</v>
      </c>
      <c r="U71" s="440">
        <f t="shared" ca="1" si="142"/>
        <v>0</v>
      </c>
      <c r="V71" s="440">
        <f t="shared" ca="1" si="142"/>
        <v>0</v>
      </c>
      <c r="W71" s="440">
        <f t="shared" ca="1" si="142"/>
        <v>0</v>
      </c>
      <c r="X71" s="440">
        <f t="shared" ca="1" si="142"/>
        <v>0</v>
      </c>
      <c r="Y71" s="440">
        <f t="shared" ca="1" si="142"/>
        <v>0</v>
      </c>
      <c r="Z71" s="440">
        <f t="shared" ca="1" si="142"/>
        <v>0</v>
      </c>
      <c r="AA71" s="440">
        <f t="shared" ca="1" si="142"/>
        <v>0</v>
      </c>
      <c r="AB71" s="440">
        <f t="shared" ca="1" si="142"/>
        <v>0</v>
      </c>
      <c r="AC71" s="440">
        <f t="shared" ca="1" si="142"/>
        <v>0</v>
      </c>
      <c r="AD71" s="440">
        <f t="shared" ca="1" si="142"/>
        <v>0</v>
      </c>
      <c r="AE71" s="440">
        <f t="shared" ca="1" si="142"/>
        <v>0</v>
      </c>
      <c r="AF71" s="440">
        <f t="shared" ca="1" si="142"/>
        <v>0</v>
      </c>
      <c r="AG71" s="440">
        <f t="shared" ca="1" si="142"/>
        <v>0</v>
      </c>
      <c r="AH71" s="440">
        <f t="shared" ca="1" si="142"/>
        <v>0</v>
      </c>
      <c r="AI71" s="440">
        <f t="shared" ca="1" si="142"/>
        <v>0</v>
      </c>
      <c r="AJ71" s="440">
        <f t="shared" ca="1" si="142"/>
        <v>0</v>
      </c>
      <c r="AK71" s="440">
        <f t="shared" ca="1" si="142"/>
        <v>0</v>
      </c>
      <c r="AL71" s="440">
        <f t="shared" ca="1" si="142"/>
        <v>0</v>
      </c>
      <c r="AM71" s="440">
        <f t="shared" ca="1" si="142"/>
        <v>0</v>
      </c>
      <c r="AN71" s="440">
        <f t="shared" ca="1" si="142"/>
        <v>0</v>
      </c>
      <c r="AO71" s="440">
        <f t="shared" ca="1" si="142"/>
        <v>0</v>
      </c>
      <c r="AP71" s="440">
        <f t="shared" ca="1" si="142"/>
        <v>0</v>
      </c>
      <c r="AQ71" s="440">
        <f t="shared" ca="1" si="142"/>
        <v>0</v>
      </c>
      <c r="AR71" s="440">
        <f t="shared" ca="1" si="142"/>
        <v>0</v>
      </c>
      <c r="AS71" s="440">
        <f t="shared" ca="1" si="142"/>
        <v>0</v>
      </c>
      <c r="AT71" s="440">
        <f t="shared" ca="1" si="142"/>
        <v>0</v>
      </c>
      <c r="AU71" s="440">
        <f t="shared" ca="1" si="142"/>
        <v>0</v>
      </c>
      <c r="AV71" s="440">
        <f t="shared" ca="1" si="142"/>
        <v>0</v>
      </c>
      <c r="AW71" s="440">
        <f t="shared" ca="1" si="142"/>
        <v>0</v>
      </c>
      <c r="AX71" s="440">
        <f t="shared" ca="1" si="142"/>
        <v>0</v>
      </c>
      <c r="AY71" s="440">
        <f t="shared" ca="1" si="142"/>
        <v>0</v>
      </c>
      <c r="AZ71" s="440">
        <f t="shared" ca="1" si="142"/>
        <v>0</v>
      </c>
      <c r="BA71" s="440">
        <f t="shared" ca="1" si="142"/>
        <v>0</v>
      </c>
      <c r="BB71" s="440">
        <f t="shared" ca="1" si="142"/>
        <v>0</v>
      </c>
      <c r="BC71" s="440">
        <f t="shared" ca="1" si="142"/>
        <v>0</v>
      </c>
      <c r="BD71" s="440">
        <f t="shared" ca="1" si="142"/>
        <v>0</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f t="shared" ca="1" si="127"/>
        <v>0</v>
      </c>
      <c r="DA71" s="440"/>
      <c r="DB71" s="440"/>
      <c r="DC71" s="440"/>
      <c r="DD71" s="440"/>
      <c r="DE71" s="440"/>
      <c r="DF71" s="440"/>
      <c r="DG71" s="440"/>
      <c r="DH71" s="440"/>
      <c r="DI71" s="440"/>
      <c r="DJ71" s="440"/>
      <c r="DK71" s="440"/>
      <c r="DL71" s="440"/>
      <c r="DM71" s="438"/>
    </row>
    <row r="72" spans="1:123" x14ac:dyDescent="0.2">
      <c r="A72" s="191">
        <f t="shared" si="128"/>
        <v>15</v>
      </c>
      <c r="B72" s="191">
        <f t="shared" si="129"/>
        <v>2032</v>
      </c>
      <c r="C72" s="183">
        <f t="shared" ca="1" si="125"/>
        <v>0</v>
      </c>
      <c r="D72" s="439"/>
      <c r="E72" s="439"/>
      <c r="F72" s="439"/>
      <c r="G72" s="439"/>
      <c r="H72" s="439"/>
      <c r="I72" s="439"/>
      <c r="J72" s="439"/>
      <c r="K72" s="439"/>
      <c r="L72" s="439"/>
      <c r="M72" s="439"/>
      <c r="N72" s="439"/>
      <c r="O72" s="439"/>
      <c r="P72" s="439"/>
      <c r="Q72" s="439"/>
      <c r="R72" s="440">
        <f ca="1">$C72*INDIRECT("'Bonus Calc'!"&amp;D$101&amp;61)</f>
        <v>0</v>
      </c>
      <c r="S72" s="440">
        <f t="shared" ref="S72:BE72" ca="1" si="143">$C72*INDIRECT("'Bonus Calc'!"&amp;E$101&amp;61)</f>
        <v>0</v>
      </c>
      <c r="T72" s="440">
        <f t="shared" ca="1" si="143"/>
        <v>0</v>
      </c>
      <c r="U72" s="440">
        <f t="shared" ca="1" si="143"/>
        <v>0</v>
      </c>
      <c r="V72" s="440">
        <f t="shared" ca="1" si="143"/>
        <v>0</v>
      </c>
      <c r="W72" s="440">
        <f t="shared" ca="1" si="143"/>
        <v>0</v>
      </c>
      <c r="X72" s="440">
        <f t="shared" ca="1" si="143"/>
        <v>0</v>
      </c>
      <c r="Y72" s="440">
        <f t="shared" ca="1" si="143"/>
        <v>0</v>
      </c>
      <c r="Z72" s="440">
        <f t="shared" ca="1" si="143"/>
        <v>0</v>
      </c>
      <c r="AA72" s="440">
        <f t="shared" ca="1" si="143"/>
        <v>0</v>
      </c>
      <c r="AB72" s="440">
        <f t="shared" ca="1" si="143"/>
        <v>0</v>
      </c>
      <c r="AC72" s="440">
        <f t="shared" ca="1" si="143"/>
        <v>0</v>
      </c>
      <c r="AD72" s="440">
        <f t="shared" ca="1" si="143"/>
        <v>0</v>
      </c>
      <c r="AE72" s="440">
        <f t="shared" ca="1" si="143"/>
        <v>0</v>
      </c>
      <c r="AF72" s="440">
        <f t="shared" ca="1" si="143"/>
        <v>0</v>
      </c>
      <c r="AG72" s="440">
        <f t="shared" ca="1" si="143"/>
        <v>0</v>
      </c>
      <c r="AH72" s="440">
        <f t="shared" ca="1" si="143"/>
        <v>0</v>
      </c>
      <c r="AI72" s="440">
        <f t="shared" ca="1" si="143"/>
        <v>0</v>
      </c>
      <c r="AJ72" s="440">
        <f t="shared" ca="1" si="143"/>
        <v>0</v>
      </c>
      <c r="AK72" s="440">
        <f t="shared" ca="1" si="143"/>
        <v>0</v>
      </c>
      <c r="AL72" s="440">
        <f t="shared" ca="1" si="143"/>
        <v>0</v>
      </c>
      <c r="AM72" s="440">
        <f t="shared" ca="1" si="143"/>
        <v>0</v>
      </c>
      <c r="AN72" s="440">
        <f t="shared" ca="1" si="143"/>
        <v>0</v>
      </c>
      <c r="AO72" s="440">
        <f t="shared" ca="1" si="143"/>
        <v>0</v>
      </c>
      <c r="AP72" s="440">
        <f t="shared" ca="1" si="143"/>
        <v>0</v>
      </c>
      <c r="AQ72" s="440">
        <f t="shared" ca="1" si="143"/>
        <v>0</v>
      </c>
      <c r="AR72" s="440">
        <f t="shared" ca="1" si="143"/>
        <v>0</v>
      </c>
      <c r="AS72" s="440">
        <f t="shared" ca="1" si="143"/>
        <v>0</v>
      </c>
      <c r="AT72" s="440">
        <f t="shared" ca="1" si="143"/>
        <v>0</v>
      </c>
      <c r="AU72" s="440">
        <f t="shared" ca="1" si="143"/>
        <v>0</v>
      </c>
      <c r="AV72" s="440">
        <f t="shared" ca="1" si="143"/>
        <v>0</v>
      </c>
      <c r="AW72" s="440">
        <f t="shared" ca="1" si="143"/>
        <v>0</v>
      </c>
      <c r="AX72" s="440">
        <f t="shared" ca="1" si="143"/>
        <v>0</v>
      </c>
      <c r="AY72" s="440">
        <f t="shared" ca="1" si="143"/>
        <v>0</v>
      </c>
      <c r="AZ72" s="440">
        <f t="shared" ca="1" si="143"/>
        <v>0</v>
      </c>
      <c r="BA72" s="440">
        <f t="shared" ca="1" si="143"/>
        <v>0</v>
      </c>
      <c r="BB72" s="440">
        <f t="shared" ca="1" si="143"/>
        <v>0</v>
      </c>
      <c r="BC72" s="440">
        <f t="shared" ca="1" si="143"/>
        <v>0</v>
      </c>
      <c r="BD72" s="440">
        <f t="shared" ca="1" si="143"/>
        <v>0</v>
      </c>
      <c r="BE72" s="440">
        <f t="shared" ca="1" si="143"/>
        <v>0</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f t="shared" ca="1" si="127"/>
        <v>0</v>
      </c>
      <c r="DA72" s="440"/>
      <c r="DB72" s="440"/>
      <c r="DC72" s="440"/>
      <c r="DD72" s="440"/>
      <c r="DE72" s="440"/>
      <c r="DF72" s="440"/>
      <c r="DG72" s="440"/>
      <c r="DH72" s="440"/>
      <c r="DI72" s="440"/>
      <c r="DJ72" s="440"/>
      <c r="DK72" s="440"/>
      <c r="DL72" s="440"/>
      <c r="DM72" s="440"/>
      <c r="DN72" s="438"/>
    </row>
    <row r="73" spans="1:123" x14ac:dyDescent="0.2">
      <c r="A73" s="191">
        <f t="shared" si="128"/>
        <v>16</v>
      </c>
      <c r="B73" s="191">
        <f t="shared" si="129"/>
        <v>2033</v>
      </c>
      <c r="C73" s="183">
        <f t="shared" ca="1" si="125"/>
        <v>0</v>
      </c>
      <c r="D73" s="439"/>
      <c r="E73" s="439"/>
      <c r="F73" s="439"/>
      <c r="G73" s="439"/>
      <c r="H73" s="439"/>
      <c r="I73" s="439"/>
      <c r="J73" s="439"/>
      <c r="K73" s="439"/>
      <c r="L73" s="439"/>
      <c r="M73" s="439"/>
      <c r="N73" s="439"/>
      <c r="O73" s="439"/>
      <c r="P73" s="439"/>
      <c r="Q73" s="439"/>
      <c r="R73" s="439"/>
      <c r="S73" s="440">
        <f ca="1">$C73*INDIRECT("'Bonus Calc'!"&amp;D$101&amp;61)</f>
        <v>0</v>
      </c>
      <c r="T73" s="440">
        <f t="shared" ref="T73:BF73" ca="1" si="144">$C73*INDIRECT("'Bonus Calc'!"&amp;E$101&amp;61)</f>
        <v>0</v>
      </c>
      <c r="U73" s="440">
        <f t="shared" ca="1" si="144"/>
        <v>0</v>
      </c>
      <c r="V73" s="440">
        <f t="shared" ca="1" si="144"/>
        <v>0</v>
      </c>
      <c r="W73" s="440">
        <f t="shared" ca="1" si="144"/>
        <v>0</v>
      </c>
      <c r="X73" s="440">
        <f t="shared" ca="1" si="144"/>
        <v>0</v>
      </c>
      <c r="Y73" s="440">
        <f t="shared" ca="1" si="144"/>
        <v>0</v>
      </c>
      <c r="Z73" s="440">
        <f t="shared" ca="1" si="144"/>
        <v>0</v>
      </c>
      <c r="AA73" s="440">
        <f t="shared" ca="1" si="144"/>
        <v>0</v>
      </c>
      <c r="AB73" s="440">
        <f t="shared" ca="1" si="144"/>
        <v>0</v>
      </c>
      <c r="AC73" s="440">
        <f t="shared" ca="1" si="144"/>
        <v>0</v>
      </c>
      <c r="AD73" s="440">
        <f t="shared" ca="1" si="144"/>
        <v>0</v>
      </c>
      <c r="AE73" s="440">
        <f t="shared" ca="1" si="144"/>
        <v>0</v>
      </c>
      <c r="AF73" s="440">
        <f t="shared" ca="1" si="144"/>
        <v>0</v>
      </c>
      <c r="AG73" s="440">
        <f t="shared" ca="1" si="144"/>
        <v>0</v>
      </c>
      <c r="AH73" s="440">
        <f t="shared" ca="1" si="144"/>
        <v>0</v>
      </c>
      <c r="AI73" s="440">
        <f t="shared" ca="1" si="144"/>
        <v>0</v>
      </c>
      <c r="AJ73" s="440">
        <f t="shared" ca="1" si="144"/>
        <v>0</v>
      </c>
      <c r="AK73" s="440">
        <f t="shared" ca="1" si="144"/>
        <v>0</v>
      </c>
      <c r="AL73" s="440">
        <f t="shared" ca="1" si="144"/>
        <v>0</v>
      </c>
      <c r="AM73" s="440">
        <f t="shared" ca="1" si="144"/>
        <v>0</v>
      </c>
      <c r="AN73" s="440">
        <f t="shared" ca="1" si="144"/>
        <v>0</v>
      </c>
      <c r="AO73" s="440">
        <f t="shared" ca="1" si="144"/>
        <v>0</v>
      </c>
      <c r="AP73" s="440">
        <f t="shared" ca="1" si="144"/>
        <v>0</v>
      </c>
      <c r="AQ73" s="440">
        <f t="shared" ca="1" si="144"/>
        <v>0</v>
      </c>
      <c r="AR73" s="440">
        <f t="shared" ca="1" si="144"/>
        <v>0</v>
      </c>
      <c r="AS73" s="440">
        <f t="shared" ca="1" si="144"/>
        <v>0</v>
      </c>
      <c r="AT73" s="440">
        <f t="shared" ca="1" si="144"/>
        <v>0</v>
      </c>
      <c r="AU73" s="440">
        <f t="shared" ca="1" si="144"/>
        <v>0</v>
      </c>
      <c r="AV73" s="440">
        <f t="shared" ca="1" si="144"/>
        <v>0</v>
      </c>
      <c r="AW73" s="440">
        <f t="shared" ca="1" si="144"/>
        <v>0</v>
      </c>
      <c r="AX73" s="440">
        <f t="shared" ca="1" si="144"/>
        <v>0</v>
      </c>
      <c r="AY73" s="440">
        <f t="shared" ca="1" si="144"/>
        <v>0</v>
      </c>
      <c r="AZ73" s="440">
        <f t="shared" ca="1" si="144"/>
        <v>0</v>
      </c>
      <c r="BA73" s="440">
        <f t="shared" ca="1" si="144"/>
        <v>0</v>
      </c>
      <c r="BB73" s="440">
        <f t="shared" ca="1" si="144"/>
        <v>0</v>
      </c>
      <c r="BC73" s="440">
        <f t="shared" ca="1" si="144"/>
        <v>0</v>
      </c>
      <c r="BD73" s="440">
        <f t="shared" ca="1" si="144"/>
        <v>0</v>
      </c>
      <c r="BE73" s="440">
        <f t="shared" ca="1" si="144"/>
        <v>0</v>
      </c>
      <c r="BF73" s="440">
        <f t="shared" ca="1" si="144"/>
        <v>0</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f t="shared" ca="1" si="127"/>
        <v>0</v>
      </c>
      <c r="DA73" s="440"/>
      <c r="DB73" s="440"/>
      <c r="DC73" s="440"/>
      <c r="DD73" s="440"/>
      <c r="DE73" s="440"/>
      <c r="DF73" s="440"/>
      <c r="DG73" s="440"/>
      <c r="DH73" s="440"/>
      <c r="DI73" s="440"/>
      <c r="DJ73" s="440"/>
      <c r="DK73" s="440"/>
      <c r="DL73" s="440"/>
      <c r="DM73" s="440"/>
      <c r="DN73" s="440"/>
      <c r="DO73" s="438"/>
    </row>
    <row r="74" spans="1:123" x14ac:dyDescent="0.2">
      <c r="A74" s="191">
        <f t="shared" si="128"/>
        <v>17</v>
      </c>
      <c r="B74" s="191">
        <f t="shared" si="129"/>
        <v>2034</v>
      </c>
      <c r="C74" s="183">
        <f t="shared" ca="1" si="125"/>
        <v>0</v>
      </c>
      <c r="D74" s="439"/>
      <c r="E74" s="439"/>
      <c r="F74" s="439"/>
      <c r="G74" s="439"/>
      <c r="H74" s="439"/>
      <c r="I74" s="439"/>
      <c r="J74" s="439"/>
      <c r="K74" s="439"/>
      <c r="L74" s="439"/>
      <c r="M74" s="439"/>
      <c r="N74" s="439"/>
      <c r="O74" s="439"/>
      <c r="P74" s="439"/>
      <c r="Q74" s="439"/>
      <c r="R74" s="439"/>
      <c r="S74" s="439"/>
      <c r="T74" s="440">
        <f ca="1">$C74*INDIRECT("'Bonus Calc'!"&amp;D$101&amp;61)</f>
        <v>0</v>
      </c>
      <c r="U74" s="440">
        <f t="shared" ref="U74:BG74" ca="1" si="145">$C74*INDIRECT("'Bonus Calc'!"&amp;E$101&amp;61)</f>
        <v>0</v>
      </c>
      <c r="V74" s="440">
        <f t="shared" ca="1" si="145"/>
        <v>0</v>
      </c>
      <c r="W74" s="440">
        <f t="shared" ca="1" si="145"/>
        <v>0</v>
      </c>
      <c r="X74" s="440">
        <f t="shared" ca="1" si="145"/>
        <v>0</v>
      </c>
      <c r="Y74" s="440">
        <f t="shared" ca="1" si="145"/>
        <v>0</v>
      </c>
      <c r="Z74" s="440">
        <f t="shared" ca="1" si="145"/>
        <v>0</v>
      </c>
      <c r="AA74" s="440">
        <f t="shared" ca="1" si="145"/>
        <v>0</v>
      </c>
      <c r="AB74" s="440">
        <f t="shared" ca="1" si="145"/>
        <v>0</v>
      </c>
      <c r="AC74" s="440">
        <f t="shared" ca="1" si="145"/>
        <v>0</v>
      </c>
      <c r="AD74" s="440">
        <f t="shared" ca="1" si="145"/>
        <v>0</v>
      </c>
      <c r="AE74" s="440">
        <f t="shared" ca="1" si="145"/>
        <v>0</v>
      </c>
      <c r="AF74" s="440">
        <f t="shared" ca="1" si="145"/>
        <v>0</v>
      </c>
      <c r="AG74" s="440">
        <f t="shared" ca="1" si="145"/>
        <v>0</v>
      </c>
      <c r="AH74" s="440">
        <f t="shared" ca="1" si="145"/>
        <v>0</v>
      </c>
      <c r="AI74" s="440">
        <f t="shared" ca="1" si="145"/>
        <v>0</v>
      </c>
      <c r="AJ74" s="440">
        <f t="shared" ca="1" si="145"/>
        <v>0</v>
      </c>
      <c r="AK74" s="440">
        <f t="shared" ca="1" si="145"/>
        <v>0</v>
      </c>
      <c r="AL74" s="440">
        <f t="shared" ca="1" si="145"/>
        <v>0</v>
      </c>
      <c r="AM74" s="440">
        <f t="shared" ca="1" si="145"/>
        <v>0</v>
      </c>
      <c r="AN74" s="440">
        <f t="shared" ca="1" si="145"/>
        <v>0</v>
      </c>
      <c r="AO74" s="440">
        <f t="shared" ca="1" si="145"/>
        <v>0</v>
      </c>
      <c r="AP74" s="440">
        <f t="shared" ca="1" si="145"/>
        <v>0</v>
      </c>
      <c r="AQ74" s="440">
        <f t="shared" ca="1" si="145"/>
        <v>0</v>
      </c>
      <c r="AR74" s="440">
        <f t="shared" ca="1" si="145"/>
        <v>0</v>
      </c>
      <c r="AS74" s="440">
        <f t="shared" ca="1" si="145"/>
        <v>0</v>
      </c>
      <c r="AT74" s="440">
        <f t="shared" ca="1" si="145"/>
        <v>0</v>
      </c>
      <c r="AU74" s="440">
        <f t="shared" ca="1" si="145"/>
        <v>0</v>
      </c>
      <c r="AV74" s="440">
        <f t="shared" ca="1" si="145"/>
        <v>0</v>
      </c>
      <c r="AW74" s="440">
        <f t="shared" ca="1" si="145"/>
        <v>0</v>
      </c>
      <c r="AX74" s="440">
        <f t="shared" ca="1" si="145"/>
        <v>0</v>
      </c>
      <c r="AY74" s="440">
        <f t="shared" ca="1" si="145"/>
        <v>0</v>
      </c>
      <c r="AZ74" s="440">
        <f t="shared" ca="1" si="145"/>
        <v>0</v>
      </c>
      <c r="BA74" s="440">
        <f t="shared" ca="1" si="145"/>
        <v>0</v>
      </c>
      <c r="BB74" s="440">
        <f t="shared" ca="1" si="145"/>
        <v>0</v>
      </c>
      <c r="BC74" s="440">
        <f t="shared" ca="1" si="145"/>
        <v>0</v>
      </c>
      <c r="BD74" s="440">
        <f t="shared" ca="1" si="145"/>
        <v>0</v>
      </c>
      <c r="BE74" s="440">
        <f t="shared" ca="1" si="145"/>
        <v>0</v>
      </c>
      <c r="BF74" s="440">
        <f t="shared" ca="1" si="145"/>
        <v>0</v>
      </c>
      <c r="BG74" s="440">
        <f t="shared" ca="1" si="145"/>
        <v>0</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f t="shared" ca="1" si="127"/>
        <v>0</v>
      </c>
      <c r="DA74" s="440"/>
      <c r="DB74" s="440"/>
      <c r="DC74" s="440"/>
      <c r="DD74" s="440"/>
      <c r="DE74" s="440"/>
      <c r="DF74" s="440"/>
      <c r="DG74" s="440"/>
      <c r="DH74" s="440"/>
      <c r="DI74" s="440"/>
      <c r="DJ74" s="440"/>
      <c r="DK74" s="440"/>
      <c r="DL74" s="440"/>
      <c r="DM74" s="440"/>
      <c r="DN74" s="440"/>
      <c r="DO74" s="440"/>
      <c r="DP74" s="438"/>
    </row>
    <row r="75" spans="1:123" x14ac:dyDescent="0.2">
      <c r="A75" s="191">
        <f t="shared" si="128"/>
        <v>18</v>
      </c>
      <c r="B75" s="191">
        <f t="shared" si="129"/>
        <v>2035</v>
      </c>
      <c r="C75" s="183">
        <f t="shared" ca="1" si="125"/>
        <v>0</v>
      </c>
      <c r="D75" s="439"/>
      <c r="E75" s="439"/>
      <c r="F75" s="439"/>
      <c r="G75" s="439"/>
      <c r="H75" s="439"/>
      <c r="I75" s="439"/>
      <c r="J75" s="439"/>
      <c r="K75" s="439"/>
      <c r="L75" s="439"/>
      <c r="M75" s="439"/>
      <c r="N75" s="439"/>
      <c r="O75" s="439"/>
      <c r="P75" s="439"/>
      <c r="Q75" s="439"/>
      <c r="R75" s="439"/>
      <c r="S75" s="439"/>
      <c r="T75" s="439"/>
      <c r="U75" s="440">
        <f ca="1">$C75*INDIRECT("'Bonus Calc'!"&amp;D$101&amp;61)</f>
        <v>0</v>
      </c>
      <c r="V75" s="440">
        <f t="shared" ref="V75:BH75" ca="1" si="146">$C75*INDIRECT("'Bonus Calc'!"&amp;E$101&amp;61)</f>
        <v>0</v>
      </c>
      <c r="W75" s="440">
        <f t="shared" ca="1" si="146"/>
        <v>0</v>
      </c>
      <c r="X75" s="440">
        <f t="shared" ca="1" si="146"/>
        <v>0</v>
      </c>
      <c r="Y75" s="440">
        <f t="shared" ca="1" si="146"/>
        <v>0</v>
      </c>
      <c r="Z75" s="440">
        <f t="shared" ca="1" si="146"/>
        <v>0</v>
      </c>
      <c r="AA75" s="440">
        <f t="shared" ca="1" si="146"/>
        <v>0</v>
      </c>
      <c r="AB75" s="440">
        <f t="shared" ca="1" si="146"/>
        <v>0</v>
      </c>
      <c r="AC75" s="440">
        <f t="shared" ca="1" si="146"/>
        <v>0</v>
      </c>
      <c r="AD75" s="440">
        <f t="shared" ca="1" si="146"/>
        <v>0</v>
      </c>
      <c r="AE75" s="440">
        <f t="shared" ca="1" si="146"/>
        <v>0</v>
      </c>
      <c r="AF75" s="440">
        <f t="shared" ca="1" si="146"/>
        <v>0</v>
      </c>
      <c r="AG75" s="440">
        <f t="shared" ca="1" si="146"/>
        <v>0</v>
      </c>
      <c r="AH75" s="440">
        <f t="shared" ca="1" si="146"/>
        <v>0</v>
      </c>
      <c r="AI75" s="440">
        <f t="shared" ca="1" si="146"/>
        <v>0</v>
      </c>
      <c r="AJ75" s="440">
        <f t="shared" ca="1" si="146"/>
        <v>0</v>
      </c>
      <c r="AK75" s="440">
        <f t="shared" ca="1" si="146"/>
        <v>0</v>
      </c>
      <c r="AL75" s="440">
        <f t="shared" ca="1" si="146"/>
        <v>0</v>
      </c>
      <c r="AM75" s="440">
        <f t="shared" ca="1" si="146"/>
        <v>0</v>
      </c>
      <c r="AN75" s="440">
        <f t="shared" ca="1" si="146"/>
        <v>0</v>
      </c>
      <c r="AO75" s="440">
        <f t="shared" ca="1" si="146"/>
        <v>0</v>
      </c>
      <c r="AP75" s="440">
        <f t="shared" ca="1" si="146"/>
        <v>0</v>
      </c>
      <c r="AQ75" s="440">
        <f t="shared" ca="1" si="146"/>
        <v>0</v>
      </c>
      <c r="AR75" s="440">
        <f t="shared" ca="1" si="146"/>
        <v>0</v>
      </c>
      <c r="AS75" s="440">
        <f t="shared" ca="1" si="146"/>
        <v>0</v>
      </c>
      <c r="AT75" s="440">
        <f t="shared" ca="1" si="146"/>
        <v>0</v>
      </c>
      <c r="AU75" s="440">
        <f t="shared" ca="1" si="146"/>
        <v>0</v>
      </c>
      <c r="AV75" s="440">
        <f t="shared" ca="1" si="146"/>
        <v>0</v>
      </c>
      <c r="AW75" s="440">
        <f t="shared" ca="1" si="146"/>
        <v>0</v>
      </c>
      <c r="AX75" s="440">
        <f t="shared" ca="1" si="146"/>
        <v>0</v>
      </c>
      <c r="AY75" s="440">
        <f t="shared" ca="1" si="146"/>
        <v>0</v>
      </c>
      <c r="AZ75" s="440">
        <f t="shared" ca="1" si="146"/>
        <v>0</v>
      </c>
      <c r="BA75" s="440">
        <f t="shared" ca="1" si="146"/>
        <v>0</v>
      </c>
      <c r="BB75" s="440">
        <f t="shared" ca="1" si="146"/>
        <v>0</v>
      </c>
      <c r="BC75" s="440">
        <f t="shared" ca="1" si="146"/>
        <v>0</v>
      </c>
      <c r="BD75" s="440">
        <f t="shared" ca="1" si="146"/>
        <v>0</v>
      </c>
      <c r="BE75" s="440">
        <f t="shared" ca="1" si="146"/>
        <v>0</v>
      </c>
      <c r="BF75" s="440">
        <f t="shared" ca="1" si="146"/>
        <v>0</v>
      </c>
      <c r="BG75" s="440">
        <f t="shared" ca="1" si="146"/>
        <v>0</v>
      </c>
      <c r="BH75" s="440">
        <f t="shared" ca="1" si="146"/>
        <v>0</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f t="shared" ca="1" si="127"/>
        <v>0</v>
      </c>
      <c r="DA75" s="440"/>
      <c r="DB75" s="440"/>
      <c r="DC75" s="440"/>
      <c r="DD75" s="440"/>
      <c r="DE75" s="440"/>
      <c r="DF75" s="440"/>
      <c r="DG75" s="440"/>
      <c r="DH75" s="440"/>
      <c r="DI75" s="440"/>
      <c r="DJ75" s="440"/>
      <c r="DK75" s="440"/>
      <c r="DL75" s="440"/>
      <c r="DM75" s="440"/>
      <c r="DN75" s="440"/>
      <c r="DO75" s="440"/>
      <c r="DP75" s="440"/>
      <c r="DQ75" s="438"/>
    </row>
    <row r="76" spans="1:123" x14ac:dyDescent="0.2">
      <c r="A76" s="191">
        <f t="shared" si="128"/>
        <v>19</v>
      </c>
      <c r="B76" s="191">
        <f t="shared" si="129"/>
        <v>2036</v>
      </c>
      <c r="C76" s="183">
        <f t="shared" ca="1" si="125"/>
        <v>0</v>
      </c>
      <c r="D76" s="439"/>
      <c r="E76" s="439"/>
      <c r="F76" s="439"/>
      <c r="G76" s="439"/>
      <c r="H76" s="439"/>
      <c r="I76" s="439"/>
      <c r="J76" s="439"/>
      <c r="K76" s="439"/>
      <c r="L76" s="439"/>
      <c r="M76" s="439"/>
      <c r="N76" s="439"/>
      <c r="O76" s="439"/>
      <c r="P76" s="439"/>
      <c r="Q76" s="439"/>
      <c r="R76" s="439"/>
      <c r="S76" s="439"/>
      <c r="T76" s="439"/>
      <c r="U76" s="439"/>
      <c r="V76" s="440">
        <f ca="1">$C76*INDIRECT("'Bonus Calc'!"&amp;D$101&amp;61)</f>
        <v>0</v>
      </c>
      <c r="W76" s="440">
        <f t="shared" ref="W76:BI76" ca="1" si="147">$C76*INDIRECT("'Bonus Calc'!"&amp;E$101&amp;61)</f>
        <v>0</v>
      </c>
      <c r="X76" s="440">
        <f t="shared" ca="1" si="147"/>
        <v>0</v>
      </c>
      <c r="Y76" s="440">
        <f t="shared" ca="1" si="147"/>
        <v>0</v>
      </c>
      <c r="Z76" s="440">
        <f t="shared" ca="1" si="147"/>
        <v>0</v>
      </c>
      <c r="AA76" s="440">
        <f t="shared" ca="1" si="147"/>
        <v>0</v>
      </c>
      <c r="AB76" s="440">
        <f t="shared" ca="1" si="147"/>
        <v>0</v>
      </c>
      <c r="AC76" s="440">
        <f t="shared" ca="1" si="147"/>
        <v>0</v>
      </c>
      <c r="AD76" s="440">
        <f t="shared" ca="1" si="147"/>
        <v>0</v>
      </c>
      <c r="AE76" s="440">
        <f t="shared" ca="1" si="147"/>
        <v>0</v>
      </c>
      <c r="AF76" s="440">
        <f t="shared" ca="1" si="147"/>
        <v>0</v>
      </c>
      <c r="AG76" s="440">
        <f t="shared" ca="1" si="147"/>
        <v>0</v>
      </c>
      <c r="AH76" s="440">
        <f t="shared" ca="1" si="147"/>
        <v>0</v>
      </c>
      <c r="AI76" s="440">
        <f t="shared" ca="1" si="147"/>
        <v>0</v>
      </c>
      <c r="AJ76" s="440">
        <f t="shared" ca="1" si="147"/>
        <v>0</v>
      </c>
      <c r="AK76" s="440">
        <f t="shared" ca="1" si="147"/>
        <v>0</v>
      </c>
      <c r="AL76" s="440">
        <f t="shared" ca="1" si="147"/>
        <v>0</v>
      </c>
      <c r="AM76" s="440">
        <f t="shared" ca="1" si="147"/>
        <v>0</v>
      </c>
      <c r="AN76" s="440">
        <f t="shared" ca="1" si="147"/>
        <v>0</v>
      </c>
      <c r="AO76" s="440">
        <f t="shared" ca="1" si="147"/>
        <v>0</v>
      </c>
      <c r="AP76" s="440">
        <f t="shared" ca="1" si="147"/>
        <v>0</v>
      </c>
      <c r="AQ76" s="440">
        <f t="shared" ca="1" si="147"/>
        <v>0</v>
      </c>
      <c r="AR76" s="440">
        <f t="shared" ca="1" si="147"/>
        <v>0</v>
      </c>
      <c r="AS76" s="440">
        <f t="shared" ca="1" si="147"/>
        <v>0</v>
      </c>
      <c r="AT76" s="440">
        <f t="shared" ca="1" si="147"/>
        <v>0</v>
      </c>
      <c r="AU76" s="440">
        <f t="shared" ca="1" si="147"/>
        <v>0</v>
      </c>
      <c r="AV76" s="440">
        <f t="shared" ca="1" si="147"/>
        <v>0</v>
      </c>
      <c r="AW76" s="440">
        <f t="shared" ca="1" si="147"/>
        <v>0</v>
      </c>
      <c r="AX76" s="440">
        <f t="shared" ca="1" si="147"/>
        <v>0</v>
      </c>
      <c r="AY76" s="440">
        <f t="shared" ca="1" si="147"/>
        <v>0</v>
      </c>
      <c r="AZ76" s="440">
        <f t="shared" ca="1" si="147"/>
        <v>0</v>
      </c>
      <c r="BA76" s="440">
        <f t="shared" ca="1" si="147"/>
        <v>0</v>
      </c>
      <c r="BB76" s="440">
        <f t="shared" ca="1" si="147"/>
        <v>0</v>
      </c>
      <c r="BC76" s="440">
        <f t="shared" ca="1" si="147"/>
        <v>0</v>
      </c>
      <c r="BD76" s="440">
        <f t="shared" ca="1" si="147"/>
        <v>0</v>
      </c>
      <c r="BE76" s="440">
        <f t="shared" ca="1" si="147"/>
        <v>0</v>
      </c>
      <c r="BF76" s="440">
        <f t="shared" ca="1" si="147"/>
        <v>0</v>
      </c>
      <c r="BG76" s="440">
        <f t="shared" ca="1" si="147"/>
        <v>0</v>
      </c>
      <c r="BH76" s="440">
        <f t="shared" ca="1" si="147"/>
        <v>0</v>
      </c>
      <c r="BI76" s="440">
        <f t="shared" ca="1" si="147"/>
        <v>0</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f t="shared" ca="1" si="127"/>
        <v>0</v>
      </c>
      <c r="DA76" s="440"/>
      <c r="DB76" s="440"/>
      <c r="DC76" s="440"/>
      <c r="DD76" s="440"/>
      <c r="DE76" s="440"/>
      <c r="DF76" s="440"/>
      <c r="DG76" s="440"/>
      <c r="DH76" s="440"/>
      <c r="DI76" s="440"/>
      <c r="DJ76" s="440"/>
      <c r="DK76" s="440"/>
      <c r="DL76" s="440"/>
      <c r="DM76" s="440"/>
      <c r="DN76" s="440"/>
      <c r="DO76" s="440"/>
      <c r="DP76" s="440"/>
      <c r="DQ76" s="440"/>
      <c r="DR76" s="438"/>
    </row>
    <row r="77" spans="1:123" x14ac:dyDescent="0.2">
      <c r="A77" s="191">
        <f t="shared" si="128"/>
        <v>20</v>
      </c>
      <c r="B77" s="191">
        <f t="shared" si="129"/>
        <v>2037</v>
      </c>
      <c r="C77" s="183">
        <f t="shared" ca="1" si="125"/>
        <v>0</v>
      </c>
      <c r="D77" s="439"/>
      <c r="E77" s="439"/>
      <c r="F77" s="439"/>
      <c r="G77" s="439"/>
      <c r="H77" s="439"/>
      <c r="I77" s="439"/>
      <c r="J77" s="439"/>
      <c r="K77" s="439"/>
      <c r="L77" s="439"/>
      <c r="M77" s="439"/>
      <c r="N77" s="439"/>
      <c r="O77" s="439"/>
      <c r="P77" s="439"/>
      <c r="Q77" s="439"/>
      <c r="R77" s="439"/>
      <c r="S77" s="439"/>
      <c r="T77" s="439"/>
      <c r="U77" s="439"/>
      <c r="V77" s="439"/>
      <c r="W77" s="440">
        <f ca="1">$C77*INDIRECT("'Bonus Calc'!"&amp;D$101&amp;61)</f>
        <v>0</v>
      </c>
      <c r="X77" s="440">
        <f t="shared" ref="X77:BJ77" ca="1" si="148">$C77*INDIRECT("'Bonus Calc'!"&amp;E$101&amp;61)</f>
        <v>0</v>
      </c>
      <c r="Y77" s="440">
        <f t="shared" ca="1" si="148"/>
        <v>0</v>
      </c>
      <c r="Z77" s="440">
        <f t="shared" ca="1" si="148"/>
        <v>0</v>
      </c>
      <c r="AA77" s="440">
        <f t="shared" ca="1" si="148"/>
        <v>0</v>
      </c>
      <c r="AB77" s="440">
        <f t="shared" ca="1" si="148"/>
        <v>0</v>
      </c>
      <c r="AC77" s="440">
        <f t="shared" ca="1" si="148"/>
        <v>0</v>
      </c>
      <c r="AD77" s="440">
        <f t="shared" ca="1" si="148"/>
        <v>0</v>
      </c>
      <c r="AE77" s="440">
        <f t="shared" ca="1" si="148"/>
        <v>0</v>
      </c>
      <c r="AF77" s="440">
        <f t="shared" ca="1" si="148"/>
        <v>0</v>
      </c>
      <c r="AG77" s="440">
        <f t="shared" ca="1" si="148"/>
        <v>0</v>
      </c>
      <c r="AH77" s="440">
        <f t="shared" ca="1" si="148"/>
        <v>0</v>
      </c>
      <c r="AI77" s="440">
        <f t="shared" ca="1" si="148"/>
        <v>0</v>
      </c>
      <c r="AJ77" s="440">
        <f t="shared" ca="1" si="148"/>
        <v>0</v>
      </c>
      <c r="AK77" s="440">
        <f t="shared" ca="1" si="148"/>
        <v>0</v>
      </c>
      <c r="AL77" s="440">
        <f t="shared" ca="1" si="148"/>
        <v>0</v>
      </c>
      <c r="AM77" s="440">
        <f t="shared" ca="1" si="148"/>
        <v>0</v>
      </c>
      <c r="AN77" s="440">
        <f t="shared" ca="1" si="148"/>
        <v>0</v>
      </c>
      <c r="AO77" s="440">
        <f t="shared" ca="1" si="148"/>
        <v>0</v>
      </c>
      <c r="AP77" s="440">
        <f t="shared" ca="1" si="148"/>
        <v>0</v>
      </c>
      <c r="AQ77" s="440">
        <f t="shared" ca="1" si="148"/>
        <v>0</v>
      </c>
      <c r="AR77" s="440">
        <f t="shared" ca="1" si="148"/>
        <v>0</v>
      </c>
      <c r="AS77" s="440">
        <f t="shared" ca="1" si="148"/>
        <v>0</v>
      </c>
      <c r="AT77" s="440">
        <f t="shared" ca="1" si="148"/>
        <v>0</v>
      </c>
      <c r="AU77" s="440">
        <f t="shared" ca="1" si="148"/>
        <v>0</v>
      </c>
      <c r="AV77" s="440">
        <f t="shared" ca="1" si="148"/>
        <v>0</v>
      </c>
      <c r="AW77" s="440">
        <f t="shared" ca="1" si="148"/>
        <v>0</v>
      </c>
      <c r="AX77" s="440">
        <f t="shared" ca="1" si="148"/>
        <v>0</v>
      </c>
      <c r="AY77" s="440">
        <f t="shared" ca="1" si="148"/>
        <v>0</v>
      </c>
      <c r="AZ77" s="440">
        <f t="shared" ca="1" si="148"/>
        <v>0</v>
      </c>
      <c r="BA77" s="440">
        <f t="shared" ca="1" si="148"/>
        <v>0</v>
      </c>
      <c r="BB77" s="440">
        <f t="shared" ca="1" si="148"/>
        <v>0</v>
      </c>
      <c r="BC77" s="440">
        <f t="shared" ca="1" si="148"/>
        <v>0</v>
      </c>
      <c r="BD77" s="440">
        <f t="shared" ca="1" si="148"/>
        <v>0</v>
      </c>
      <c r="BE77" s="440">
        <f t="shared" ca="1" si="148"/>
        <v>0</v>
      </c>
      <c r="BF77" s="440">
        <f t="shared" ca="1" si="148"/>
        <v>0</v>
      </c>
      <c r="BG77" s="440">
        <f t="shared" ca="1" si="148"/>
        <v>0</v>
      </c>
      <c r="BH77" s="440">
        <f t="shared" ca="1" si="148"/>
        <v>0</v>
      </c>
      <c r="BI77" s="440">
        <f t="shared" ca="1" si="148"/>
        <v>0</v>
      </c>
      <c r="BJ77" s="440">
        <f t="shared" ca="1" si="148"/>
        <v>0</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f t="shared" ca="1" si="127"/>
        <v>0</v>
      </c>
      <c r="DA77" s="440"/>
      <c r="DB77" s="440"/>
      <c r="DC77" s="440"/>
      <c r="DD77" s="440"/>
      <c r="DE77" s="440"/>
      <c r="DF77" s="440"/>
      <c r="DG77" s="440"/>
      <c r="DH77" s="440"/>
      <c r="DI77" s="440"/>
      <c r="DJ77" s="440"/>
      <c r="DK77" s="440"/>
      <c r="DL77" s="440"/>
      <c r="DM77" s="440"/>
      <c r="DN77" s="440"/>
      <c r="DO77" s="440"/>
      <c r="DP77" s="440"/>
      <c r="DQ77" s="440"/>
      <c r="DR77" s="440"/>
      <c r="DS77" s="438"/>
    </row>
    <row r="78" spans="1:123" x14ac:dyDescent="0.2">
      <c r="A78" s="191">
        <f t="shared" si="128"/>
        <v>21</v>
      </c>
      <c r="B78" s="191">
        <f t="shared" si="129"/>
        <v>2038</v>
      </c>
      <c r="C78" s="183">
        <f t="shared" ca="1" si="125"/>
        <v>0</v>
      </c>
      <c r="D78" s="439"/>
      <c r="E78" s="439"/>
      <c r="F78" s="439"/>
      <c r="G78" s="439"/>
      <c r="H78" s="439"/>
      <c r="I78" s="439"/>
      <c r="J78" s="439"/>
      <c r="K78" s="439"/>
      <c r="L78" s="439"/>
      <c r="M78" s="439"/>
      <c r="N78" s="439"/>
      <c r="O78" s="439"/>
      <c r="P78" s="439"/>
      <c r="Q78" s="439"/>
      <c r="R78" s="439"/>
      <c r="S78" s="439"/>
      <c r="T78" s="439"/>
      <c r="U78" s="439"/>
      <c r="V78" s="439"/>
      <c r="W78" s="440"/>
      <c r="X78" s="440">
        <f ca="1">$C78*INDIRECT("'Bonus Calc'!"&amp;D$101&amp;61)</f>
        <v>0</v>
      </c>
      <c r="Y78" s="440">
        <f t="shared" ref="Y78:BK78" ca="1" si="149">$C78*INDIRECT("'Bonus Calc'!"&amp;E$101&amp;61)</f>
        <v>0</v>
      </c>
      <c r="Z78" s="440">
        <f t="shared" ca="1" si="149"/>
        <v>0</v>
      </c>
      <c r="AA78" s="440">
        <f t="shared" ca="1" si="149"/>
        <v>0</v>
      </c>
      <c r="AB78" s="440">
        <f t="shared" ca="1" si="149"/>
        <v>0</v>
      </c>
      <c r="AC78" s="440">
        <f t="shared" ca="1" si="149"/>
        <v>0</v>
      </c>
      <c r="AD78" s="440">
        <f t="shared" ca="1" si="149"/>
        <v>0</v>
      </c>
      <c r="AE78" s="440">
        <f t="shared" ca="1" si="149"/>
        <v>0</v>
      </c>
      <c r="AF78" s="440">
        <f t="shared" ca="1" si="149"/>
        <v>0</v>
      </c>
      <c r="AG78" s="440">
        <f t="shared" ca="1" si="149"/>
        <v>0</v>
      </c>
      <c r="AH78" s="440">
        <f t="shared" ca="1" si="149"/>
        <v>0</v>
      </c>
      <c r="AI78" s="440">
        <f t="shared" ca="1" si="149"/>
        <v>0</v>
      </c>
      <c r="AJ78" s="440">
        <f t="shared" ca="1" si="149"/>
        <v>0</v>
      </c>
      <c r="AK78" s="440">
        <f t="shared" ca="1" si="149"/>
        <v>0</v>
      </c>
      <c r="AL78" s="440">
        <f t="shared" ca="1" si="149"/>
        <v>0</v>
      </c>
      <c r="AM78" s="440">
        <f t="shared" ca="1" si="149"/>
        <v>0</v>
      </c>
      <c r="AN78" s="440">
        <f t="shared" ca="1" si="149"/>
        <v>0</v>
      </c>
      <c r="AO78" s="440">
        <f t="shared" ca="1" si="149"/>
        <v>0</v>
      </c>
      <c r="AP78" s="440">
        <f t="shared" ca="1" si="149"/>
        <v>0</v>
      </c>
      <c r="AQ78" s="440">
        <f t="shared" ca="1" si="149"/>
        <v>0</v>
      </c>
      <c r="AR78" s="440">
        <f t="shared" ca="1" si="149"/>
        <v>0</v>
      </c>
      <c r="AS78" s="440">
        <f t="shared" ca="1" si="149"/>
        <v>0</v>
      </c>
      <c r="AT78" s="440">
        <f t="shared" ca="1" si="149"/>
        <v>0</v>
      </c>
      <c r="AU78" s="440">
        <f t="shared" ca="1" si="149"/>
        <v>0</v>
      </c>
      <c r="AV78" s="440">
        <f t="shared" ca="1" si="149"/>
        <v>0</v>
      </c>
      <c r="AW78" s="440">
        <f t="shared" ca="1" si="149"/>
        <v>0</v>
      </c>
      <c r="AX78" s="440">
        <f t="shared" ca="1" si="149"/>
        <v>0</v>
      </c>
      <c r="AY78" s="440">
        <f t="shared" ca="1" si="149"/>
        <v>0</v>
      </c>
      <c r="AZ78" s="440">
        <f t="shared" ca="1" si="149"/>
        <v>0</v>
      </c>
      <c r="BA78" s="440">
        <f t="shared" ca="1" si="149"/>
        <v>0</v>
      </c>
      <c r="BB78" s="440">
        <f t="shared" ca="1" si="149"/>
        <v>0</v>
      </c>
      <c r="BC78" s="440">
        <f t="shared" ca="1" si="149"/>
        <v>0</v>
      </c>
      <c r="BD78" s="440">
        <f t="shared" ca="1" si="149"/>
        <v>0</v>
      </c>
      <c r="BE78" s="440">
        <f t="shared" ca="1" si="149"/>
        <v>0</v>
      </c>
      <c r="BF78" s="440">
        <f t="shared" ca="1" si="149"/>
        <v>0</v>
      </c>
      <c r="BG78" s="440">
        <f t="shared" ca="1" si="149"/>
        <v>0</v>
      </c>
      <c r="BH78" s="440">
        <f t="shared" ca="1" si="149"/>
        <v>0</v>
      </c>
      <c r="BI78" s="440">
        <f t="shared" ca="1" si="149"/>
        <v>0</v>
      </c>
      <c r="BJ78" s="440">
        <f t="shared" ca="1" si="149"/>
        <v>0</v>
      </c>
      <c r="BK78" s="440">
        <f t="shared" ca="1" si="149"/>
        <v>0</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x14ac:dyDescent="0.2">
      <c r="A79" s="191">
        <f t="shared" si="128"/>
        <v>22</v>
      </c>
      <c r="B79" s="191">
        <f t="shared" si="129"/>
        <v>2039</v>
      </c>
      <c r="C79" s="183">
        <f t="shared" ca="1" si="125"/>
        <v>0</v>
      </c>
      <c r="D79" s="439"/>
      <c r="E79" s="439"/>
      <c r="F79" s="439"/>
      <c r="G79" s="439"/>
      <c r="H79" s="439"/>
      <c r="I79" s="439"/>
      <c r="J79" s="439"/>
      <c r="K79" s="439"/>
      <c r="L79" s="439"/>
      <c r="M79" s="439"/>
      <c r="N79" s="439"/>
      <c r="O79" s="439"/>
      <c r="P79" s="439"/>
      <c r="Q79" s="439"/>
      <c r="R79" s="439"/>
      <c r="S79" s="439"/>
      <c r="T79" s="439"/>
      <c r="U79" s="439"/>
      <c r="V79" s="439"/>
      <c r="W79" s="440"/>
      <c r="X79" s="440"/>
      <c r="Y79" s="440">
        <f ca="1">$C79*INDIRECT("'Bonus Calc'!"&amp;D$101&amp;61)</f>
        <v>0</v>
      </c>
      <c r="Z79" s="440">
        <f t="shared" ref="Z79:BL79" ca="1" si="150">$C79*INDIRECT("'Bonus Calc'!"&amp;E$101&amp;61)</f>
        <v>0</v>
      </c>
      <c r="AA79" s="440">
        <f t="shared" ca="1" si="150"/>
        <v>0</v>
      </c>
      <c r="AB79" s="440">
        <f t="shared" ca="1" si="150"/>
        <v>0</v>
      </c>
      <c r="AC79" s="440">
        <f t="shared" ca="1" si="150"/>
        <v>0</v>
      </c>
      <c r="AD79" s="440">
        <f t="shared" ca="1" si="150"/>
        <v>0</v>
      </c>
      <c r="AE79" s="440">
        <f t="shared" ca="1" si="150"/>
        <v>0</v>
      </c>
      <c r="AF79" s="440">
        <f t="shared" ca="1" si="150"/>
        <v>0</v>
      </c>
      <c r="AG79" s="440">
        <f t="shared" ca="1" si="150"/>
        <v>0</v>
      </c>
      <c r="AH79" s="440">
        <f t="shared" ca="1" si="150"/>
        <v>0</v>
      </c>
      <c r="AI79" s="440">
        <f t="shared" ca="1" si="150"/>
        <v>0</v>
      </c>
      <c r="AJ79" s="440">
        <f t="shared" ca="1" si="150"/>
        <v>0</v>
      </c>
      <c r="AK79" s="440">
        <f t="shared" ca="1" si="150"/>
        <v>0</v>
      </c>
      <c r="AL79" s="440">
        <f t="shared" ca="1" si="150"/>
        <v>0</v>
      </c>
      <c r="AM79" s="440">
        <f t="shared" ca="1" si="150"/>
        <v>0</v>
      </c>
      <c r="AN79" s="440">
        <f t="shared" ca="1" si="150"/>
        <v>0</v>
      </c>
      <c r="AO79" s="440">
        <f t="shared" ca="1" si="150"/>
        <v>0</v>
      </c>
      <c r="AP79" s="440">
        <f t="shared" ca="1" si="150"/>
        <v>0</v>
      </c>
      <c r="AQ79" s="440">
        <f t="shared" ca="1" si="150"/>
        <v>0</v>
      </c>
      <c r="AR79" s="440">
        <f t="shared" ca="1" si="150"/>
        <v>0</v>
      </c>
      <c r="AS79" s="440">
        <f t="shared" ca="1" si="150"/>
        <v>0</v>
      </c>
      <c r="AT79" s="440">
        <f t="shared" ca="1" si="150"/>
        <v>0</v>
      </c>
      <c r="AU79" s="440">
        <f t="shared" ca="1" si="150"/>
        <v>0</v>
      </c>
      <c r="AV79" s="440">
        <f t="shared" ca="1" si="150"/>
        <v>0</v>
      </c>
      <c r="AW79" s="440">
        <f t="shared" ca="1" si="150"/>
        <v>0</v>
      </c>
      <c r="AX79" s="440">
        <f t="shared" ca="1" si="150"/>
        <v>0</v>
      </c>
      <c r="AY79" s="440">
        <f t="shared" ca="1" si="150"/>
        <v>0</v>
      </c>
      <c r="AZ79" s="440">
        <f t="shared" ca="1" si="150"/>
        <v>0</v>
      </c>
      <c r="BA79" s="440">
        <f t="shared" ca="1" si="150"/>
        <v>0</v>
      </c>
      <c r="BB79" s="440">
        <f t="shared" ca="1" si="150"/>
        <v>0</v>
      </c>
      <c r="BC79" s="440">
        <f t="shared" ca="1" si="150"/>
        <v>0</v>
      </c>
      <c r="BD79" s="440">
        <f t="shared" ca="1" si="150"/>
        <v>0</v>
      </c>
      <c r="BE79" s="440">
        <f t="shared" ca="1" si="150"/>
        <v>0</v>
      </c>
      <c r="BF79" s="440">
        <f t="shared" ca="1" si="150"/>
        <v>0</v>
      </c>
      <c r="BG79" s="440">
        <f t="shared" ca="1" si="150"/>
        <v>0</v>
      </c>
      <c r="BH79" s="440">
        <f t="shared" ca="1" si="150"/>
        <v>0</v>
      </c>
      <c r="BI79" s="440">
        <f t="shared" ca="1" si="150"/>
        <v>0</v>
      </c>
      <c r="BJ79" s="440">
        <f t="shared" ca="1" si="150"/>
        <v>0</v>
      </c>
      <c r="BK79" s="440">
        <f t="shared" ca="1" si="150"/>
        <v>0</v>
      </c>
      <c r="BL79" s="440">
        <f t="shared" ca="1" si="150"/>
        <v>0</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x14ac:dyDescent="0.2">
      <c r="A80" s="191">
        <f t="shared" si="128"/>
        <v>23</v>
      </c>
      <c r="B80" s="191">
        <f t="shared" si="129"/>
        <v>2040</v>
      </c>
      <c r="C80" s="183">
        <f t="shared" ca="1" si="125"/>
        <v>0</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$C80*INDIRECT("'Bonus Calc'!"&amp;D$101&amp;61)</f>
        <v>0</v>
      </c>
      <c r="AA80" s="440">
        <f t="shared" ref="AA80:BM80" ca="1" si="151">$C80*INDIRECT("'Bonus Calc'!"&amp;E$101&amp;61)</f>
        <v>0</v>
      </c>
      <c r="AB80" s="440">
        <f t="shared" ca="1" si="151"/>
        <v>0</v>
      </c>
      <c r="AC80" s="440">
        <f t="shared" ca="1" si="151"/>
        <v>0</v>
      </c>
      <c r="AD80" s="440">
        <f t="shared" ca="1" si="151"/>
        <v>0</v>
      </c>
      <c r="AE80" s="440">
        <f t="shared" ca="1" si="151"/>
        <v>0</v>
      </c>
      <c r="AF80" s="440">
        <f t="shared" ca="1" si="151"/>
        <v>0</v>
      </c>
      <c r="AG80" s="440">
        <f t="shared" ca="1" si="151"/>
        <v>0</v>
      </c>
      <c r="AH80" s="440">
        <f t="shared" ca="1" si="151"/>
        <v>0</v>
      </c>
      <c r="AI80" s="440">
        <f t="shared" ca="1" si="151"/>
        <v>0</v>
      </c>
      <c r="AJ80" s="440">
        <f t="shared" ca="1" si="151"/>
        <v>0</v>
      </c>
      <c r="AK80" s="440">
        <f t="shared" ca="1" si="151"/>
        <v>0</v>
      </c>
      <c r="AL80" s="440">
        <f t="shared" ca="1" si="151"/>
        <v>0</v>
      </c>
      <c r="AM80" s="440">
        <f t="shared" ca="1" si="151"/>
        <v>0</v>
      </c>
      <c r="AN80" s="440">
        <f t="shared" ca="1" si="151"/>
        <v>0</v>
      </c>
      <c r="AO80" s="440">
        <f t="shared" ca="1" si="151"/>
        <v>0</v>
      </c>
      <c r="AP80" s="440">
        <f t="shared" ca="1" si="151"/>
        <v>0</v>
      </c>
      <c r="AQ80" s="440">
        <f t="shared" ca="1" si="151"/>
        <v>0</v>
      </c>
      <c r="AR80" s="440">
        <f t="shared" ca="1" si="151"/>
        <v>0</v>
      </c>
      <c r="AS80" s="440">
        <f t="shared" ca="1" si="151"/>
        <v>0</v>
      </c>
      <c r="AT80" s="440">
        <f t="shared" ca="1" si="151"/>
        <v>0</v>
      </c>
      <c r="AU80" s="440">
        <f t="shared" ca="1" si="151"/>
        <v>0</v>
      </c>
      <c r="AV80" s="440">
        <f t="shared" ca="1" si="151"/>
        <v>0</v>
      </c>
      <c r="AW80" s="440">
        <f t="shared" ca="1" si="151"/>
        <v>0</v>
      </c>
      <c r="AX80" s="440">
        <f t="shared" ca="1" si="151"/>
        <v>0</v>
      </c>
      <c r="AY80" s="440">
        <f t="shared" ca="1" si="151"/>
        <v>0</v>
      </c>
      <c r="AZ80" s="440">
        <f t="shared" ca="1" si="151"/>
        <v>0</v>
      </c>
      <c r="BA80" s="440">
        <f t="shared" ca="1" si="151"/>
        <v>0</v>
      </c>
      <c r="BB80" s="440">
        <f t="shared" ca="1" si="151"/>
        <v>0</v>
      </c>
      <c r="BC80" s="440">
        <f t="shared" ca="1" si="151"/>
        <v>0</v>
      </c>
      <c r="BD80" s="440">
        <f t="shared" ca="1" si="151"/>
        <v>0</v>
      </c>
      <c r="BE80" s="440">
        <f t="shared" ca="1" si="151"/>
        <v>0</v>
      </c>
      <c r="BF80" s="440">
        <f t="shared" ca="1" si="151"/>
        <v>0</v>
      </c>
      <c r="BG80" s="440">
        <f t="shared" ca="1" si="151"/>
        <v>0</v>
      </c>
      <c r="BH80" s="440">
        <f t="shared" ca="1" si="151"/>
        <v>0</v>
      </c>
      <c r="BI80" s="440">
        <f t="shared" ca="1" si="151"/>
        <v>0</v>
      </c>
      <c r="BJ80" s="440">
        <f t="shared" ca="1" si="151"/>
        <v>0</v>
      </c>
      <c r="BK80" s="440">
        <f t="shared" ca="1" si="151"/>
        <v>0</v>
      </c>
      <c r="BL80" s="440">
        <f t="shared" ca="1" si="151"/>
        <v>0</v>
      </c>
      <c r="BM80" s="440">
        <f t="shared" ca="1" si="151"/>
        <v>0</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x14ac:dyDescent="0.2">
      <c r="A81" s="191">
        <f t="shared" si="128"/>
        <v>24</v>
      </c>
      <c r="B81" s="191">
        <f t="shared" si="129"/>
        <v>2041</v>
      </c>
      <c r="C81" s="183">
        <f t="shared" ca="1" si="125"/>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$C81*INDIRECT("'Bonus Calc'!"&amp;D$101&amp;61)</f>
        <v>0</v>
      </c>
      <c r="AB81" s="440">
        <f t="shared" ref="AB81:BN81" ca="1" si="152">$C81*INDIRECT("'Bonus Calc'!"&amp;E$101&amp;61)</f>
        <v>0</v>
      </c>
      <c r="AC81" s="440">
        <f t="shared" ca="1" si="152"/>
        <v>0</v>
      </c>
      <c r="AD81" s="440">
        <f t="shared" ca="1" si="152"/>
        <v>0</v>
      </c>
      <c r="AE81" s="440">
        <f t="shared" ca="1" si="152"/>
        <v>0</v>
      </c>
      <c r="AF81" s="440">
        <f t="shared" ca="1" si="152"/>
        <v>0</v>
      </c>
      <c r="AG81" s="440">
        <f t="shared" ca="1" si="152"/>
        <v>0</v>
      </c>
      <c r="AH81" s="440">
        <f t="shared" ca="1" si="152"/>
        <v>0</v>
      </c>
      <c r="AI81" s="440">
        <f t="shared" ca="1" si="152"/>
        <v>0</v>
      </c>
      <c r="AJ81" s="440">
        <f t="shared" ca="1" si="152"/>
        <v>0</v>
      </c>
      <c r="AK81" s="440">
        <f t="shared" ca="1" si="152"/>
        <v>0</v>
      </c>
      <c r="AL81" s="440">
        <f t="shared" ca="1" si="152"/>
        <v>0</v>
      </c>
      <c r="AM81" s="440">
        <f t="shared" ca="1" si="152"/>
        <v>0</v>
      </c>
      <c r="AN81" s="440">
        <f t="shared" ca="1" si="152"/>
        <v>0</v>
      </c>
      <c r="AO81" s="440">
        <f t="shared" ca="1" si="152"/>
        <v>0</v>
      </c>
      <c r="AP81" s="440">
        <f t="shared" ca="1" si="152"/>
        <v>0</v>
      </c>
      <c r="AQ81" s="440">
        <f t="shared" ca="1" si="152"/>
        <v>0</v>
      </c>
      <c r="AR81" s="440">
        <f t="shared" ca="1" si="152"/>
        <v>0</v>
      </c>
      <c r="AS81" s="440">
        <f t="shared" ca="1" si="152"/>
        <v>0</v>
      </c>
      <c r="AT81" s="440">
        <f t="shared" ca="1" si="152"/>
        <v>0</v>
      </c>
      <c r="AU81" s="440">
        <f t="shared" ca="1" si="152"/>
        <v>0</v>
      </c>
      <c r="AV81" s="440">
        <f t="shared" ca="1" si="152"/>
        <v>0</v>
      </c>
      <c r="AW81" s="440">
        <f t="shared" ca="1" si="152"/>
        <v>0</v>
      </c>
      <c r="AX81" s="440">
        <f t="shared" ca="1" si="152"/>
        <v>0</v>
      </c>
      <c r="AY81" s="440">
        <f t="shared" ca="1" si="152"/>
        <v>0</v>
      </c>
      <c r="AZ81" s="440">
        <f t="shared" ca="1" si="152"/>
        <v>0</v>
      </c>
      <c r="BA81" s="440">
        <f t="shared" ca="1" si="152"/>
        <v>0</v>
      </c>
      <c r="BB81" s="440">
        <f t="shared" ca="1" si="152"/>
        <v>0</v>
      </c>
      <c r="BC81" s="440">
        <f t="shared" ca="1" si="152"/>
        <v>0</v>
      </c>
      <c r="BD81" s="440">
        <f t="shared" ca="1" si="152"/>
        <v>0</v>
      </c>
      <c r="BE81" s="440">
        <f t="shared" ca="1" si="152"/>
        <v>0</v>
      </c>
      <c r="BF81" s="440">
        <f t="shared" ca="1" si="152"/>
        <v>0</v>
      </c>
      <c r="BG81" s="440">
        <f t="shared" ca="1" si="152"/>
        <v>0</v>
      </c>
      <c r="BH81" s="440">
        <f t="shared" ca="1" si="152"/>
        <v>0</v>
      </c>
      <c r="BI81" s="440">
        <f t="shared" ca="1" si="152"/>
        <v>0</v>
      </c>
      <c r="BJ81" s="440">
        <f t="shared" ca="1" si="152"/>
        <v>0</v>
      </c>
      <c r="BK81" s="440">
        <f t="shared" ca="1" si="152"/>
        <v>0</v>
      </c>
      <c r="BL81" s="440">
        <f t="shared" ca="1" si="152"/>
        <v>0</v>
      </c>
      <c r="BM81" s="440">
        <f t="shared" ca="1" si="152"/>
        <v>0</v>
      </c>
      <c r="BN81" s="440">
        <f t="shared" ca="1" si="152"/>
        <v>0</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x14ac:dyDescent="0.2">
      <c r="A82" s="191">
        <f t="shared" si="128"/>
        <v>25</v>
      </c>
      <c r="B82" s="191">
        <f t="shared" si="129"/>
        <v>2042</v>
      </c>
      <c r="C82" s="183">
        <f t="shared" ca="1" si="125"/>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$C82*INDIRECT("'Bonus Calc'!"&amp;D$101&amp;61)</f>
        <v>0</v>
      </c>
      <c r="AC82" s="440">
        <f t="shared" ref="AC82:BO82" ca="1" si="153">$C82*INDIRECT("'Bonus Calc'!"&amp;E$101&amp;61)</f>
        <v>0</v>
      </c>
      <c r="AD82" s="440">
        <f t="shared" ca="1" si="153"/>
        <v>0</v>
      </c>
      <c r="AE82" s="440">
        <f t="shared" ca="1" si="153"/>
        <v>0</v>
      </c>
      <c r="AF82" s="440">
        <f t="shared" ca="1" si="153"/>
        <v>0</v>
      </c>
      <c r="AG82" s="440">
        <f t="shared" ca="1" si="153"/>
        <v>0</v>
      </c>
      <c r="AH82" s="440">
        <f t="shared" ca="1" si="153"/>
        <v>0</v>
      </c>
      <c r="AI82" s="440">
        <f t="shared" ca="1" si="153"/>
        <v>0</v>
      </c>
      <c r="AJ82" s="440">
        <f t="shared" ca="1" si="153"/>
        <v>0</v>
      </c>
      <c r="AK82" s="440">
        <f t="shared" ca="1" si="153"/>
        <v>0</v>
      </c>
      <c r="AL82" s="440">
        <f t="shared" ca="1" si="153"/>
        <v>0</v>
      </c>
      <c r="AM82" s="440">
        <f t="shared" ca="1" si="153"/>
        <v>0</v>
      </c>
      <c r="AN82" s="440">
        <f t="shared" ca="1" si="153"/>
        <v>0</v>
      </c>
      <c r="AO82" s="440">
        <f t="shared" ca="1" si="153"/>
        <v>0</v>
      </c>
      <c r="AP82" s="440">
        <f t="shared" ca="1" si="153"/>
        <v>0</v>
      </c>
      <c r="AQ82" s="440">
        <f t="shared" ca="1" si="153"/>
        <v>0</v>
      </c>
      <c r="AR82" s="440">
        <f t="shared" ca="1" si="153"/>
        <v>0</v>
      </c>
      <c r="AS82" s="440">
        <f t="shared" ca="1" si="153"/>
        <v>0</v>
      </c>
      <c r="AT82" s="440">
        <f t="shared" ca="1" si="153"/>
        <v>0</v>
      </c>
      <c r="AU82" s="440">
        <f t="shared" ca="1" si="153"/>
        <v>0</v>
      </c>
      <c r="AV82" s="440">
        <f t="shared" ca="1" si="153"/>
        <v>0</v>
      </c>
      <c r="AW82" s="440">
        <f t="shared" ca="1" si="153"/>
        <v>0</v>
      </c>
      <c r="AX82" s="440">
        <f t="shared" ca="1" si="153"/>
        <v>0</v>
      </c>
      <c r="AY82" s="440">
        <f t="shared" ca="1" si="153"/>
        <v>0</v>
      </c>
      <c r="AZ82" s="440">
        <f t="shared" ca="1" si="153"/>
        <v>0</v>
      </c>
      <c r="BA82" s="440">
        <f t="shared" ca="1" si="153"/>
        <v>0</v>
      </c>
      <c r="BB82" s="440">
        <f t="shared" ca="1" si="153"/>
        <v>0</v>
      </c>
      <c r="BC82" s="440">
        <f t="shared" ca="1" si="153"/>
        <v>0</v>
      </c>
      <c r="BD82" s="440">
        <f t="shared" ca="1" si="153"/>
        <v>0</v>
      </c>
      <c r="BE82" s="440">
        <f t="shared" ca="1" si="153"/>
        <v>0</v>
      </c>
      <c r="BF82" s="440">
        <f t="shared" ca="1" si="153"/>
        <v>0</v>
      </c>
      <c r="BG82" s="440">
        <f t="shared" ca="1" si="153"/>
        <v>0</v>
      </c>
      <c r="BH82" s="440">
        <f t="shared" ca="1" si="153"/>
        <v>0</v>
      </c>
      <c r="BI82" s="440">
        <f t="shared" ca="1" si="153"/>
        <v>0</v>
      </c>
      <c r="BJ82" s="440">
        <f t="shared" ca="1" si="153"/>
        <v>0</v>
      </c>
      <c r="BK82" s="440">
        <f t="shared" ca="1" si="153"/>
        <v>0</v>
      </c>
      <c r="BL82" s="440">
        <f t="shared" ca="1" si="153"/>
        <v>0</v>
      </c>
      <c r="BM82" s="440">
        <f t="shared" ca="1" si="153"/>
        <v>0</v>
      </c>
      <c r="BN82" s="440">
        <f t="shared" ca="1" si="153"/>
        <v>0</v>
      </c>
      <c r="BO82" s="440">
        <f t="shared" ca="1" si="153"/>
        <v>0</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x14ac:dyDescent="0.2">
      <c r="A83" s="191">
        <f t="shared" si="128"/>
        <v>26</v>
      </c>
      <c r="B83" s="191">
        <f t="shared" si="129"/>
        <v>2043</v>
      </c>
      <c r="C83" s="183">
        <f t="shared" ca="1" si="125"/>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$C83*INDIRECT("'Bonus Calc'!"&amp;D$101&amp;61)</f>
        <v>0</v>
      </c>
      <c r="AD83" s="440">
        <f t="shared" ref="AD83:BP83" ca="1" si="154">$C83*INDIRECT("'Bonus Calc'!"&amp;E$101&amp;61)</f>
        <v>0</v>
      </c>
      <c r="AE83" s="440">
        <f t="shared" ca="1" si="154"/>
        <v>0</v>
      </c>
      <c r="AF83" s="440">
        <f t="shared" ca="1" si="154"/>
        <v>0</v>
      </c>
      <c r="AG83" s="440">
        <f t="shared" ca="1" si="154"/>
        <v>0</v>
      </c>
      <c r="AH83" s="440">
        <f t="shared" ca="1" si="154"/>
        <v>0</v>
      </c>
      <c r="AI83" s="440">
        <f t="shared" ca="1" si="154"/>
        <v>0</v>
      </c>
      <c r="AJ83" s="440">
        <f t="shared" ca="1" si="154"/>
        <v>0</v>
      </c>
      <c r="AK83" s="440">
        <f t="shared" ca="1" si="154"/>
        <v>0</v>
      </c>
      <c r="AL83" s="440">
        <f t="shared" ca="1" si="154"/>
        <v>0</v>
      </c>
      <c r="AM83" s="440">
        <f t="shared" ca="1" si="154"/>
        <v>0</v>
      </c>
      <c r="AN83" s="440">
        <f t="shared" ca="1" si="154"/>
        <v>0</v>
      </c>
      <c r="AO83" s="440">
        <f t="shared" ca="1" si="154"/>
        <v>0</v>
      </c>
      <c r="AP83" s="440">
        <f t="shared" ca="1" si="154"/>
        <v>0</v>
      </c>
      <c r="AQ83" s="440">
        <f t="shared" ca="1" si="154"/>
        <v>0</v>
      </c>
      <c r="AR83" s="440">
        <f t="shared" ca="1" si="154"/>
        <v>0</v>
      </c>
      <c r="AS83" s="440">
        <f t="shared" ca="1" si="154"/>
        <v>0</v>
      </c>
      <c r="AT83" s="440">
        <f t="shared" ca="1" si="154"/>
        <v>0</v>
      </c>
      <c r="AU83" s="440">
        <f t="shared" ca="1" si="154"/>
        <v>0</v>
      </c>
      <c r="AV83" s="440">
        <f t="shared" ca="1" si="154"/>
        <v>0</v>
      </c>
      <c r="AW83" s="440">
        <f t="shared" ca="1" si="154"/>
        <v>0</v>
      </c>
      <c r="AX83" s="440">
        <f t="shared" ca="1" si="154"/>
        <v>0</v>
      </c>
      <c r="AY83" s="440">
        <f t="shared" ca="1" si="154"/>
        <v>0</v>
      </c>
      <c r="AZ83" s="440">
        <f t="shared" ca="1" si="154"/>
        <v>0</v>
      </c>
      <c r="BA83" s="440">
        <f t="shared" ca="1" si="154"/>
        <v>0</v>
      </c>
      <c r="BB83" s="440">
        <f t="shared" ca="1" si="154"/>
        <v>0</v>
      </c>
      <c r="BC83" s="440">
        <f t="shared" ca="1" si="154"/>
        <v>0</v>
      </c>
      <c r="BD83" s="440">
        <f t="shared" ca="1" si="154"/>
        <v>0</v>
      </c>
      <c r="BE83" s="440">
        <f t="shared" ca="1" si="154"/>
        <v>0</v>
      </c>
      <c r="BF83" s="440">
        <f t="shared" ca="1" si="154"/>
        <v>0</v>
      </c>
      <c r="BG83" s="440">
        <f t="shared" ca="1" si="154"/>
        <v>0</v>
      </c>
      <c r="BH83" s="440">
        <f t="shared" ca="1" si="154"/>
        <v>0</v>
      </c>
      <c r="BI83" s="440">
        <f t="shared" ca="1" si="154"/>
        <v>0</v>
      </c>
      <c r="BJ83" s="440">
        <f t="shared" ca="1" si="154"/>
        <v>0</v>
      </c>
      <c r="BK83" s="440">
        <f t="shared" ca="1" si="154"/>
        <v>0</v>
      </c>
      <c r="BL83" s="440">
        <f t="shared" ca="1" si="154"/>
        <v>0</v>
      </c>
      <c r="BM83" s="440">
        <f t="shared" ca="1" si="154"/>
        <v>0</v>
      </c>
      <c r="BN83" s="440">
        <f t="shared" ca="1" si="154"/>
        <v>0</v>
      </c>
      <c r="BO83" s="440">
        <f t="shared" ca="1" si="154"/>
        <v>0</v>
      </c>
      <c r="BP83" s="440">
        <f t="shared" ca="1" si="154"/>
        <v>0</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x14ac:dyDescent="0.2">
      <c r="A84" s="191">
        <f t="shared" si="128"/>
        <v>27</v>
      </c>
      <c r="B84" s="191">
        <f t="shared" si="129"/>
        <v>2044</v>
      </c>
      <c r="C84" s="183">
        <f t="shared" ca="1" si="125"/>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$C84*INDIRECT("'Bonus Calc'!"&amp;D$101&amp;61)</f>
        <v>0</v>
      </c>
      <c r="AE84" s="440">
        <f t="shared" ref="AE84:BQ84" ca="1" si="155">$C84*INDIRECT("'Bonus Calc'!"&amp;E$101&amp;61)</f>
        <v>0</v>
      </c>
      <c r="AF84" s="440">
        <f t="shared" ca="1" si="155"/>
        <v>0</v>
      </c>
      <c r="AG84" s="440">
        <f t="shared" ca="1" si="155"/>
        <v>0</v>
      </c>
      <c r="AH84" s="440">
        <f t="shared" ca="1" si="155"/>
        <v>0</v>
      </c>
      <c r="AI84" s="440">
        <f t="shared" ca="1" si="155"/>
        <v>0</v>
      </c>
      <c r="AJ84" s="440">
        <f t="shared" ca="1" si="155"/>
        <v>0</v>
      </c>
      <c r="AK84" s="440">
        <f t="shared" ca="1" si="155"/>
        <v>0</v>
      </c>
      <c r="AL84" s="440">
        <f t="shared" ca="1" si="155"/>
        <v>0</v>
      </c>
      <c r="AM84" s="440">
        <f t="shared" ca="1" si="155"/>
        <v>0</v>
      </c>
      <c r="AN84" s="440">
        <f t="shared" ca="1" si="155"/>
        <v>0</v>
      </c>
      <c r="AO84" s="440">
        <f t="shared" ca="1" si="155"/>
        <v>0</v>
      </c>
      <c r="AP84" s="440">
        <f t="shared" ca="1" si="155"/>
        <v>0</v>
      </c>
      <c r="AQ84" s="440">
        <f t="shared" ca="1" si="155"/>
        <v>0</v>
      </c>
      <c r="AR84" s="440">
        <f t="shared" ca="1" si="155"/>
        <v>0</v>
      </c>
      <c r="AS84" s="440">
        <f t="shared" ca="1" si="155"/>
        <v>0</v>
      </c>
      <c r="AT84" s="440">
        <f t="shared" ca="1" si="155"/>
        <v>0</v>
      </c>
      <c r="AU84" s="440">
        <f t="shared" ca="1" si="155"/>
        <v>0</v>
      </c>
      <c r="AV84" s="440">
        <f t="shared" ca="1" si="155"/>
        <v>0</v>
      </c>
      <c r="AW84" s="440">
        <f t="shared" ca="1" si="155"/>
        <v>0</v>
      </c>
      <c r="AX84" s="440">
        <f t="shared" ca="1" si="155"/>
        <v>0</v>
      </c>
      <c r="AY84" s="440">
        <f t="shared" ca="1" si="155"/>
        <v>0</v>
      </c>
      <c r="AZ84" s="440">
        <f t="shared" ca="1" si="155"/>
        <v>0</v>
      </c>
      <c r="BA84" s="440">
        <f t="shared" ca="1" si="155"/>
        <v>0</v>
      </c>
      <c r="BB84" s="440">
        <f t="shared" ca="1" si="155"/>
        <v>0</v>
      </c>
      <c r="BC84" s="440">
        <f t="shared" ca="1" si="155"/>
        <v>0</v>
      </c>
      <c r="BD84" s="440">
        <f t="shared" ca="1" si="155"/>
        <v>0</v>
      </c>
      <c r="BE84" s="440">
        <f t="shared" ca="1" si="155"/>
        <v>0</v>
      </c>
      <c r="BF84" s="440">
        <f t="shared" ca="1" si="155"/>
        <v>0</v>
      </c>
      <c r="BG84" s="440">
        <f t="shared" ca="1" si="155"/>
        <v>0</v>
      </c>
      <c r="BH84" s="440">
        <f t="shared" ca="1" si="155"/>
        <v>0</v>
      </c>
      <c r="BI84" s="440">
        <f t="shared" ca="1" si="155"/>
        <v>0</v>
      </c>
      <c r="BJ84" s="440">
        <f t="shared" ca="1" si="155"/>
        <v>0</v>
      </c>
      <c r="BK84" s="440">
        <f t="shared" ca="1" si="155"/>
        <v>0</v>
      </c>
      <c r="BL84" s="440">
        <f t="shared" ca="1" si="155"/>
        <v>0</v>
      </c>
      <c r="BM84" s="440">
        <f t="shared" ca="1" si="155"/>
        <v>0</v>
      </c>
      <c r="BN84" s="440">
        <f t="shared" ca="1" si="155"/>
        <v>0</v>
      </c>
      <c r="BO84" s="440">
        <f t="shared" ca="1" si="155"/>
        <v>0</v>
      </c>
      <c r="BP84" s="440">
        <f t="shared" ca="1" si="155"/>
        <v>0</v>
      </c>
      <c r="BQ84" s="440">
        <f t="shared" ca="1" si="155"/>
        <v>0</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x14ac:dyDescent="0.2">
      <c r="A85" s="191">
        <f t="shared" si="128"/>
        <v>28</v>
      </c>
      <c r="B85" s="191">
        <f t="shared" si="129"/>
        <v>2045</v>
      </c>
      <c r="C85" s="183">
        <f t="shared" ca="1" si="125"/>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$C85*INDIRECT("'Bonus Calc'!"&amp;D$101&amp;61)</f>
        <v>0</v>
      </c>
      <c r="AF85" s="440">
        <f t="shared" ref="AF85:BR85" ca="1" si="156">$C85*INDIRECT("'Bonus Calc'!"&amp;E$101&amp;61)</f>
        <v>0</v>
      </c>
      <c r="AG85" s="440">
        <f t="shared" ca="1" si="156"/>
        <v>0</v>
      </c>
      <c r="AH85" s="440">
        <f t="shared" ca="1" si="156"/>
        <v>0</v>
      </c>
      <c r="AI85" s="440">
        <f t="shared" ca="1" si="156"/>
        <v>0</v>
      </c>
      <c r="AJ85" s="440">
        <f t="shared" ca="1" si="156"/>
        <v>0</v>
      </c>
      <c r="AK85" s="440">
        <f t="shared" ca="1" si="156"/>
        <v>0</v>
      </c>
      <c r="AL85" s="440">
        <f t="shared" ca="1" si="156"/>
        <v>0</v>
      </c>
      <c r="AM85" s="440">
        <f t="shared" ca="1" si="156"/>
        <v>0</v>
      </c>
      <c r="AN85" s="440">
        <f t="shared" ca="1" si="156"/>
        <v>0</v>
      </c>
      <c r="AO85" s="440">
        <f t="shared" ca="1" si="156"/>
        <v>0</v>
      </c>
      <c r="AP85" s="440">
        <f t="shared" ca="1" si="156"/>
        <v>0</v>
      </c>
      <c r="AQ85" s="440">
        <f t="shared" ca="1" si="156"/>
        <v>0</v>
      </c>
      <c r="AR85" s="440">
        <f t="shared" ca="1" si="156"/>
        <v>0</v>
      </c>
      <c r="AS85" s="440">
        <f t="shared" ca="1" si="156"/>
        <v>0</v>
      </c>
      <c r="AT85" s="440">
        <f t="shared" ca="1" si="156"/>
        <v>0</v>
      </c>
      <c r="AU85" s="440">
        <f t="shared" ca="1" si="156"/>
        <v>0</v>
      </c>
      <c r="AV85" s="440">
        <f t="shared" ca="1" si="156"/>
        <v>0</v>
      </c>
      <c r="AW85" s="440">
        <f t="shared" ca="1" si="156"/>
        <v>0</v>
      </c>
      <c r="AX85" s="440">
        <f t="shared" ca="1" si="156"/>
        <v>0</v>
      </c>
      <c r="AY85" s="440">
        <f t="shared" ca="1" si="156"/>
        <v>0</v>
      </c>
      <c r="AZ85" s="440">
        <f t="shared" ca="1" si="156"/>
        <v>0</v>
      </c>
      <c r="BA85" s="440">
        <f t="shared" ca="1" si="156"/>
        <v>0</v>
      </c>
      <c r="BB85" s="440">
        <f t="shared" ca="1" si="156"/>
        <v>0</v>
      </c>
      <c r="BC85" s="440">
        <f t="shared" ca="1" si="156"/>
        <v>0</v>
      </c>
      <c r="BD85" s="440">
        <f t="shared" ca="1" si="156"/>
        <v>0</v>
      </c>
      <c r="BE85" s="440">
        <f t="shared" ca="1" si="156"/>
        <v>0</v>
      </c>
      <c r="BF85" s="440">
        <f t="shared" ca="1" si="156"/>
        <v>0</v>
      </c>
      <c r="BG85" s="440">
        <f t="shared" ca="1" si="156"/>
        <v>0</v>
      </c>
      <c r="BH85" s="440">
        <f t="shared" ca="1" si="156"/>
        <v>0</v>
      </c>
      <c r="BI85" s="440">
        <f t="shared" ca="1" si="156"/>
        <v>0</v>
      </c>
      <c r="BJ85" s="440">
        <f t="shared" ca="1" si="156"/>
        <v>0</v>
      </c>
      <c r="BK85" s="440">
        <f t="shared" ca="1" si="156"/>
        <v>0</v>
      </c>
      <c r="BL85" s="440">
        <f t="shared" ca="1" si="156"/>
        <v>0</v>
      </c>
      <c r="BM85" s="440">
        <f t="shared" ca="1" si="156"/>
        <v>0</v>
      </c>
      <c r="BN85" s="440">
        <f t="shared" ca="1" si="156"/>
        <v>0</v>
      </c>
      <c r="BO85" s="440">
        <f t="shared" ca="1" si="156"/>
        <v>0</v>
      </c>
      <c r="BP85" s="440">
        <f t="shared" ca="1" si="156"/>
        <v>0</v>
      </c>
      <c r="BQ85" s="440">
        <f t="shared" ca="1" si="156"/>
        <v>0</v>
      </c>
      <c r="BR85" s="440">
        <f t="shared" ca="1" si="156"/>
        <v>0</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x14ac:dyDescent="0.2">
      <c r="A86" s="191">
        <f t="shared" si="128"/>
        <v>29</v>
      </c>
      <c r="B86" s="191">
        <f t="shared" si="129"/>
        <v>2046</v>
      </c>
      <c r="C86" s="183">
        <f t="shared" ca="1" si="125"/>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$C86*INDIRECT("'Bonus Calc'!"&amp;D$101&amp;61)</f>
        <v>0</v>
      </c>
      <c r="AG86" s="440">
        <f t="shared" ref="AG86:BS86" ca="1" si="157">$C86*INDIRECT("'Bonus Calc'!"&amp;E$101&amp;61)</f>
        <v>0</v>
      </c>
      <c r="AH86" s="440">
        <f t="shared" ca="1" si="157"/>
        <v>0</v>
      </c>
      <c r="AI86" s="440">
        <f t="shared" ca="1" si="157"/>
        <v>0</v>
      </c>
      <c r="AJ86" s="440">
        <f t="shared" ca="1" si="157"/>
        <v>0</v>
      </c>
      <c r="AK86" s="440">
        <f t="shared" ca="1" si="157"/>
        <v>0</v>
      </c>
      <c r="AL86" s="440">
        <f t="shared" ca="1" si="157"/>
        <v>0</v>
      </c>
      <c r="AM86" s="440">
        <f t="shared" ca="1" si="157"/>
        <v>0</v>
      </c>
      <c r="AN86" s="440">
        <f t="shared" ca="1" si="157"/>
        <v>0</v>
      </c>
      <c r="AO86" s="440">
        <f t="shared" ca="1" si="157"/>
        <v>0</v>
      </c>
      <c r="AP86" s="440">
        <f t="shared" ca="1" si="157"/>
        <v>0</v>
      </c>
      <c r="AQ86" s="440">
        <f t="shared" ca="1" si="157"/>
        <v>0</v>
      </c>
      <c r="AR86" s="440">
        <f t="shared" ca="1" si="157"/>
        <v>0</v>
      </c>
      <c r="AS86" s="440">
        <f t="shared" ca="1" si="157"/>
        <v>0</v>
      </c>
      <c r="AT86" s="440">
        <f t="shared" ca="1" si="157"/>
        <v>0</v>
      </c>
      <c r="AU86" s="440">
        <f t="shared" ca="1" si="157"/>
        <v>0</v>
      </c>
      <c r="AV86" s="440">
        <f t="shared" ca="1" si="157"/>
        <v>0</v>
      </c>
      <c r="AW86" s="440">
        <f t="shared" ca="1" si="157"/>
        <v>0</v>
      </c>
      <c r="AX86" s="440">
        <f t="shared" ca="1" si="157"/>
        <v>0</v>
      </c>
      <c r="AY86" s="440">
        <f t="shared" ca="1" si="157"/>
        <v>0</v>
      </c>
      <c r="AZ86" s="440">
        <f t="shared" ca="1" si="157"/>
        <v>0</v>
      </c>
      <c r="BA86" s="440">
        <f t="shared" ca="1" si="157"/>
        <v>0</v>
      </c>
      <c r="BB86" s="440">
        <f t="shared" ca="1" si="157"/>
        <v>0</v>
      </c>
      <c r="BC86" s="440">
        <f t="shared" ca="1" si="157"/>
        <v>0</v>
      </c>
      <c r="BD86" s="440">
        <f t="shared" ca="1" si="157"/>
        <v>0</v>
      </c>
      <c r="BE86" s="440">
        <f t="shared" ca="1" si="157"/>
        <v>0</v>
      </c>
      <c r="BF86" s="440">
        <f t="shared" ca="1" si="157"/>
        <v>0</v>
      </c>
      <c r="BG86" s="440">
        <f t="shared" ca="1" si="157"/>
        <v>0</v>
      </c>
      <c r="BH86" s="440">
        <f t="shared" ca="1" si="157"/>
        <v>0</v>
      </c>
      <c r="BI86" s="440">
        <f t="shared" ca="1" si="157"/>
        <v>0</v>
      </c>
      <c r="BJ86" s="440">
        <f t="shared" ca="1" si="157"/>
        <v>0</v>
      </c>
      <c r="BK86" s="440">
        <f t="shared" ca="1" si="157"/>
        <v>0</v>
      </c>
      <c r="BL86" s="440">
        <f t="shared" ca="1" si="157"/>
        <v>0</v>
      </c>
      <c r="BM86" s="440">
        <f t="shared" ca="1" si="157"/>
        <v>0</v>
      </c>
      <c r="BN86" s="440">
        <f t="shared" ca="1" si="157"/>
        <v>0</v>
      </c>
      <c r="BO86" s="440">
        <f t="shared" ca="1" si="157"/>
        <v>0</v>
      </c>
      <c r="BP86" s="440">
        <f t="shared" ca="1" si="157"/>
        <v>0</v>
      </c>
      <c r="BQ86" s="440">
        <f t="shared" ca="1" si="157"/>
        <v>0</v>
      </c>
      <c r="BR86" s="440">
        <f t="shared" ca="1" si="157"/>
        <v>0</v>
      </c>
      <c r="BS86" s="440">
        <f t="shared" ca="1" si="157"/>
        <v>0</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x14ac:dyDescent="0.2">
      <c r="A87" s="191">
        <f t="shared" si="128"/>
        <v>30</v>
      </c>
      <c r="B87" s="191">
        <f t="shared" si="129"/>
        <v>2047</v>
      </c>
      <c r="C87" s="183">
        <f t="shared" ca="1" si="125"/>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$C87*INDIRECT("'Bonus Calc'!"&amp;D$101&amp;61)</f>
        <v>0</v>
      </c>
      <c r="AH87" s="440">
        <f t="shared" ref="AH87:BT87" ca="1" si="158">$C87*INDIRECT("'Bonus Calc'!"&amp;E$101&amp;61)</f>
        <v>0</v>
      </c>
      <c r="AI87" s="440">
        <f t="shared" ca="1" si="158"/>
        <v>0</v>
      </c>
      <c r="AJ87" s="440">
        <f t="shared" ca="1" si="158"/>
        <v>0</v>
      </c>
      <c r="AK87" s="440">
        <f t="shared" ca="1" si="158"/>
        <v>0</v>
      </c>
      <c r="AL87" s="440">
        <f t="shared" ca="1" si="158"/>
        <v>0</v>
      </c>
      <c r="AM87" s="440">
        <f t="shared" ca="1" si="158"/>
        <v>0</v>
      </c>
      <c r="AN87" s="440">
        <f t="shared" ca="1" si="158"/>
        <v>0</v>
      </c>
      <c r="AO87" s="440">
        <f t="shared" ca="1" si="158"/>
        <v>0</v>
      </c>
      <c r="AP87" s="440">
        <f t="shared" ca="1" si="158"/>
        <v>0</v>
      </c>
      <c r="AQ87" s="440">
        <f t="shared" ca="1" si="158"/>
        <v>0</v>
      </c>
      <c r="AR87" s="440">
        <f t="shared" ca="1" si="158"/>
        <v>0</v>
      </c>
      <c r="AS87" s="440">
        <f t="shared" ca="1" si="158"/>
        <v>0</v>
      </c>
      <c r="AT87" s="440">
        <f t="shared" ca="1" si="158"/>
        <v>0</v>
      </c>
      <c r="AU87" s="440">
        <f t="shared" ca="1" si="158"/>
        <v>0</v>
      </c>
      <c r="AV87" s="440">
        <f t="shared" ca="1" si="158"/>
        <v>0</v>
      </c>
      <c r="AW87" s="440">
        <f t="shared" ca="1" si="158"/>
        <v>0</v>
      </c>
      <c r="AX87" s="440">
        <f t="shared" ca="1" si="158"/>
        <v>0</v>
      </c>
      <c r="AY87" s="440">
        <f t="shared" ca="1" si="158"/>
        <v>0</v>
      </c>
      <c r="AZ87" s="440">
        <f t="shared" ca="1" si="158"/>
        <v>0</v>
      </c>
      <c r="BA87" s="440">
        <f t="shared" ca="1" si="158"/>
        <v>0</v>
      </c>
      <c r="BB87" s="440">
        <f t="shared" ca="1" si="158"/>
        <v>0</v>
      </c>
      <c r="BC87" s="440">
        <f t="shared" ca="1" si="158"/>
        <v>0</v>
      </c>
      <c r="BD87" s="440">
        <f t="shared" ca="1" si="158"/>
        <v>0</v>
      </c>
      <c r="BE87" s="440">
        <f t="shared" ca="1" si="158"/>
        <v>0</v>
      </c>
      <c r="BF87" s="440">
        <f t="shared" ca="1" si="158"/>
        <v>0</v>
      </c>
      <c r="BG87" s="440">
        <f t="shared" ca="1" si="158"/>
        <v>0</v>
      </c>
      <c r="BH87" s="440">
        <f t="shared" ca="1" si="158"/>
        <v>0</v>
      </c>
      <c r="BI87" s="440">
        <f t="shared" ca="1" si="158"/>
        <v>0</v>
      </c>
      <c r="BJ87" s="440">
        <f t="shared" ca="1" si="158"/>
        <v>0</v>
      </c>
      <c r="BK87" s="440">
        <f t="shared" ca="1" si="158"/>
        <v>0</v>
      </c>
      <c r="BL87" s="440">
        <f t="shared" ca="1" si="158"/>
        <v>0</v>
      </c>
      <c r="BM87" s="440">
        <f t="shared" ca="1" si="158"/>
        <v>0</v>
      </c>
      <c r="BN87" s="440">
        <f t="shared" ca="1" si="158"/>
        <v>0</v>
      </c>
      <c r="BO87" s="440">
        <f t="shared" ca="1" si="158"/>
        <v>0</v>
      </c>
      <c r="BP87" s="440">
        <f t="shared" ca="1" si="158"/>
        <v>0</v>
      </c>
      <c r="BQ87" s="440">
        <f t="shared" ca="1" si="158"/>
        <v>0</v>
      </c>
      <c r="BR87" s="440">
        <f t="shared" ca="1" si="158"/>
        <v>0</v>
      </c>
      <c r="BS87" s="440">
        <f t="shared" ca="1" si="158"/>
        <v>0</v>
      </c>
      <c r="BT87" s="440">
        <f t="shared" ca="1" si="158"/>
        <v>0</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x14ac:dyDescent="0.2">
      <c r="A88" s="191">
        <f t="shared" si="128"/>
        <v>31</v>
      </c>
      <c r="B88" s="191">
        <f t="shared" si="129"/>
        <v>2048</v>
      </c>
      <c r="C88" s="183">
        <f t="shared" ca="1" si="125"/>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$C88*INDIRECT("'Bonus Calc'!"&amp;D$101&amp;61)</f>
        <v>0</v>
      </c>
      <c r="AI88" s="440">
        <f t="shared" ref="AI88:BU88" ca="1" si="159">$C88*INDIRECT("'Bonus Calc'!"&amp;E$101&amp;61)</f>
        <v>0</v>
      </c>
      <c r="AJ88" s="440">
        <f t="shared" ca="1" si="159"/>
        <v>0</v>
      </c>
      <c r="AK88" s="440">
        <f t="shared" ca="1" si="159"/>
        <v>0</v>
      </c>
      <c r="AL88" s="440">
        <f t="shared" ca="1" si="159"/>
        <v>0</v>
      </c>
      <c r="AM88" s="440">
        <f t="shared" ca="1" si="159"/>
        <v>0</v>
      </c>
      <c r="AN88" s="440">
        <f t="shared" ca="1" si="159"/>
        <v>0</v>
      </c>
      <c r="AO88" s="440">
        <f t="shared" ca="1" si="159"/>
        <v>0</v>
      </c>
      <c r="AP88" s="440">
        <f t="shared" ca="1" si="159"/>
        <v>0</v>
      </c>
      <c r="AQ88" s="440">
        <f t="shared" ca="1" si="159"/>
        <v>0</v>
      </c>
      <c r="AR88" s="440">
        <f t="shared" ca="1" si="159"/>
        <v>0</v>
      </c>
      <c r="AS88" s="440">
        <f t="shared" ca="1" si="159"/>
        <v>0</v>
      </c>
      <c r="AT88" s="440">
        <f t="shared" ca="1" si="159"/>
        <v>0</v>
      </c>
      <c r="AU88" s="440">
        <f t="shared" ca="1" si="159"/>
        <v>0</v>
      </c>
      <c r="AV88" s="440">
        <f t="shared" ca="1" si="159"/>
        <v>0</v>
      </c>
      <c r="AW88" s="440">
        <f t="shared" ca="1" si="159"/>
        <v>0</v>
      </c>
      <c r="AX88" s="440">
        <f t="shared" ca="1" si="159"/>
        <v>0</v>
      </c>
      <c r="AY88" s="440">
        <f t="shared" ca="1" si="159"/>
        <v>0</v>
      </c>
      <c r="AZ88" s="440">
        <f t="shared" ca="1" si="159"/>
        <v>0</v>
      </c>
      <c r="BA88" s="440">
        <f t="shared" ca="1" si="159"/>
        <v>0</v>
      </c>
      <c r="BB88" s="440">
        <f t="shared" ca="1" si="159"/>
        <v>0</v>
      </c>
      <c r="BC88" s="440">
        <f t="shared" ca="1" si="159"/>
        <v>0</v>
      </c>
      <c r="BD88" s="440">
        <f t="shared" ca="1" si="159"/>
        <v>0</v>
      </c>
      <c r="BE88" s="440">
        <f t="shared" ca="1" si="159"/>
        <v>0</v>
      </c>
      <c r="BF88" s="440">
        <f t="shared" ca="1" si="159"/>
        <v>0</v>
      </c>
      <c r="BG88" s="440">
        <f t="shared" ca="1" si="159"/>
        <v>0</v>
      </c>
      <c r="BH88" s="440">
        <f t="shared" ca="1" si="159"/>
        <v>0</v>
      </c>
      <c r="BI88" s="440">
        <f t="shared" ca="1" si="159"/>
        <v>0</v>
      </c>
      <c r="BJ88" s="440">
        <f t="shared" ca="1" si="159"/>
        <v>0</v>
      </c>
      <c r="BK88" s="440">
        <f t="shared" ca="1" si="159"/>
        <v>0</v>
      </c>
      <c r="BL88" s="440">
        <f t="shared" ca="1" si="159"/>
        <v>0</v>
      </c>
      <c r="BM88" s="440">
        <f t="shared" ca="1" si="159"/>
        <v>0</v>
      </c>
      <c r="BN88" s="440">
        <f t="shared" ca="1" si="159"/>
        <v>0</v>
      </c>
      <c r="BO88" s="440">
        <f t="shared" ca="1" si="159"/>
        <v>0</v>
      </c>
      <c r="BP88" s="440">
        <f t="shared" ca="1" si="159"/>
        <v>0</v>
      </c>
      <c r="BQ88" s="440">
        <f t="shared" ca="1" si="159"/>
        <v>0</v>
      </c>
      <c r="BR88" s="440">
        <f t="shared" ca="1" si="159"/>
        <v>0</v>
      </c>
      <c r="BS88" s="440">
        <f t="shared" ca="1" si="159"/>
        <v>0</v>
      </c>
      <c r="BT88" s="440">
        <f t="shared" ca="1" si="159"/>
        <v>0</v>
      </c>
      <c r="BU88" s="440">
        <f t="shared" ca="1" si="159"/>
        <v>0</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x14ac:dyDescent="0.2">
      <c r="A89" s="191">
        <f t="shared" si="128"/>
        <v>32</v>
      </c>
      <c r="B89" s="191">
        <f t="shared" si="129"/>
        <v>2049</v>
      </c>
      <c r="C89" s="183">
        <f t="shared" ca="1" si="125"/>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$C89*INDIRECT("'Bonus Calc'!"&amp;D$101&amp;61)</f>
        <v>0</v>
      </c>
      <c r="AJ89" s="440">
        <f t="shared" ref="AJ89:BV89" ca="1" si="160">$C89*INDIRECT("'Bonus Calc'!"&amp;E$101&amp;61)</f>
        <v>0</v>
      </c>
      <c r="AK89" s="440">
        <f t="shared" ca="1" si="160"/>
        <v>0</v>
      </c>
      <c r="AL89" s="440">
        <f t="shared" ca="1" si="160"/>
        <v>0</v>
      </c>
      <c r="AM89" s="440">
        <f t="shared" ca="1" si="160"/>
        <v>0</v>
      </c>
      <c r="AN89" s="440">
        <f t="shared" ca="1" si="160"/>
        <v>0</v>
      </c>
      <c r="AO89" s="440">
        <f t="shared" ca="1" si="160"/>
        <v>0</v>
      </c>
      <c r="AP89" s="440">
        <f t="shared" ca="1" si="160"/>
        <v>0</v>
      </c>
      <c r="AQ89" s="440">
        <f t="shared" ca="1" si="160"/>
        <v>0</v>
      </c>
      <c r="AR89" s="440">
        <f t="shared" ca="1" si="160"/>
        <v>0</v>
      </c>
      <c r="AS89" s="440">
        <f t="shared" ca="1" si="160"/>
        <v>0</v>
      </c>
      <c r="AT89" s="440">
        <f t="shared" ca="1" si="160"/>
        <v>0</v>
      </c>
      <c r="AU89" s="440">
        <f t="shared" ca="1" si="160"/>
        <v>0</v>
      </c>
      <c r="AV89" s="440">
        <f t="shared" ca="1" si="160"/>
        <v>0</v>
      </c>
      <c r="AW89" s="440">
        <f t="shared" ca="1" si="160"/>
        <v>0</v>
      </c>
      <c r="AX89" s="440">
        <f t="shared" ca="1" si="160"/>
        <v>0</v>
      </c>
      <c r="AY89" s="440">
        <f t="shared" ca="1" si="160"/>
        <v>0</v>
      </c>
      <c r="AZ89" s="440">
        <f t="shared" ca="1" si="160"/>
        <v>0</v>
      </c>
      <c r="BA89" s="440">
        <f t="shared" ca="1" si="160"/>
        <v>0</v>
      </c>
      <c r="BB89" s="440">
        <f t="shared" ca="1" si="160"/>
        <v>0</v>
      </c>
      <c r="BC89" s="440">
        <f t="shared" ca="1" si="160"/>
        <v>0</v>
      </c>
      <c r="BD89" s="440">
        <f t="shared" ca="1" si="160"/>
        <v>0</v>
      </c>
      <c r="BE89" s="440">
        <f t="shared" ca="1" si="160"/>
        <v>0</v>
      </c>
      <c r="BF89" s="440">
        <f t="shared" ca="1" si="160"/>
        <v>0</v>
      </c>
      <c r="BG89" s="440">
        <f t="shared" ca="1" si="160"/>
        <v>0</v>
      </c>
      <c r="BH89" s="440">
        <f t="shared" ca="1" si="160"/>
        <v>0</v>
      </c>
      <c r="BI89" s="440">
        <f t="shared" ca="1" si="160"/>
        <v>0</v>
      </c>
      <c r="BJ89" s="440">
        <f t="shared" ca="1" si="160"/>
        <v>0</v>
      </c>
      <c r="BK89" s="440">
        <f t="shared" ca="1" si="160"/>
        <v>0</v>
      </c>
      <c r="BL89" s="440">
        <f t="shared" ca="1" si="160"/>
        <v>0</v>
      </c>
      <c r="BM89" s="440">
        <f t="shared" ca="1" si="160"/>
        <v>0</v>
      </c>
      <c r="BN89" s="440">
        <f t="shared" ca="1" si="160"/>
        <v>0</v>
      </c>
      <c r="BO89" s="440">
        <f t="shared" ca="1" si="160"/>
        <v>0</v>
      </c>
      <c r="BP89" s="440">
        <f t="shared" ca="1" si="160"/>
        <v>0</v>
      </c>
      <c r="BQ89" s="440">
        <f t="shared" ca="1" si="160"/>
        <v>0</v>
      </c>
      <c r="BR89" s="440">
        <f t="shared" ca="1" si="160"/>
        <v>0</v>
      </c>
      <c r="BS89" s="440">
        <f t="shared" ca="1" si="160"/>
        <v>0</v>
      </c>
      <c r="BT89" s="440">
        <f t="shared" ca="1" si="160"/>
        <v>0</v>
      </c>
      <c r="BU89" s="440">
        <f t="shared" ca="1" si="160"/>
        <v>0</v>
      </c>
      <c r="BV89" s="440">
        <f t="shared" ca="1" si="160"/>
        <v>0</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x14ac:dyDescent="0.2">
      <c r="A90" s="191">
        <f t="shared" si="128"/>
        <v>33</v>
      </c>
      <c r="B90" s="191">
        <f t="shared" si="129"/>
        <v>2050</v>
      </c>
      <c r="C90" s="183">
        <f t="shared" ca="1" si="125"/>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$C90*INDIRECT("'Bonus Calc'!"&amp;D$101&amp;61)</f>
        <v>0</v>
      </c>
      <c r="AK90" s="440">
        <f t="shared" ref="AK90:BW90" ca="1" si="161">$C90*INDIRECT("'Bonus Calc'!"&amp;E$101&amp;61)</f>
        <v>0</v>
      </c>
      <c r="AL90" s="440">
        <f t="shared" ca="1" si="161"/>
        <v>0</v>
      </c>
      <c r="AM90" s="440">
        <f t="shared" ca="1" si="161"/>
        <v>0</v>
      </c>
      <c r="AN90" s="440">
        <f t="shared" ca="1" si="161"/>
        <v>0</v>
      </c>
      <c r="AO90" s="440">
        <f t="shared" ca="1" si="161"/>
        <v>0</v>
      </c>
      <c r="AP90" s="440">
        <f t="shared" ca="1" si="161"/>
        <v>0</v>
      </c>
      <c r="AQ90" s="440">
        <f t="shared" ca="1" si="161"/>
        <v>0</v>
      </c>
      <c r="AR90" s="440">
        <f t="shared" ca="1" si="161"/>
        <v>0</v>
      </c>
      <c r="AS90" s="440">
        <f t="shared" ca="1" si="161"/>
        <v>0</v>
      </c>
      <c r="AT90" s="440">
        <f t="shared" ca="1" si="161"/>
        <v>0</v>
      </c>
      <c r="AU90" s="440">
        <f t="shared" ca="1" si="161"/>
        <v>0</v>
      </c>
      <c r="AV90" s="440">
        <f t="shared" ca="1" si="161"/>
        <v>0</v>
      </c>
      <c r="AW90" s="440">
        <f t="shared" ca="1" si="161"/>
        <v>0</v>
      </c>
      <c r="AX90" s="440">
        <f t="shared" ca="1" si="161"/>
        <v>0</v>
      </c>
      <c r="AY90" s="440">
        <f t="shared" ca="1" si="161"/>
        <v>0</v>
      </c>
      <c r="AZ90" s="440">
        <f t="shared" ca="1" si="161"/>
        <v>0</v>
      </c>
      <c r="BA90" s="440">
        <f t="shared" ca="1" si="161"/>
        <v>0</v>
      </c>
      <c r="BB90" s="440">
        <f t="shared" ca="1" si="161"/>
        <v>0</v>
      </c>
      <c r="BC90" s="440">
        <f t="shared" ca="1" si="161"/>
        <v>0</v>
      </c>
      <c r="BD90" s="440">
        <f t="shared" ca="1" si="161"/>
        <v>0</v>
      </c>
      <c r="BE90" s="440">
        <f t="shared" ca="1" si="161"/>
        <v>0</v>
      </c>
      <c r="BF90" s="440">
        <f t="shared" ca="1" si="161"/>
        <v>0</v>
      </c>
      <c r="BG90" s="440">
        <f t="shared" ca="1" si="161"/>
        <v>0</v>
      </c>
      <c r="BH90" s="440">
        <f t="shared" ca="1" si="161"/>
        <v>0</v>
      </c>
      <c r="BI90" s="440">
        <f t="shared" ca="1" si="161"/>
        <v>0</v>
      </c>
      <c r="BJ90" s="440">
        <f t="shared" ca="1" si="161"/>
        <v>0</v>
      </c>
      <c r="BK90" s="440">
        <f t="shared" ca="1" si="161"/>
        <v>0</v>
      </c>
      <c r="BL90" s="440">
        <f t="shared" ca="1" si="161"/>
        <v>0</v>
      </c>
      <c r="BM90" s="440">
        <f t="shared" ca="1" si="161"/>
        <v>0</v>
      </c>
      <c r="BN90" s="440">
        <f t="shared" ca="1" si="161"/>
        <v>0</v>
      </c>
      <c r="BO90" s="440">
        <f t="shared" ca="1" si="161"/>
        <v>0</v>
      </c>
      <c r="BP90" s="440">
        <f t="shared" ca="1" si="161"/>
        <v>0</v>
      </c>
      <c r="BQ90" s="440">
        <f t="shared" ca="1" si="161"/>
        <v>0</v>
      </c>
      <c r="BR90" s="440">
        <f t="shared" ca="1" si="161"/>
        <v>0</v>
      </c>
      <c r="BS90" s="440">
        <f t="shared" ca="1" si="161"/>
        <v>0</v>
      </c>
      <c r="BT90" s="440">
        <f t="shared" ca="1" si="161"/>
        <v>0</v>
      </c>
      <c r="BU90" s="440">
        <f t="shared" ca="1" si="161"/>
        <v>0</v>
      </c>
      <c r="BV90" s="440">
        <f t="shared" ca="1" si="161"/>
        <v>0</v>
      </c>
      <c r="BW90" s="440">
        <f t="shared" ca="1" si="161"/>
        <v>0</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x14ac:dyDescent="0.2">
      <c r="A91" s="191">
        <f t="shared" si="128"/>
        <v>34</v>
      </c>
      <c r="B91" s="191">
        <f t="shared" si="129"/>
        <v>2051</v>
      </c>
      <c r="C91" s="183">
        <f t="shared" ca="1" si="125"/>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$C91*INDIRECT("'Bonus Calc'!"&amp;D$101&amp;61)</f>
        <v>0</v>
      </c>
      <c r="AL91" s="440">
        <f t="shared" ref="AL91:BX91" ca="1" si="162">$C91*INDIRECT("'Bonus Calc'!"&amp;E$101&amp;61)</f>
        <v>0</v>
      </c>
      <c r="AM91" s="440">
        <f t="shared" ca="1" si="162"/>
        <v>0</v>
      </c>
      <c r="AN91" s="440">
        <f t="shared" ca="1" si="162"/>
        <v>0</v>
      </c>
      <c r="AO91" s="440">
        <f t="shared" ca="1" si="162"/>
        <v>0</v>
      </c>
      <c r="AP91" s="440">
        <f t="shared" ca="1" si="162"/>
        <v>0</v>
      </c>
      <c r="AQ91" s="440">
        <f t="shared" ca="1" si="162"/>
        <v>0</v>
      </c>
      <c r="AR91" s="440">
        <f t="shared" ca="1" si="162"/>
        <v>0</v>
      </c>
      <c r="AS91" s="440">
        <f t="shared" ca="1" si="162"/>
        <v>0</v>
      </c>
      <c r="AT91" s="440">
        <f t="shared" ca="1" si="162"/>
        <v>0</v>
      </c>
      <c r="AU91" s="440">
        <f t="shared" ca="1" si="162"/>
        <v>0</v>
      </c>
      <c r="AV91" s="440">
        <f t="shared" ca="1" si="162"/>
        <v>0</v>
      </c>
      <c r="AW91" s="440">
        <f t="shared" ca="1" si="162"/>
        <v>0</v>
      </c>
      <c r="AX91" s="440">
        <f t="shared" ca="1" si="162"/>
        <v>0</v>
      </c>
      <c r="AY91" s="440">
        <f t="shared" ca="1" si="162"/>
        <v>0</v>
      </c>
      <c r="AZ91" s="440">
        <f t="shared" ca="1" si="162"/>
        <v>0</v>
      </c>
      <c r="BA91" s="440">
        <f t="shared" ca="1" si="162"/>
        <v>0</v>
      </c>
      <c r="BB91" s="440">
        <f t="shared" ca="1" si="162"/>
        <v>0</v>
      </c>
      <c r="BC91" s="440">
        <f t="shared" ca="1" si="162"/>
        <v>0</v>
      </c>
      <c r="BD91" s="440">
        <f t="shared" ca="1" si="162"/>
        <v>0</v>
      </c>
      <c r="BE91" s="440">
        <f t="shared" ca="1" si="162"/>
        <v>0</v>
      </c>
      <c r="BF91" s="440">
        <f t="shared" ca="1" si="162"/>
        <v>0</v>
      </c>
      <c r="BG91" s="440">
        <f t="shared" ca="1" si="162"/>
        <v>0</v>
      </c>
      <c r="BH91" s="440">
        <f t="shared" ca="1" si="162"/>
        <v>0</v>
      </c>
      <c r="BI91" s="440">
        <f t="shared" ca="1" si="162"/>
        <v>0</v>
      </c>
      <c r="BJ91" s="440">
        <f t="shared" ca="1" si="162"/>
        <v>0</v>
      </c>
      <c r="BK91" s="440">
        <f t="shared" ca="1" si="162"/>
        <v>0</v>
      </c>
      <c r="BL91" s="440">
        <f t="shared" ca="1" si="162"/>
        <v>0</v>
      </c>
      <c r="BM91" s="440">
        <f t="shared" ca="1" si="162"/>
        <v>0</v>
      </c>
      <c r="BN91" s="440">
        <f t="shared" ca="1" si="162"/>
        <v>0</v>
      </c>
      <c r="BO91" s="440">
        <f t="shared" ca="1" si="162"/>
        <v>0</v>
      </c>
      <c r="BP91" s="440">
        <f t="shared" ca="1" si="162"/>
        <v>0</v>
      </c>
      <c r="BQ91" s="440">
        <f t="shared" ca="1" si="162"/>
        <v>0</v>
      </c>
      <c r="BR91" s="440">
        <f t="shared" ca="1" si="162"/>
        <v>0</v>
      </c>
      <c r="BS91" s="440">
        <f t="shared" ca="1" si="162"/>
        <v>0</v>
      </c>
      <c r="BT91" s="440">
        <f t="shared" ca="1" si="162"/>
        <v>0</v>
      </c>
      <c r="BU91" s="440">
        <f t="shared" ca="1" si="162"/>
        <v>0</v>
      </c>
      <c r="BV91" s="440">
        <f t="shared" ca="1" si="162"/>
        <v>0</v>
      </c>
      <c r="BW91" s="440">
        <f t="shared" ca="1" si="162"/>
        <v>0</v>
      </c>
      <c r="BX91" s="440">
        <f t="shared" ca="1" si="162"/>
        <v>0</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x14ac:dyDescent="0.2">
      <c r="A92" s="191">
        <f t="shared" si="128"/>
        <v>35</v>
      </c>
      <c r="B92" s="191">
        <f t="shared" si="129"/>
        <v>2052</v>
      </c>
      <c r="C92" s="183">
        <f t="shared" ca="1" si="125"/>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$C92*INDIRECT("'Bonus Calc'!"&amp;D$101&amp;61)</f>
        <v>0</v>
      </c>
      <c r="AM92" s="440">
        <f t="shared" ref="AM92:BY92" ca="1" si="163">$C92*INDIRECT("'Bonus Calc'!"&amp;E$101&amp;61)</f>
        <v>0</v>
      </c>
      <c r="AN92" s="440">
        <f t="shared" ca="1" si="163"/>
        <v>0</v>
      </c>
      <c r="AO92" s="440">
        <f t="shared" ca="1" si="163"/>
        <v>0</v>
      </c>
      <c r="AP92" s="440">
        <f t="shared" ca="1" si="163"/>
        <v>0</v>
      </c>
      <c r="AQ92" s="440">
        <f t="shared" ca="1" si="163"/>
        <v>0</v>
      </c>
      <c r="AR92" s="440">
        <f t="shared" ca="1" si="163"/>
        <v>0</v>
      </c>
      <c r="AS92" s="440">
        <f t="shared" ca="1" si="163"/>
        <v>0</v>
      </c>
      <c r="AT92" s="440">
        <f t="shared" ca="1" si="163"/>
        <v>0</v>
      </c>
      <c r="AU92" s="440">
        <f t="shared" ca="1" si="163"/>
        <v>0</v>
      </c>
      <c r="AV92" s="440">
        <f t="shared" ca="1" si="163"/>
        <v>0</v>
      </c>
      <c r="AW92" s="440">
        <f t="shared" ca="1" si="163"/>
        <v>0</v>
      </c>
      <c r="AX92" s="440">
        <f t="shared" ca="1" si="163"/>
        <v>0</v>
      </c>
      <c r="AY92" s="440">
        <f t="shared" ca="1" si="163"/>
        <v>0</v>
      </c>
      <c r="AZ92" s="440">
        <f t="shared" ca="1" si="163"/>
        <v>0</v>
      </c>
      <c r="BA92" s="440">
        <f t="shared" ca="1" si="163"/>
        <v>0</v>
      </c>
      <c r="BB92" s="440">
        <f t="shared" ca="1" si="163"/>
        <v>0</v>
      </c>
      <c r="BC92" s="440">
        <f t="shared" ca="1" si="163"/>
        <v>0</v>
      </c>
      <c r="BD92" s="440">
        <f t="shared" ca="1" si="163"/>
        <v>0</v>
      </c>
      <c r="BE92" s="440">
        <f t="shared" ca="1" si="163"/>
        <v>0</v>
      </c>
      <c r="BF92" s="440">
        <f t="shared" ca="1" si="163"/>
        <v>0</v>
      </c>
      <c r="BG92" s="440">
        <f t="shared" ca="1" si="163"/>
        <v>0</v>
      </c>
      <c r="BH92" s="440">
        <f t="shared" ca="1" si="163"/>
        <v>0</v>
      </c>
      <c r="BI92" s="440">
        <f t="shared" ca="1" si="163"/>
        <v>0</v>
      </c>
      <c r="BJ92" s="440">
        <f t="shared" ca="1" si="163"/>
        <v>0</v>
      </c>
      <c r="BK92" s="440">
        <f t="shared" ca="1" si="163"/>
        <v>0</v>
      </c>
      <c r="BL92" s="440">
        <f t="shared" ca="1" si="163"/>
        <v>0</v>
      </c>
      <c r="BM92" s="440">
        <f t="shared" ca="1" si="163"/>
        <v>0</v>
      </c>
      <c r="BN92" s="440">
        <f t="shared" ca="1" si="163"/>
        <v>0</v>
      </c>
      <c r="BO92" s="440">
        <f t="shared" ca="1" si="163"/>
        <v>0</v>
      </c>
      <c r="BP92" s="440">
        <f t="shared" ca="1" si="163"/>
        <v>0</v>
      </c>
      <c r="BQ92" s="440">
        <f t="shared" ca="1" si="163"/>
        <v>0</v>
      </c>
      <c r="BR92" s="440">
        <f t="shared" ca="1" si="163"/>
        <v>0</v>
      </c>
      <c r="BS92" s="440">
        <f t="shared" ca="1" si="163"/>
        <v>0</v>
      </c>
      <c r="BT92" s="440">
        <f t="shared" ca="1" si="163"/>
        <v>0</v>
      </c>
      <c r="BU92" s="440">
        <f t="shared" ca="1" si="163"/>
        <v>0</v>
      </c>
      <c r="BV92" s="440">
        <f t="shared" ca="1" si="163"/>
        <v>0</v>
      </c>
      <c r="BW92" s="440">
        <f t="shared" ca="1" si="163"/>
        <v>0</v>
      </c>
      <c r="BX92" s="440">
        <f t="shared" ca="1" si="163"/>
        <v>0</v>
      </c>
      <c r="BY92" s="440">
        <f t="shared" ca="1" si="163"/>
        <v>0</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x14ac:dyDescent="0.2">
      <c r="A93" s="191">
        <f t="shared" si="128"/>
        <v>36</v>
      </c>
      <c r="B93" s="191">
        <f t="shared" si="129"/>
        <v>2053</v>
      </c>
      <c r="C93" s="183">
        <f t="shared" ca="1" si="125"/>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$C93*INDIRECT("'Bonus Calc'!"&amp;D$101&amp;61)</f>
        <v>0</v>
      </c>
      <c r="AN93" s="440">
        <f t="shared" ref="AN93:BZ93" ca="1" si="164">$C93*INDIRECT("'Bonus Calc'!"&amp;E$101&amp;61)</f>
        <v>0</v>
      </c>
      <c r="AO93" s="440">
        <f t="shared" ca="1" si="164"/>
        <v>0</v>
      </c>
      <c r="AP93" s="440">
        <f t="shared" ca="1" si="164"/>
        <v>0</v>
      </c>
      <c r="AQ93" s="440">
        <f t="shared" ca="1" si="164"/>
        <v>0</v>
      </c>
      <c r="AR93" s="440">
        <f t="shared" ca="1" si="164"/>
        <v>0</v>
      </c>
      <c r="AS93" s="440">
        <f t="shared" ca="1" si="164"/>
        <v>0</v>
      </c>
      <c r="AT93" s="440">
        <f t="shared" ca="1" si="164"/>
        <v>0</v>
      </c>
      <c r="AU93" s="440">
        <f t="shared" ca="1" si="164"/>
        <v>0</v>
      </c>
      <c r="AV93" s="440">
        <f t="shared" ca="1" si="164"/>
        <v>0</v>
      </c>
      <c r="AW93" s="440">
        <f t="shared" ca="1" si="164"/>
        <v>0</v>
      </c>
      <c r="AX93" s="440">
        <f t="shared" ca="1" si="164"/>
        <v>0</v>
      </c>
      <c r="AY93" s="440">
        <f t="shared" ca="1" si="164"/>
        <v>0</v>
      </c>
      <c r="AZ93" s="440">
        <f t="shared" ca="1" si="164"/>
        <v>0</v>
      </c>
      <c r="BA93" s="440">
        <f t="shared" ca="1" si="164"/>
        <v>0</v>
      </c>
      <c r="BB93" s="440">
        <f t="shared" ca="1" si="164"/>
        <v>0</v>
      </c>
      <c r="BC93" s="440">
        <f t="shared" ca="1" si="164"/>
        <v>0</v>
      </c>
      <c r="BD93" s="440">
        <f t="shared" ca="1" si="164"/>
        <v>0</v>
      </c>
      <c r="BE93" s="440">
        <f t="shared" ca="1" si="164"/>
        <v>0</v>
      </c>
      <c r="BF93" s="440">
        <f t="shared" ca="1" si="164"/>
        <v>0</v>
      </c>
      <c r="BG93" s="440">
        <f t="shared" ca="1" si="164"/>
        <v>0</v>
      </c>
      <c r="BH93" s="440">
        <f t="shared" ca="1" si="164"/>
        <v>0</v>
      </c>
      <c r="BI93" s="440">
        <f t="shared" ca="1" si="164"/>
        <v>0</v>
      </c>
      <c r="BJ93" s="440">
        <f t="shared" ca="1" si="164"/>
        <v>0</v>
      </c>
      <c r="BK93" s="440">
        <f t="shared" ca="1" si="164"/>
        <v>0</v>
      </c>
      <c r="BL93" s="440">
        <f t="shared" ca="1" si="164"/>
        <v>0</v>
      </c>
      <c r="BM93" s="440">
        <f t="shared" ca="1" si="164"/>
        <v>0</v>
      </c>
      <c r="BN93" s="440">
        <f t="shared" ca="1" si="164"/>
        <v>0</v>
      </c>
      <c r="BO93" s="440">
        <f t="shared" ca="1" si="164"/>
        <v>0</v>
      </c>
      <c r="BP93" s="440">
        <f t="shared" ca="1" si="164"/>
        <v>0</v>
      </c>
      <c r="BQ93" s="440">
        <f t="shared" ca="1" si="164"/>
        <v>0</v>
      </c>
      <c r="BR93" s="440">
        <f t="shared" ca="1" si="164"/>
        <v>0</v>
      </c>
      <c r="BS93" s="440">
        <f t="shared" ca="1" si="164"/>
        <v>0</v>
      </c>
      <c r="BT93" s="440">
        <f t="shared" ca="1" si="164"/>
        <v>0</v>
      </c>
      <c r="BU93" s="440">
        <f t="shared" ca="1" si="164"/>
        <v>0</v>
      </c>
      <c r="BV93" s="440">
        <f t="shared" ca="1" si="164"/>
        <v>0</v>
      </c>
      <c r="BW93" s="440">
        <f t="shared" ca="1" si="164"/>
        <v>0</v>
      </c>
      <c r="BX93" s="440">
        <f t="shared" ca="1" si="164"/>
        <v>0</v>
      </c>
      <c r="BY93" s="440">
        <f t="shared" ca="1" si="164"/>
        <v>0</v>
      </c>
      <c r="BZ93" s="440">
        <f t="shared" ca="1" si="164"/>
        <v>0</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x14ac:dyDescent="0.2">
      <c r="A94" s="191">
        <f t="shared" si="128"/>
        <v>37</v>
      </c>
      <c r="B94" s="191">
        <f t="shared" si="129"/>
        <v>2054</v>
      </c>
      <c r="C94" s="183">
        <f t="shared" ca="1" si="125"/>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$C94*INDIRECT("'Bonus Calc'!"&amp;D$101&amp;61)</f>
        <v>0</v>
      </c>
      <c r="AO94" s="440">
        <f t="shared" ref="AO94:CA94" ca="1" si="165">$C94*INDIRECT("'Bonus Calc'!"&amp;E$101&amp;61)</f>
        <v>0</v>
      </c>
      <c r="AP94" s="440">
        <f t="shared" ca="1" si="165"/>
        <v>0</v>
      </c>
      <c r="AQ94" s="440">
        <f t="shared" ca="1" si="165"/>
        <v>0</v>
      </c>
      <c r="AR94" s="440">
        <f t="shared" ca="1" si="165"/>
        <v>0</v>
      </c>
      <c r="AS94" s="440">
        <f t="shared" ca="1" si="165"/>
        <v>0</v>
      </c>
      <c r="AT94" s="440">
        <f t="shared" ca="1" si="165"/>
        <v>0</v>
      </c>
      <c r="AU94" s="440">
        <f t="shared" ca="1" si="165"/>
        <v>0</v>
      </c>
      <c r="AV94" s="440">
        <f t="shared" ca="1" si="165"/>
        <v>0</v>
      </c>
      <c r="AW94" s="440">
        <f t="shared" ca="1" si="165"/>
        <v>0</v>
      </c>
      <c r="AX94" s="440">
        <f t="shared" ca="1" si="165"/>
        <v>0</v>
      </c>
      <c r="AY94" s="440">
        <f t="shared" ca="1" si="165"/>
        <v>0</v>
      </c>
      <c r="AZ94" s="440">
        <f t="shared" ca="1" si="165"/>
        <v>0</v>
      </c>
      <c r="BA94" s="440">
        <f t="shared" ca="1" si="165"/>
        <v>0</v>
      </c>
      <c r="BB94" s="440">
        <f t="shared" ca="1" si="165"/>
        <v>0</v>
      </c>
      <c r="BC94" s="440">
        <f t="shared" ca="1" si="165"/>
        <v>0</v>
      </c>
      <c r="BD94" s="440">
        <f t="shared" ca="1" si="165"/>
        <v>0</v>
      </c>
      <c r="BE94" s="440">
        <f t="shared" ca="1" si="165"/>
        <v>0</v>
      </c>
      <c r="BF94" s="440">
        <f t="shared" ca="1" si="165"/>
        <v>0</v>
      </c>
      <c r="BG94" s="440">
        <f t="shared" ca="1" si="165"/>
        <v>0</v>
      </c>
      <c r="BH94" s="440">
        <f t="shared" ca="1" si="165"/>
        <v>0</v>
      </c>
      <c r="BI94" s="440">
        <f t="shared" ca="1" si="165"/>
        <v>0</v>
      </c>
      <c r="BJ94" s="440">
        <f t="shared" ca="1" si="165"/>
        <v>0</v>
      </c>
      <c r="BK94" s="440">
        <f t="shared" ca="1" si="165"/>
        <v>0</v>
      </c>
      <c r="BL94" s="440">
        <f t="shared" ca="1" si="165"/>
        <v>0</v>
      </c>
      <c r="BM94" s="440">
        <f t="shared" ca="1" si="165"/>
        <v>0</v>
      </c>
      <c r="BN94" s="440">
        <f t="shared" ca="1" si="165"/>
        <v>0</v>
      </c>
      <c r="BO94" s="440">
        <f t="shared" ca="1" si="165"/>
        <v>0</v>
      </c>
      <c r="BP94" s="440">
        <f t="shared" ca="1" si="165"/>
        <v>0</v>
      </c>
      <c r="BQ94" s="440">
        <f t="shared" ca="1" si="165"/>
        <v>0</v>
      </c>
      <c r="BR94" s="440">
        <f t="shared" ca="1" si="165"/>
        <v>0</v>
      </c>
      <c r="BS94" s="440">
        <f t="shared" ca="1" si="165"/>
        <v>0</v>
      </c>
      <c r="BT94" s="440">
        <f t="shared" ca="1" si="165"/>
        <v>0</v>
      </c>
      <c r="BU94" s="440">
        <f t="shared" ca="1" si="165"/>
        <v>0</v>
      </c>
      <c r="BV94" s="440">
        <f t="shared" ca="1" si="165"/>
        <v>0</v>
      </c>
      <c r="BW94" s="440">
        <f t="shared" ca="1" si="165"/>
        <v>0</v>
      </c>
      <c r="BX94" s="440">
        <f t="shared" ca="1" si="165"/>
        <v>0</v>
      </c>
      <c r="BY94" s="440">
        <f t="shared" ca="1" si="165"/>
        <v>0</v>
      </c>
      <c r="BZ94" s="440">
        <f t="shared" ca="1" si="165"/>
        <v>0</v>
      </c>
      <c r="CA94" s="440">
        <f t="shared" ca="1" si="165"/>
        <v>0</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x14ac:dyDescent="0.2">
      <c r="A95" s="191">
        <f t="shared" si="128"/>
        <v>38</v>
      </c>
      <c r="B95" s="191">
        <f t="shared" si="129"/>
        <v>2055</v>
      </c>
      <c r="C95" s="183">
        <f t="shared" ca="1" si="125"/>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$C95*INDIRECT("'Bonus Calc'!"&amp;D$101&amp;61)</f>
        <v>0</v>
      </c>
      <c r="AP95" s="440">
        <f t="shared" ref="AP95:CB95" ca="1" si="166">$C95*INDIRECT("'Bonus Calc'!"&amp;E$101&amp;61)</f>
        <v>0</v>
      </c>
      <c r="AQ95" s="440">
        <f t="shared" ca="1" si="166"/>
        <v>0</v>
      </c>
      <c r="AR95" s="440">
        <f t="shared" ca="1" si="166"/>
        <v>0</v>
      </c>
      <c r="AS95" s="440">
        <f t="shared" ca="1" si="166"/>
        <v>0</v>
      </c>
      <c r="AT95" s="440">
        <f t="shared" ca="1" si="166"/>
        <v>0</v>
      </c>
      <c r="AU95" s="440">
        <f t="shared" ca="1" si="166"/>
        <v>0</v>
      </c>
      <c r="AV95" s="440">
        <f t="shared" ca="1" si="166"/>
        <v>0</v>
      </c>
      <c r="AW95" s="440">
        <f t="shared" ca="1" si="166"/>
        <v>0</v>
      </c>
      <c r="AX95" s="440">
        <f t="shared" ca="1" si="166"/>
        <v>0</v>
      </c>
      <c r="AY95" s="440">
        <f t="shared" ca="1" si="166"/>
        <v>0</v>
      </c>
      <c r="AZ95" s="440">
        <f t="shared" ca="1" si="166"/>
        <v>0</v>
      </c>
      <c r="BA95" s="440">
        <f t="shared" ca="1" si="166"/>
        <v>0</v>
      </c>
      <c r="BB95" s="440">
        <f t="shared" ca="1" si="166"/>
        <v>0</v>
      </c>
      <c r="BC95" s="440">
        <f t="shared" ca="1" si="166"/>
        <v>0</v>
      </c>
      <c r="BD95" s="440">
        <f t="shared" ca="1" si="166"/>
        <v>0</v>
      </c>
      <c r="BE95" s="440">
        <f t="shared" ca="1" si="166"/>
        <v>0</v>
      </c>
      <c r="BF95" s="440">
        <f t="shared" ca="1" si="166"/>
        <v>0</v>
      </c>
      <c r="BG95" s="440">
        <f t="shared" ca="1" si="166"/>
        <v>0</v>
      </c>
      <c r="BH95" s="440">
        <f t="shared" ca="1" si="166"/>
        <v>0</v>
      </c>
      <c r="BI95" s="440">
        <f t="shared" ca="1" si="166"/>
        <v>0</v>
      </c>
      <c r="BJ95" s="440">
        <f t="shared" ca="1" si="166"/>
        <v>0</v>
      </c>
      <c r="BK95" s="440">
        <f t="shared" ca="1" si="166"/>
        <v>0</v>
      </c>
      <c r="BL95" s="440">
        <f t="shared" ca="1" si="166"/>
        <v>0</v>
      </c>
      <c r="BM95" s="440">
        <f t="shared" ca="1" si="166"/>
        <v>0</v>
      </c>
      <c r="BN95" s="440">
        <f t="shared" ca="1" si="166"/>
        <v>0</v>
      </c>
      <c r="BO95" s="440">
        <f t="shared" ca="1" si="166"/>
        <v>0</v>
      </c>
      <c r="BP95" s="440">
        <f t="shared" ca="1" si="166"/>
        <v>0</v>
      </c>
      <c r="BQ95" s="440">
        <f t="shared" ca="1" si="166"/>
        <v>0</v>
      </c>
      <c r="BR95" s="440">
        <f t="shared" ca="1" si="166"/>
        <v>0</v>
      </c>
      <c r="BS95" s="440">
        <f t="shared" ca="1" si="166"/>
        <v>0</v>
      </c>
      <c r="BT95" s="440">
        <f t="shared" ca="1" si="166"/>
        <v>0</v>
      </c>
      <c r="BU95" s="440">
        <f t="shared" ca="1" si="166"/>
        <v>0</v>
      </c>
      <c r="BV95" s="440">
        <f t="shared" ca="1" si="166"/>
        <v>0</v>
      </c>
      <c r="BW95" s="440">
        <f t="shared" ca="1" si="166"/>
        <v>0</v>
      </c>
      <c r="BX95" s="440">
        <f t="shared" ca="1" si="166"/>
        <v>0</v>
      </c>
      <c r="BY95" s="440">
        <f t="shared" ca="1" si="166"/>
        <v>0</v>
      </c>
      <c r="BZ95" s="440">
        <f t="shared" ca="1" si="166"/>
        <v>0</v>
      </c>
      <c r="CA95" s="440">
        <f t="shared" ca="1" si="166"/>
        <v>0</v>
      </c>
      <c r="CB95" s="440">
        <f t="shared" ca="1" si="166"/>
        <v>0</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x14ac:dyDescent="0.2">
      <c r="A96" s="191">
        <f t="shared" si="128"/>
        <v>39</v>
      </c>
      <c r="B96" s="191">
        <f t="shared" si="129"/>
        <v>2056</v>
      </c>
      <c r="C96" s="183">
        <f t="shared" ca="1" si="125"/>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$C96*INDIRECT("'Bonus Calc'!"&amp;D$101&amp;61)</f>
        <v>0</v>
      </c>
      <c r="AQ96" s="440">
        <f t="shared" ref="AQ96:CC96" ca="1" si="167">$C96*INDIRECT("'Bonus Calc'!"&amp;E$101&amp;61)</f>
        <v>0</v>
      </c>
      <c r="AR96" s="440">
        <f t="shared" ca="1" si="167"/>
        <v>0</v>
      </c>
      <c r="AS96" s="440">
        <f t="shared" ca="1" si="167"/>
        <v>0</v>
      </c>
      <c r="AT96" s="440">
        <f t="shared" ca="1" si="167"/>
        <v>0</v>
      </c>
      <c r="AU96" s="440">
        <f t="shared" ca="1" si="167"/>
        <v>0</v>
      </c>
      <c r="AV96" s="440">
        <f t="shared" ca="1" si="167"/>
        <v>0</v>
      </c>
      <c r="AW96" s="440">
        <f t="shared" ca="1" si="167"/>
        <v>0</v>
      </c>
      <c r="AX96" s="440">
        <f t="shared" ca="1" si="167"/>
        <v>0</v>
      </c>
      <c r="AY96" s="440">
        <f t="shared" ca="1" si="167"/>
        <v>0</v>
      </c>
      <c r="AZ96" s="440">
        <f t="shared" ca="1" si="167"/>
        <v>0</v>
      </c>
      <c r="BA96" s="440">
        <f t="shared" ca="1" si="167"/>
        <v>0</v>
      </c>
      <c r="BB96" s="440">
        <f t="shared" ca="1" si="167"/>
        <v>0</v>
      </c>
      <c r="BC96" s="440">
        <f t="shared" ca="1" si="167"/>
        <v>0</v>
      </c>
      <c r="BD96" s="440">
        <f t="shared" ca="1" si="167"/>
        <v>0</v>
      </c>
      <c r="BE96" s="440">
        <f t="shared" ca="1" si="167"/>
        <v>0</v>
      </c>
      <c r="BF96" s="440">
        <f t="shared" ca="1" si="167"/>
        <v>0</v>
      </c>
      <c r="BG96" s="440">
        <f t="shared" ca="1" si="167"/>
        <v>0</v>
      </c>
      <c r="BH96" s="440">
        <f t="shared" ca="1" si="167"/>
        <v>0</v>
      </c>
      <c r="BI96" s="440">
        <f t="shared" ca="1" si="167"/>
        <v>0</v>
      </c>
      <c r="BJ96" s="440">
        <f t="shared" ca="1" si="167"/>
        <v>0</v>
      </c>
      <c r="BK96" s="440">
        <f t="shared" ca="1" si="167"/>
        <v>0</v>
      </c>
      <c r="BL96" s="440">
        <f t="shared" ca="1" si="167"/>
        <v>0</v>
      </c>
      <c r="BM96" s="440">
        <f t="shared" ca="1" si="167"/>
        <v>0</v>
      </c>
      <c r="BN96" s="440">
        <f t="shared" ca="1" si="167"/>
        <v>0</v>
      </c>
      <c r="BO96" s="440">
        <f t="shared" ca="1" si="167"/>
        <v>0</v>
      </c>
      <c r="BP96" s="440">
        <f t="shared" ca="1" si="167"/>
        <v>0</v>
      </c>
      <c r="BQ96" s="440">
        <f t="shared" ca="1" si="167"/>
        <v>0</v>
      </c>
      <c r="BR96" s="440">
        <f t="shared" ca="1" si="167"/>
        <v>0</v>
      </c>
      <c r="BS96" s="440">
        <f t="shared" ca="1" si="167"/>
        <v>0</v>
      </c>
      <c r="BT96" s="440">
        <f t="shared" ca="1" si="167"/>
        <v>0</v>
      </c>
      <c r="BU96" s="440">
        <f t="shared" ca="1" si="167"/>
        <v>0</v>
      </c>
      <c r="BV96" s="440">
        <f t="shared" ca="1" si="167"/>
        <v>0</v>
      </c>
      <c r="BW96" s="440">
        <f t="shared" ca="1" si="167"/>
        <v>0</v>
      </c>
      <c r="BX96" s="440">
        <f t="shared" ca="1" si="167"/>
        <v>0</v>
      </c>
      <c r="BY96" s="440">
        <f t="shared" ca="1" si="167"/>
        <v>0</v>
      </c>
      <c r="BZ96" s="440">
        <f t="shared" ca="1" si="167"/>
        <v>0</v>
      </c>
      <c r="CA96" s="440">
        <f t="shared" ca="1" si="167"/>
        <v>0</v>
      </c>
      <c r="CB96" s="440">
        <f t="shared" ca="1" si="167"/>
        <v>0</v>
      </c>
      <c r="CC96" s="440">
        <f t="shared" ca="1" si="167"/>
        <v>0</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x14ac:dyDescent="0.2">
      <c r="A97" s="191">
        <f t="shared" si="128"/>
        <v>40</v>
      </c>
      <c r="B97" s="191">
        <f t="shared" si="129"/>
        <v>2057</v>
      </c>
      <c r="C97" s="183">
        <f t="shared" ca="1" si="125"/>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$C97*INDIRECT("'Bonus Calc'!"&amp;D$101&amp;61)</f>
        <v>0</v>
      </c>
      <c r="AR97" s="440">
        <f t="shared" ref="AR97:CD97" ca="1" si="168">$C97*INDIRECT("'Bonus Calc'!"&amp;E$101&amp;61)</f>
        <v>0</v>
      </c>
      <c r="AS97" s="440">
        <f t="shared" ca="1" si="168"/>
        <v>0</v>
      </c>
      <c r="AT97" s="440">
        <f t="shared" ca="1" si="168"/>
        <v>0</v>
      </c>
      <c r="AU97" s="440">
        <f t="shared" ca="1" si="168"/>
        <v>0</v>
      </c>
      <c r="AV97" s="440">
        <f t="shared" ca="1" si="168"/>
        <v>0</v>
      </c>
      <c r="AW97" s="440">
        <f t="shared" ca="1" si="168"/>
        <v>0</v>
      </c>
      <c r="AX97" s="440">
        <f t="shared" ca="1" si="168"/>
        <v>0</v>
      </c>
      <c r="AY97" s="440">
        <f t="shared" ca="1" si="168"/>
        <v>0</v>
      </c>
      <c r="AZ97" s="440">
        <f t="shared" ca="1" si="168"/>
        <v>0</v>
      </c>
      <c r="BA97" s="440">
        <f t="shared" ca="1" si="168"/>
        <v>0</v>
      </c>
      <c r="BB97" s="440">
        <f t="shared" ca="1" si="168"/>
        <v>0</v>
      </c>
      <c r="BC97" s="440">
        <f t="shared" ca="1" si="168"/>
        <v>0</v>
      </c>
      <c r="BD97" s="440">
        <f t="shared" ca="1" si="168"/>
        <v>0</v>
      </c>
      <c r="BE97" s="440">
        <f t="shared" ca="1" si="168"/>
        <v>0</v>
      </c>
      <c r="BF97" s="440">
        <f t="shared" ca="1" si="168"/>
        <v>0</v>
      </c>
      <c r="BG97" s="440">
        <f t="shared" ca="1" si="168"/>
        <v>0</v>
      </c>
      <c r="BH97" s="440">
        <f t="shared" ca="1" si="168"/>
        <v>0</v>
      </c>
      <c r="BI97" s="440">
        <f t="shared" ca="1" si="168"/>
        <v>0</v>
      </c>
      <c r="BJ97" s="440">
        <f t="shared" ca="1" si="168"/>
        <v>0</v>
      </c>
      <c r="BK97" s="440">
        <f t="shared" ca="1" si="168"/>
        <v>0</v>
      </c>
      <c r="BL97" s="440">
        <f t="shared" ca="1" si="168"/>
        <v>0</v>
      </c>
      <c r="BM97" s="440">
        <f t="shared" ca="1" si="168"/>
        <v>0</v>
      </c>
      <c r="BN97" s="440">
        <f t="shared" ca="1" si="168"/>
        <v>0</v>
      </c>
      <c r="BO97" s="440">
        <f t="shared" ca="1" si="168"/>
        <v>0</v>
      </c>
      <c r="BP97" s="440">
        <f t="shared" ca="1" si="168"/>
        <v>0</v>
      </c>
      <c r="BQ97" s="440">
        <f t="shared" ca="1" si="168"/>
        <v>0</v>
      </c>
      <c r="BR97" s="440">
        <f t="shared" ca="1" si="168"/>
        <v>0</v>
      </c>
      <c r="BS97" s="440">
        <f t="shared" ca="1" si="168"/>
        <v>0</v>
      </c>
      <c r="BT97" s="440">
        <f t="shared" ca="1" si="168"/>
        <v>0</v>
      </c>
      <c r="BU97" s="440">
        <f t="shared" ca="1" si="168"/>
        <v>0</v>
      </c>
      <c r="BV97" s="440">
        <f t="shared" ca="1" si="168"/>
        <v>0</v>
      </c>
      <c r="BW97" s="440">
        <f t="shared" ca="1" si="168"/>
        <v>0</v>
      </c>
      <c r="BX97" s="440">
        <f t="shared" ca="1" si="168"/>
        <v>0</v>
      </c>
      <c r="BY97" s="440">
        <f t="shared" ca="1" si="168"/>
        <v>0</v>
      </c>
      <c r="BZ97" s="440">
        <f t="shared" ca="1" si="168"/>
        <v>0</v>
      </c>
      <c r="CA97" s="440">
        <f t="shared" ca="1" si="168"/>
        <v>0</v>
      </c>
      <c r="CB97" s="440">
        <f t="shared" ca="1" si="168"/>
        <v>0</v>
      </c>
      <c r="CC97" s="440">
        <f t="shared" ca="1" si="168"/>
        <v>0</v>
      </c>
      <c r="CD97" s="440">
        <f t="shared" ca="1" si="168"/>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169">SUM(D58:D97)</f>
        <v>0</v>
      </c>
      <c r="E98" s="201">
        <f t="shared" ca="1" si="169"/>
        <v>0</v>
      </c>
      <c r="F98" s="201">
        <f t="shared" ca="1" si="169"/>
        <v>0</v>
      </c>
      <c r="G98" s="201">
        <f t="shared" ca="1" si="169"/>
        <v>-22678.460559249153</v>
      </c>
      <c r="H98" s="201">
        <f t="shared" ca="1" si="169"/>
        <v>-36285.536894798643</v>
      </c>
      <c r="I98" s="201">
        <f t="shared" ca="1" si="169"/>
        <v>-21771.322136879186</v>
      </c>
      <c r="J98" s="201">
        <f t="shared" ca="1" si="169"/>
        <v>-13062.79328212751</v>
      </c>
      <c r="K98" s="201">
        <f t="shared" ca="1" si="169"/>
        <v>-13062.79328212751</v>
      </c>
      <c r="L98" s="201">
        <f t="shared" ca="1" si="169"/>
        <v>-6531.3966410637549</v>
      </c>
      <c r="M98" s="201">
        <f t="shared" ca="1" si="169"/>
        <v>0</v>
      </c>
      <c r="N98" s="201">
        <f t="shared" ca="1" si="169"/>
        <v>0</v>
      </c>
      <c r="O98" s="201">
        <f t="shared" ca="1" si="169"/>
        <v>0</v>
      </c>
      <c r="P98" s="201">
        <f t="shared" ca="1" si="169"/>
        <v>0</v>
      </c>
      <c r="Q98" s="201">
        <f t="shared" ca="1" si="169"/>
        <v>0</v>
      </c>
      <c r="R98" s="201">
        <f t="shared" ca="1" si="169"/>
        <v>0</v>
      </c>
      <c r="S98" s="201">
        <f t="shared" ca="1" si="169"/>
        <v>0</v>
      </c>
      <c r="T98" s="201">
        <f t="shared" ca="1" si="169"/>
        <v>0</v>
      </c>
      <c r="U98" s="201">
        <f t="shared" ca="1" si="169"/>
        <v>0</v>
      </c>
      <c r="V98" s="201">
        <f t="shared" ca="1" si="169"/>
        <v>0</v>
      </c>
      <c r="W98" s="201">
        <f t="shared" ca="1" si="169"/>
        <v>0</v>
      </c>
      <c r="X98" s="201">
        <f t="shared" ca="1" si="169"/>
        <v>0</v>
      </c>
      <c r="Y98" s="201">
        <f t="shared" ca="1" si="169"/>
        <v>0</v>
      </c>
      <c r="Z98" s="201">
        <f t="shared" ca="1" si="169"/>
        <v>0</v>
      </c>
      <c r="AA98" s="201">
        <f t="shared" ca="1" si="169"/>
        <v>0</v>
      </c>
      <c r="AB98" s="201">
        <f t="shared" ca="1" si="169"/>
        <v>0</v>
      </c>
      <c r="AC98" s="201">
        <f t="shared" ca="1" si="169"/>
        <v>0</v>
      </c>
      <c r="AD98" s="201">
        <f t="shared" ca="1" si="169"/>
        <v>0</v>
      </c>
      <c r="AE98" s="201">
        <f t="shared" ca="1" si="169"/>
        <v>0</v>
      </c>
      <c r="AF98" s="201">
        <f t="shared" ca="1" si="169"/>
        <v>0</v>
      </c>
      <c r="AG98" s="201">
        <f t="shared" ca="1" si="169"/>
        <v>0</v>
      </c>
      <c r="AH98" s="201">
        <f t="shared" ca="1" si="169"/>
        <v>0</v>
      </c>
      <c r="AI98" s="201">
        <f t="shared" ca="1" si="169"/>
        <v>0</v>
      </c>
      <c r="AJ98" s="201">
        <f t="shared" ref="AJ98:CU98" ca="1" si="170">SUM(AJ58:AJ97)</f>
        <v>0</v>
      </c>
      <c r="AK98" s="201">
        <f t="shared" ca="1" si="170"/>
        <v>0</v>
      </c>
      <c r="AL98" s="201">
        <f t="shared" ca="1" si="170"/>
        <v>0</v>
      </c>
      <c r="AM98" s="201">
        <f t="shared" ca="1" si="170"/>
        <v>0</v>
      </c>
      <c r="AN98" s="201">
        <f t="shared" ca="1" si="170"/>
        <v>0</v>
      </c>
      <c r="AO98" s="201">
        <f t="shared" ca="1" si="170"/>
        <v>0</v>
      </c>
      <c r="AP98" s="201">
        <f t="shared" ca="1" si="170"/>
        <v>0</v>
      </c>
      <c r="AQ98" s="201">
        <f t="shared" ca="1" si="170"/>
        <v>0</v>
      </c>
      <c r="AR98" s="201">
        <f t="shared" ca="1" si="170"/>
        <v>0</v>
      </c>
      <c r="AS98" s="201">
        <f t="shared" ca="1" si="170"/>
        <v>0</v>
      </c>
      <c r="AT98" s="201">
        <f t="shared" ca="1" si="170"/>
        <v>0</v>
      </c>
      <c r="AU98" s="201">
        <f t="shared" ca="1" si="170"/>
        <v>0</v>
      </c>
      <c r="AV98" s="201">
        <f t="shared" ca="1" si="170"/>
        <v>0</v>
      </c>
      <c r="AW98" s="201">
        <f t="shared" ca="1" si="170"/>
        <v>0</v>
      </c>
      <c r="AX98" s="201">
        <f t="shared" ca="1" si="170"/>
        <v>0</v>
      </c>
      <c r="AY98" s="201">
        <f t="shared" ca="1" si="170"/>
        <v>0</v>
      </c>
      <c r="AZ98" s="201">
        <f t="shared" ca="1" si="170"/>
        <v>0</v>
      </c>
      <c r="BA98" s="201">
        <f t="shared" ca="1" si="170"/>
        <v>0</v>
      </c>
      <c r="BB98" s="201">
        <f t="shared" ca="1" si="170"/>
        <v>0</v>
      </c>
      <c r="BC98" s="201">
        <f t="shared" ca="1" si="170"/>
        <v>0</v>
      </c>
      <c r="BD98" s="201">
        <f t="shared" ca="1" si="170"/>
        <v>0</v>
      </c>
      <c r="BE98" s="201">
        <f t="shared" ca="1" si="170"/>
        <v>0</v>
      </c>
      <c r="BF98" s="201">
        <f t="shared" ca="1" si="170"/>
        <v>0</v>
      </c>
      <c r="BG98" s="201">
        <f t="shared" ca="1" si="170"/>
        <v>0</v>
      </c>
      <c r="BH98" s="201">
        <f t="shared" ca="1" si="170"/>
        <v>0</v>
      </c>
      <c r="BI98" s="201">
        <f t="shared" ca="1" si="170"/>
        <v>0</v>
      </c>
      <c r="BJ98" s="201">
        <f t="shared" ca="1" si="170"/>
        <v>0</v>
      </c>
      <c r="BK98" s="201">
        <f t="shared" ca="1" si="170"/>
        <v>0</v>
      </c>
      <c r="BL98" s="201">
        <f t="shared" ca="1" si="170"/>
        <v>0</v>
      </c>
      <c r="BM98" s="201">
        <f t="shared" ca="1" si="170"/>
        <v>0</v>
      </c>
      <c r="BN98" s="201">
        <f t="shared" ca="1" si="170"/>
        <v>0</v>
      </c>
      <c r="BO98" s="201">
        <f t="shared" ca="1" si="170"/>
        <v>0</v>
      </c>
      <c r="BP98" s="201">
        <f t="shared" ca="1" si="170"/>
        <v>0</v>
      </c>
      <c r="BQ98" s="201">
        <f t="shared" ca="1" si="170"/>
        <v>0</v>
      </c>
      <c r="BR98" s="201">
        <f t="shared" ca="1" si="170"/>
        <v>0</v>
      </c>
      <c r="BS98" s="201">
        <f t="shared" ca="1" si="170"/>
        <v>0</v>
      </c>
      <c r="BT98" s="201">
        <f t="shared" ca="1" si="170"/>
        <v>0</v>
      </c>
      <c r="BU98" s="201">
        <f t="shared" ca="1" si="170"/>
        <v>0</v>
      </c>
      <c r="BV98" s="201">
        <f t="shared" ca="1" si="170"/>
        <v>0</v>
      </c>
      <c r="BW98" s="201">
        <f t="shared" ca="1" si="170"/>
        <v>0</v>
      </c>
      <c r="BX98" s="201">
        <f t="shared" ca="1" si="170"/>
        <v>0</v>
      </c>
      <c r="BY98" s="201">
        <f t="shared" ca="1" si="170"/>
        <v>0</v>
      </c>
      <c r="BZ98" s="201">
        <f t="shared" ca="1" si="170"/>
        <v>0</v>
      </c>
      <c r="CA98" s="201">
        <f t="shared" ca="1" si="170"/>
        <v>0</v>
      </c>
      <c r="CB98" s="201">
        <f t="shared" ca="1" si="170"/>
        <v>0</v>
      </c>
      <c r="CC98" s="201">
        <f t="shared" ca="1" si="170"/>
        <v>0</v>
      </c>
      <c r="CD98" s="201">
        <f t="shared" ca="1" si="170"/>
        <v>0</v>
      </c>
      <c r="CE98" s="201">
        <f t="shared" si="170"/>
        <v>0</v>
      </c>
      <c r="CF98" s="201">
        <f t="shared" si="170"/>
        <v>0</v>
      </c>
      <c r="CG98" s="201">
        <f t="shared" si="170"/>
        <v>0</v>
      </c>
      <c r="CH98" s="201">
        <f t="shared" si="170"/>
        <v>0</v>
      </c>
      <c r="CI98" s="201">
        <f t="shared" si="170"/>
        <v>0</v>
      </c>
      <c r="CJ98" s="201">
        <f t="shared" si="170"/>
        <v>0</v>
      </c>
      <c r="CK98" s="201">
        <f t="shared" si="170"/>
        <v>0</v>
      </c>
      <c r="CL98" s="201">
        <f t="shared" si="170"/>
        <v>0</v>
      </c>
      <c r="CM98" s="201">
        <f t="shared" si="170"/>
        <v>0</v>
      </c>
      <c r="CN98" s="201">
        <f t="shared" si="170"/>
        <v>0</v>
      </c>
      <c r="CO98" s="201">
        <f t="shared" si="170"/>
        <v>0</v>
      </c>
      <c r="CP98" s="201">
        <f t="shared" si="170"/>
        <v>0</v>
      </c>
      <c r="CQ98" s="201">
        <f t="shared" si="170"/>
        <v>0</v>
      </c>
      <c r="CR98" s="201">
        <f t="shared" si="170"/>
        <v>0</v>
      </c>
      <c r="CS98" s="201">
        <f t="shared" si="170"/>
        <v>0</v>
      </c>
      <c r="CT98" s="201">
        <f t="shared" si="170"/>
        <v>0</v>
      </c>
      <c r="CU98" s="201">
        <f t="shared" si="170"/>
        <v>0</v>
      </c>
      <c r="CV98" s="201">
        <f t="shared" ref="CV98:CY98" si="171">SUM(CV58:CV97)</f>
        <v>0</v>
      </c>
      <c r="CW98" s="201">
        <f t="shared" si="171"/>
        <v>0</v>
      </c>
      <c r="CX98" s="201">
        <f t="shared" si="171"/>
        <v>0</v>
      </c>
      <c r="CY98" s="201">
        <f t="shared" si="171"/>
        <v>0</v>
      </c>
      <c r="CZ98" s="201">
        <f t="shared" ref="CZ98" ca="1" si="172">SUM(D98:CY98)</f>
        <v>-113392.30279624574</v>
      </c>
    </row>
    <row r="99" spans="1:123"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442"/>
      <c r="CN101" s="442"/>
      <c r="CS101" s="442"/>
      <c r="CX101" s="442"/>
    </row>
    <row r="102" spans="1:123" x14ac:dyDescent="0.2">
      <c r="D102" s="437" t="s">
        <v>277</v>
      </c>
      <c r="G102" s="442"/>
    </row>
    <row r="103" spans="1:123" x14ac:dyDescent="0.2">
      <c r="D103" s="437">
        <v>8</v>
      </c>
    </row>
    <row r="104" spans="1:123" x14ac:dyDescent="0.2">
      <c r="D104" s="437">
        <v>3</v>
      </c>
      <c r="E104" s="437">
        <f>+D104+1</f>
        <v>4</v>
      </c>
      <c r="F104" s="437">
        <f t="shared" ref="F104:BQ104" si="173">+E104+1</f>
        <v>5</v>
      </c>
      <c r="G104" s="437">
        <f t="shared" si="173"/>
        <v>6</v>
      </c>
      <c r="H104" s="437">
        <f t="shared" si="173"/>
        <v>7</v>
      </c>
      <c r="I104" s="437">
        <f t="shared" si="173"/>
        <v>8</v>
      </c>
      <c r="J104" s="437">
        <f t="shared" si="173"/>
        <v>9</v>
      </c>
      <c r="K104" s="437">
        <f t="shared" si="173"/>
        <v>10</v>
      </c>
      <c r="L104" s="437">
        <f t="shared" si="173"/>
        <v>11</v>
      </c>
      <c r="M104" s="437">
        <f t="shared" si="173"/>
        <v>12</v>
      </c>
      <c r="N104" s="437">
        <f t="shared" si="173"/>
        <v>13</v>
      </c>
      <c r="O104" s="437">
        <f t="shared" si="173"/>
        <v>14</v>
      </c>
      <c r="P104" s="437">
        <f t="shared" si="173"/>
        <v>15</v>
      </c>
      <c r="Q104" s="437">
        <f t="shared" si="173"/>
        <v>16</v>
      </c>
      <c r="R104" s="437">
        <f t="shared" si="173"/>
        <v>17</v>
      </c>
      <c r="S104" s="437">
        <f t="shared" si="173"/>
        <v>18</v>
      </c>
      <c r="T104" s="437">
        <f t="shared" si="173"/>
        <v>19</v>
      </c>
      <c r="U104" s="437">
        <f t="shared" si="173"/>
        <v>20</v>
      </c>
      <c r="V104" s="437">
        <f t="shared" si="173"/>
        <v>21</v>
      </c>
      <c r="W104" s="437">
        <f t="shared" si="173"/>
        <v>22</v>
      </c>
      <c r="X104" s="437">
        <f t="shared" si="173"/>
        <v>23</v>
      </c>
      <c r="Y104" s="437">
        <f t="shared" si="173"/>
        <v>24</v>
      </c>
      <c r="Z104" s="437">
        <f t="shared" si="173"/>
        <v>25</v>
      </c>
      <c r="AA104" s="437">
        <f t="shared" si="173"/>
        <v>26</v>
      </c>
      <c r="AB104" s="437">
        <f t="shared" si="173"/>
        <v>27</v>
      </c>
      <c r="AC104" s="437">
        <f t="shared" si="173"/>
        <v>28</v>
      </c>
      <c r="AD104" s="437">
        <f t="shared" si="173"/>
        <v>29</v>
      </c>
      <c r="AE104" s="437">
        <f t="shared" si="173"/>
        <v>30</v>
      </c>
      <c r="AF104" s="437">
        <f t="shared" si="173"/>
        <v>31</v>
      </c>
      <c r="AG104" s="437">
        <f t="shared" si="173"/>
        <v>32</v>
      </c>
      <c r="AH104" s="437">
        <f t="shared" si="173"/>
        <v>33</v>
      </c>
      <c r="AI104" s="437">
        <f t="shared" si="173"/>
        <v>34</v>
      </c>
      <c r="AJ104" s="437">
        <f t="shared" si="173"/>
        <v>35</v>
      </c>
      <c r="AK104" s="437">
        <f t="shared" si="173"/>
        <v>36</v>
      </c>
      <c r="AL104" s="437">
        <f t="shared" si="173"/>
        <v>37</v>
      </c>
      <c r="AM104" s="437">
        <f t="shared" si="173"/>
        <v>38</v>
      </c>
      <c r="AN104" s="437">
        <f t="shared" si="173"/>
        <v>39</v>
      </c>
      <c r="AO104" s="437">
        <f t="shared" si="173"/>
        <v>40</v>
      </c>
      <c r="AP104" s="437">
        <f t="shared" si="173"/>
        <v>41</v>
      </c>
      <c r="AQ104" s="437">
        <f t="shared" si="173"/>
        <v>42</v>
      </c>
      <c r="AR104" s="437">
        <f t="shared" si="173"/>
        <v>43</v>
      </c>
      <c r="AS104" s="437">
        <f t="shared" si="173"/>
        <v>44</v>
      </c>
      <c r="AT104" s="437">
        <f t="shared" si="173"/>
        <v>45</v>
      </c>
      <c r="AU104" s="437">
        <f t="shared" si="173"/>
        <v>46</v>
      </c>
      <c r="AV104" s="437">
        <f t="shared" si="173"/>
        <v>47</v>
      </c>
      <c r="AW104" s="437">
        <f t="shared" si="173"/>
        <v>48</v>
      </c>
      <c r="AX104" s="437">
        <f t="shared" si="173"/>
        <v>49</v>
      </c>
      <c r="AY104" s="437">
        <f t="shared" si="173"/>
        <v>50</v>
      </c>
      <c r="AZ104" s="437">
        <f t="shared" si="173"/>
        <v>51</v>
      </c>
      <c r="BA104" s="437">
        <f t="shared" si="173"/>
        <v>52</v>
      </c>
      <c r="BB104" s="437">
        <f t="shared" si="173"/>
        <v>53</v>
      </c>
      <c r="BC104" s="437">
        <f t="shared" si="173"/>
        <v>54</v>
      </c>
      <c r="BD104" s="437">
        <f t="shared" si="173"/>
        <v>55</v>
      </c>
      <c r="BE104" s="437">
        <f t="shared" si="173"/>
        <v>56</v>
      </c>
      <c r="BF104" s="437">
        <f t="shared" si="173"/>
        <v>57</v>
      </c>
      <c r="BG104" s="437">
        <f t="shared" si="173"/>
        <v>58</v>
      </c>
      <c r="BH104" s="437">
        <f t="shared" si="173"/>
        <v>59</v>
      </c>
      <c r="BI104" s="437">
        <f t="shared" si="173"/>
        <v>60</v>
      </c>
      <c r="BJ104" s="437">
        <f t="shared" si="173"/>
        <v>61</v>
      </c>
      <c r="BK104" s="437">
        <f t="shared" si="173"/>
        <v>62</v>
      </c>
      <c r="BL104" s="437">
        <f t="shared" si="173"/>
        <v>63</v>
      </c>
      <c r="BM104" s="437">
        <f t="shared" si="173"/>
        <v>64</v>
      </c>
      <c r="BN104" s="437">
        <f t="shared" si="173"/>
        <v>65</v>
      </c>
      <c r="BO104" s="437">
        <f t="shared" si="173"/>
        <v>66</v>
      </c>
      <c r="BP104" s="437">
        <f t="shared" si="173"/>
        <v>67</v>
      </c>
      <c r="BQ104" s="437">
        <f t="shared" si="173"/>
        <v>68</v>
      </c>
      <c r="BR104" s="437">
        <f t="shared" ref="BR104:CD104" si="174">+BQ104+1</f>
        <v>69</v>
      </c>
      <c r="BS104" s="437">
        <f t="shared" si="174"/>
        <v>70</v>
      </c>
      <c r="BT104" s="437">
        <f t="shared" si="174"/>
        <v>71</v>
      </c>
      <c r="BU104" s="437">
        <f t="shared" si="174"/>
        <v>72</v>
      </c>
      <c r="BV104" s="437">
        <f t="shared" si="174"/>
        <v>73</v>
      </c>
      <c r="BW104" s="437">
        <f t="shared" si="174"/>
        <v>74</v>
      </c>
      <c r="BX104" s="437">
        <f t="shared" si="174"/>
        <v>75</v>
      </c>
      <c r="BY104" s="437">
        <f t="shared" si="174"/>
        <v>76</v>
      </c>
      <c r="BZ104" s="437">
        <f t="shared" si="174"/>
        <v>77</v>
      </c>
      <c r="CA104" s="437">
        <f t="shared" si="174"/>
        <v>78</v>
      </c>
      <c r="CB104" s="437">
        <f t="shared" si="174"/>
        <v>79</v>
      </c>
      <c r="CC104" s="437">
        <f t="shared" si="174"/>
        <v>80</v>
      </c>
      <c r="CD104" s="437">
        <f t="shared" si="174"/>
        <v>81</v>
      </c>
    </row>
  </sheetData>
  <sheetProtection algorithmName="SHA-512" hashValue="hAd3U4PVxFhBY8Cs30lJEpzWZ+WdmeM0OhxiGFZDoozHSQeH43/f9t4oMJilRzgOGTwpUqMbbwoiXlbXXMjMBQ==" saltValue="FLPBCh86YWzB7gblS0pm7w=="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4"/>
  <sheetViews>
    <sheetView topLeftCell="A40" zoomScaleNormal="100" workbookViewId="0">
      <selection activeCell="D70" sqref="D70"/>
    </sheetView>
  </sheetViews>
  <sheetFormatPr defaultColWidth="9" defaultRowHeight="11.25" x14ac:dyDescent="0.2"/>
  <cols>
    <col min="1" max="1" width="20.125" style="179" bestFit="1" customWidth="1"/>
    <col min="2" max="2" width="5.625" style="437" customWidth="1"/>
    <col min="3" max="3" width="6.375" style="179" bestFit="1" customWidth="1"/>
    <col min="4" max="4" width="8.125" style="179" customWidth="1"/>
    <col min="5" max="6" width="6.375" style="179" bestFit="1" customWidth="1"/>
    <col min="7" max="7" width="6.75" style="179" customWidth="1"/>
    <col min="8" max="9" width="6.75" style="179" bestFit="1" customWidth="1"/>
    <col min="10" max="38" width="5.625" style="179" bestFit="1" customWidth="1"/>
    <col min="39"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5</v>
      </c>
      <c r="E1" s="177" t="s">
        <v>73</v>
      </c>
      <c r="F1" s="178" t="s">
        <v>33</v>
      </c>
      <c r="G1" s="178"/>
      <c r="H1" s="437">
        <f>FirstYearAlt1</f>
        <v>0</v>
      </c>
    </row>
    <row r="2" spans="1:106" x14ac:dyDescent="0.2">
      <c r="A2" s="177" t="s">
        <v>330</v>
      </c>
      <c r="B2" s="177"/>
      <c r="C2" s="177"/>
      <c r="D2" s="177">
        <f ca="1">'LookUp Ranges'!D49</f>
        <v>5</v>
      </c>
      <c r="E2" s="177" t="s">
        <v>73</v>
      </c>
      <c r="F2" s="178" t="s">
        <v>85</v>
      </c>
      <c r="G2" s="178"/>
      <c r="H2" s="437">
        <f>InServiceAlt1</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f t="shared" ca="1" si="7"/>
        <v>0</v>
      </c>
      <c r="K12" s="192">
        <f t="shared" ca="1" si="7"/>
        <v>0</v>
      </c>
      <c r="L12" s="192">
        <f t="shared" ca="1" si="7"/>
        <v>0</v>
      </c>
      <c r="M12" s="192">
        <f t="shared" ca="1" si="7"/>
        <v>0</v>
      </c>
      <c r="N12" s="192">
        <f t="shared" ca="1" si="7"/>
        <v>0</v>
      </c>
      <c r="O12" s="192">
        <f t="shared" ca="1" si="7"/>
        <v>0</v>
      </c>
      <c r="P12" s="192">
        <f t="shared" ca="1" si="7"/>
        <v>0</v>
      </c>
      <c r="Q12" s="192">
        <f t="shared" ca="1" si="7"/>
        <v>0</v>
      </c>
      <c r="R12" s="192">
        <f t="shared" ca="1" si="7"/>
        <v>0</v>
      </c>
      <c r="S12" s="192">
        <f t="shared" ca="1" si="7"/>
        <v>0</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IF(E5=$H$2,SUM($D6:E6),IF(E5&gt;$H$2,E6,0))+IF($H$2-$D$5+1=A13,RetireValueAlt1,0)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f t="shared" ca="1" si="11"/>
        <v>0</v>
      </c>
      <c r="L13" s="192">
        <f t="shared" ca="1" si="11"/>
        <v>0</v>
      </c>
      <c r="M13" s="192">
        <f t="shared" ca="1" si="11"/>
        <v>0</v>
      </c>
      <c r="N13" s="192">
        <f t="shared" ca="1" si="11"/>
        <v>0</v>
      </c>
      <c r="O13" s="192">
        <f t="shared" ca="1" si="11"/>
        <v>0</v>
      </c>
      <c r="P13" s="192">
        <f t="shared" ca="1" si="11"/>
        <v>0</v>
      </c>
      <c r="Q13" s="192">
        <f t="shared" ca="1" si="11"/>
        <v>0</v>
      </c>
      <c r="R13" s="192">
        <f t="shared" ca="1" si="11"/>
        <v>0</v>
      </c>
      <c r="S13" s="192">
        <f t="shared" ca="1" si="11"/>
        <v>0</v>
      </c>
      <c r="T13" s="192">
        <f t="shared" ca="1" si="11"/>
        <v>0</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IF(F5=$H$2,SUM($D6:F6),IF(F5&gt;$H$2,F6,0))+IF($H$2-$D$5+1=A14,RetireValueAlt1,0)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f t="shared" ca="1" si="15"/>
        <v>0</v>
      </c>
      <c r="M14" s="192">
        <f t="shared" ca="1" si="15"/>
        <v>0</v>
      </c>
      <c r="N14" s="192">
        <f t="shared" ca="1" si="15"/>
        <v>0</v>
      </c>
      <c r="O14" s="192">
        <f t="shared" ca="1" si="15"/>
        <v>0</v>
      </c>
      <c r="P14" s="192">
        <f t="shared" ca="1" si="15"/>
        <v>0</v>
      </c>
      <c r="Q14" s="192">
        <f t="shared" ca="1" si="15"/>
        <v>0</v>
      </c>
      <c r="R14" s="192">
        <f t="shared" ca="1" si="15"/>
        <v>0</v>
      </c>
      <c r="S14" s="192">
        <f t="shared" ca="1" si="15"/>
        <v>0</v>
      </c>
      <c r="T14" s="192">
        <f t="shared" ca="1" si="15"/>
        <v>0</v>
      </c>
      <c r="U14" s="192">
        <f t="shared" ca="1" si="15"/>
        <v>0</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179">
        <f>+DB13+1</f>
        <v>2020</v>
      </c>
    </row>
    <row r="15" spans="1:106" x14ac:dyDescent="0.2">
      <c r="A15" s="191">
        <f t="shared" si="10"/>
        <v>4</v>
      </c>
      <c r="B15" s="191">
        <f t="shared" si="10"/>
        <v>2021</v>
      </c>
      <c r="C15" s="183" t="e">
        <f>IF(G5=$H$2,SUM($D6:G6),IF(G5&gt;$H$2,G6,0))+IF($H$2-$D$5+1=A15,RetireValueAlt1,0)</f>
        <v>#REF!</v>
      </c>
      <c r="D15" s="192"/>
      <c r="E15" s="192"/>
      <c r="F15" s="192"/>
      <c r="G15" s="192" t="e">
        <f ca="1">($C15/$D$1)/2</f>
        <v>#REF!</v>
      </c>
      <c r="H15" s="192" t="e">
        <f t="shared" ref="H15:AM15" ca="1" si="18">IF(H$11&lt;$D$1+$A15,$C15/$D$1,IF(H$11=$D$1+$A15,($C15/$D$1)/2,0))</f>
        <v>#REF!</v>
      </c>
      <c r="I15" s="192" t="e">
        <f t="shared" ca="1" si="18"/>
        <v>#REF!</v>
      </c>
      <c r="J15" s="192" t="e">
        <f t="shared" ca="1" si="18"/>
        <v>#REF!</v>
      </c>
      <c r="K15" s="192" t="e">
        <f t="shared" ca="1" si="18"/>
        <v>#REF!</v>
      </c>
      <c r="L15" s="192" t="e">
        <f t="shared" ca="1" si="18"/>
        <v>#REF!</v>
      </c>
      <c r="M15" s="192">
        <f t="shared" ca="1" si="18"/>
        <v>0</v>
      </c>
      <c r="N15" s="192">
        <f t="shared" ca="1" si="18"/>
        <v>0</v>
      </c>
      <c r="O15" s="192">
        <f t="shared" ca="1" si="18"/>
        <v>0</v>
      </c>
      <c r="P15" s="192">
        <f t="shared" ca="1" si="18"/>
        <v>0</v>
      </c>
      <c r="Q15" s="192">
        <f t="shared" ca="1" si="18"/>
        <v>0</v>
      </c>
      <c r="R15" s="192">
        <f t="shared" ca="1" si="18"/>
        <v>0</v>
      </c>
      <c r="S15" s="192">
        <f t="shared" ca="1" si="18"/>
        <v>0</v>
      </c>
      <c r="T15" s="192">
        <f t="shared" ca="1" si="18"/>
        <v>0</v>
      </c>
      <c r="U15" s="192">
        <f t="shared" ca="1" si="18"/>
        <v>0</v>
      </c>
      <c r="V15" s="192">
        <f t="shared" ca="1" si="18"/>
        <v>0</v>
      </c>
      <c r="W15" s="192">
        <f t="shared" ca="1" si="18"/>
        <v>0</v>
      </c>
      <c r="X15" s="192">
        <f t="shared" ca="1" si="18"/>
        <v>0</v>
      </c>
      <c r="Y15" s="192">
        <f t="shared" ca="1" si="18"/>
        <v>0</v>
      </c>
      <c r="Z15" s="192">
        <f t="shared" ca="1" si="18"/>
        <v>0</v>
      </c>
      <c r="AA15" s="192">
        <f t="shared" ca="1" si="18"/>
        <v>0</v>
      </c>
      <c r="AB15" s="192">
        <f t="shared" ca="1" si="18"/>
        <v>0</v>
      </c>
      <c r="AC15" s="192">
        <f t="shared" ca="1" si="18"/>
        <v>0</v>
      </c>
      <c r="AD15" s="192">
        <f t="shared" ca="1" si="18"/>
        <v>0</v>
      </c>
      <c r="AE15" s="192">
        <f t="shared" ca="1" si="18"/>
        <v>0</v>
      </c>
      <c r="AF15" s="192">
        <f t="shared" ca="1" si="18"/>
        <v>0</v>
      </c>
      <c r="AG15" s="192">
        <f t="shared" ca="1" si="18"/>
        <v>0</v>
      </c>
      <c r="AH15" s="192">
        <f t="shared" ca="1" si="18"/>
        <v>0</v>
      </c>
      <c r="AI15" s="192">
        <f t="shared" ca="1" si="18"/>
        <v>0</v>
      </c>
      <c r="AJ15" s="192">
        <f t="shared" ca="1" si="18"/>
        <v>0</v>
      </c>
      <c r="AK15" s="192">
        <f t="shared" ca="1" si="18"/>
        <v>0</v>
      </c>
      <c r="AL15" s="192">
        <f t="shared" ca="1" si="18"/>
        <v>0</v>
      </c>
      <c r="AM15" s="192">
        <f t="shared" ca="1" si="18"/>
        <v>0</v>
      </c>
      <c r="AN15" s="192">
        <f t="shared" ref="AN15:BS15" ca="1" si="19">IF(AN$11&lt;$D$1+$A15,$C15/$D$1,IF(AN$11=$D$1+$A15,($C15/$D$1)/2,0))</f>
        <v>0</v>
      </c>
      <c r="AO15" s="192">
        <f t="shared" ca="1" si="19"/>
        <v>0</v>
      </c>
      <c r="AP15" s="192">
        <f t="shared" ca="1" si="19"/>
        <v>0</v>
      </c>
      <c r="AQ15" s="192">
        <f t="shared" ca="1" si="19"/>
        <v>0</v>
      </c>
      <c r="AR15" s="192">
        <f t="shared" ca="1" si="19"/>
        <v>0</v>
      </c>
      <c r="AS15" s="192">
        <f t="shared" ca="1" si="19"/>
        <v>0</v>
      </c>
      <c r="AT15" s="192">
        <f t="shared" ca="1" si="19"/>
        <v>0</v>
      </c>
      <c r="AU15" s="192">
        <f t="shared" ca="1" si="19"/>
        <v>0</v>
      </c>
      <c r="AV15" s="192">
        <f t="shared" ca="1" si="19"/>
        <v>0</v>
      </c>
      <c r="AW15" s="192">
        <f t="shared" ca="1" si="19"/>
        <v>0</v>
      </c>
      <c r="AX15" s="192">
        <f t="shared" ca="1" si="19"/>
        <v>0</v>
      </c>
      <c r="AY15" s="192">
        <f t="shared" ca="1" si="19"/>
        <v>0</v>
      </c>
      <c r="AZ15" s="192">
        <f t="shared" ca="1" si="19"/>
        <v>0</v>
      </c>
      <c r="BA15" s="192">
        <f t="shared" ca="1" si="19"/>
        <v>0</v>
      </c>
      <c r="BB15" s="192">
        <f t="shared" ca="1" si="19"/>
        <v>0</v>
      </c>
      <c r="BC15" s="192">
        <f t="shared" ca="1" si="19"/>
        <v>0</v>
      </c>
      <c r="BD15" s="192">
        <f t="shared" ca="1" si="19"/>
        <v>0</v>
      </c>
      <c r="BE15" s="192">
        <f t="shared" ca="1" si="19"/>
        <v>0</v>
      </c>
      <c r="BF15" s="192">
        <f t="shared" ca="1" si="19"/>
        <v>0</v>
      </c>
      <c r="BG15" s="192">
        <f t="shared" ca="1" si="19"/>
        <v>0</v>
      </c>
      <c r="BH15" s="192">
        <f t="shared" ca="1" si="19"/>
        <v>0</v>
      </c>
      <c r="BI15" s="192">
        <f t="shared" ca="1" si="19"/>
        <v>0</v>
      </c>
      <c r="BJ15" s="192">
        <f t="shared" ca="1" si="19"/>
        <v>0</v>
      </c>
      <c r="BK15" s="192">
        <f t="shared" ca="1" si="19"/>
        <v>0</v>
      </c>
      <c r="BL15" s="192">
        <f t="shared" ca="1" si="19"/>
        <v>0</v>
      </c>
      <c r="BM15" s="192">
        <f t="shared" ca="1" si="19"/>
        <v>0</v>
      </c>
      <c r="BN15" s="192">
        <f t="shared" ca="1" si="19"/>
        <v>0</v>
      </c>
      <c r="BO15" s="192">
        <f t="shared" ca="1" si="19"/>
        <v>0</v>
      </c>
      <c r="BP15" s="192">
        <f t="shared" ca="1" si="19"/>
        <v>0</v>
      </c>
      <c r="BQ15" s="192">
        <f t="shared" ca="1" si="19"/>
        <v>0</v>
      </c>
      <c r="BR15" s="192">
        <f t="shared" ca="1" si="19"/>
        <v>0</v>
      </c>
      <c r="BS15" s="192">
        <f t="shared" ca="1" si="19"/>
        <v>0</v>
      </c>
      <c r="BT15" s="192">
        <f t="shared" ref="BT15:CY15" ca="1" si="20">IF(BT$11&lt;$D$1+$A15,$C15/$D$1,IF(BT$11=$D$1+$A15,($C15/$D$1)/2,0))</f>
        <v>0</v>
      </c>
      <c r="BU15" s="192">
        <f t="shared" ca="1" si="20"/>
        <v>0</v>
      </c>
      <c r="BV15" s="192">
        <f t="shared" ca="1" si="20"/>
        <v>0</v>
      </c>
      <c r="BW15" s="192">
        <f t="shared" ca="1" si="20"/>
        <v>0</v>
      </c>
      <c r="BX15" s="192">
        <f t="shared" ca="1" si="20"/>
        <v>0</v>
      </c>
      <c r="BY15" s="192">
        <f t="shared" ca="1" si="20"/>
        <v>0</v>
      </c>
      <c r="BZ15" s="192">
        <f t="shared" ca="1" si="20"/>
        <v>0</v>
      </c>
      <c r="CA15" s="192">
        <f t="shared" ca="1" si="20"/>
        <v>0</v>
      </c>
      <c r="CB15" s="192">
        <f t="shared" ca="1" si="20"/>
        <v>0</v>
      </c>
      <c r="CC15" s="192">
        <f t="shared" ca="1" si="20"/>
        <v>0</v>
      </c>
      <c r="CD15" s="192">
        <f t="shared" ca="1" si="20"/>
        <v>0</v>
      </c>
      <c r="CE15" s="192">
        <f t="shared" ca="1" si="20"/>
        <v>0</v>
      </c>
      <c r="CF15" s="192">
        <f t="shared" ca="1" si="20"/>
        <v>0</v>
      </c>
      <c r="CG15" s="192">
        <f t="shared" ca="1" si="20"/>
        <v>0</v>
      </c>
      <c r="CH15" s="192">
        <f t="shared" ca="1" si="20"/>
        <v>0</v>
      </c>
      <c r="CI15" s="192">
        <f t="shared" ca="1" si="20"/>
        <v>0</v>
      </c>
      <c r="CJ15" s="192">
        <f t="shared" ca="1" si="20"/>
        <v>0</v>
      </c>
      <c r="CK15" s="192">
        <f t="shared" ca="1" si="20"/>
        <v>0</v>
      </c>
      <c r="CL15" s="192">
        <f t="shared" ca="1" si="20"/>
        <v>0</v>
      </c>
      <c r="CM15" s="192">
        <f t="shared" ca="1" si="20"/>
        <v>0</v>
      </c>
      <c r="CN15" s="192">
        <f t="shared" ca="1" si="20"/>
        <v>0</v>
      </c>
      <c r="CO15" s="192">
        <f t="shared" ca="1" si="20"/>
        <v>0</v>
      </c>
      <c r="CP15" s="192">
        <f t="shared" ca="1" si="20"/>
        <v>0</v>
      </c>
      <c r="CQ15" s="192">
        <f t="shared" ca="1" si="20"/>
        <v>0</v>
      </c>
      <c r="CR15" s="192">
        <f t="shared" ca="1" si="20"/>
        <v>0</v>
      </c>
      <c r="CS15" s="192">
        <f t="shared" ca="1" si="20"/>
        <v>0</v>
      </c>
      <c r="CT15" s="192">
        <f t="shared" ca="1" si="20"/>
        <v>0</v>
      </c>
      <c r="CU15" s="192">
        <f t="shared" ca="1" si="20"/>
        <v>0</v>
      </c>
      <c r="CV15" s="192">
        <f t="shared" ca="1" si="20"/>
        <v>0</v>
      </c>
      <c r="CW15" s="192">
        <f t="shared" ca="1" si="20"/>
        <v>0</v>
      </c>
      <c r="CX15" s="192">
        <f t="shared" ca="1" si="20"/>
        <v>0</v>
      </c>
      <c r="CY15" s="192">
        <f t="shared" ca="1" si="20"/>
        <v>0</v>
      </c>
      <c r="CZ15" s="192"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f t="shared" ca="1" si="22"/>
        <v>0</v>
      </c>
      <c r="O16" s="192">
        <f t="shared" ca="1" si="22"/>
        <v>0</v>
      </c>
      <c r="P16" s="192">
        <f t="shared" ca="1" si="22"/>
        <v>0</v>
      </c>
      <c r="Q16" s="192">
        <f t="shared" ca="1" si="22"/>
        <v>0</v>
      </c>
      <c r="R16" s="192">
        <f t="shared" ca="1" si="22"/>
        <v>0</v>
      </c>
      <c r="S16" s="192">
        <f t="shared" ca="1" si="22"/>
        <v>0</v>
      </c>
      <c r="T16" s="192">
        <f t="shared" ca="1" si="22"/>
        <v>0</v>
      </c>
      <c r="U16" s="192">
        <f t="shared" ca="1" si="22"/>
        <v>0</v>
      </c>
      <c r="V16" s="192">
        <f t="shared" ca="1" si="22"/>
        <v>0</v>
      </c>
      <c r="W16" s="192">
        <f t="shared" ca="1" si="22"/>
        <v>0</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f t="shared" ca="1" si="25"/>
        <v>0</v>
      </c>
      <c r="P17" s="192">
        <f t="shared" ca="1" si="25"/>
        <v>0</v>
      </c>
      <c r="Q17" s="192">
        <f t="shared" ca="1" si="25"/>
        <v>0</v>
      </c>
      <c r="R17" s="192">
        <f t="shared" ca="1" si="25"/>
        <v>0</v>
      </c>
      <c r="S17" s="192">
        <f t="shared" ca="1" si="25"/>
        <v>0</v>
      </c>
      <c r="T17" s="192">
        <f t="shared" ca="1" si="25"/>
        <v>0</v>
      </c>
      <c r="U17" s="192">
        <f t="shared" ca="1" si="25"/>
        <v>0</v>
      </c>
      <c r="V17" s="192">
        <f t="shared" ca="1" si="25"/>
        <v>0</v>
      </c>
      <c r="W17" s="192">
        <f t="shared" ca="1" si="25"/>
        <v>0</v>
      </c>
      <c r="X17" s="192">
        <f t="shared" ca="1" si="25"/>
        <v>0</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f t="shared" ca="1" si="28"/>
        <v>0</v>
      </c>
      <c r="Q18" s="192">
        <f t="shared" ca="1" si="28"/>
        <v>0</v>
      </c>
      <c r="R18" s="192">
        <f t="shared" ca="1" si="28"/>
        <v>0</v>
      </c>
      <c r="S18" s="192">
        <f t="shared" ca="1" si="28"/>
        <v>0</v>
      </c>
      <c r="T18" s="192">
        <f t="shared" ca="1" si="28"/>
        <v>0</v>
      </c>
      <c r="U18" s="192">
        <f t="shared" ca="1" si="28"/>
        <v>0</v>
      </c>
      <c r="V18" s="192">
        <f t="shared" ca="1" si="28"/>
        <v>0</v>
      </c>
      <c r="W18" s="192">
        <f t="shared" ca="1" si="28"/>
        <v>0</v>
      </c>
      <c r="X18" s="192">
        <f t="shared" ca="1" si="28"/>
        <v>0</v>
      </c>
      <c r="Y18" s="192">
        <f t="shared" ca="1" si="28"/>
        <v>0</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f t="shared" ca="1" si="31"/>
        <v>0</v>
      </c>
      <c r="R19" s="192">
        <f t="shared" ca="1" si="31"/>
        <v>0</v>
      </c>
      <c r="S19" s="192">
        <f t="shared" ca="1" si="31"/>
        <v>0</v>
      </c>
      <c r="T19" s="192">
        <f t="shared" ca="1" si="31"/>
        <v>0</v>
      </c>
      <c r="U19" s="192">
        <f t="shared" ca="1" si="31"/>
        <v>0</v>
      </c>
      <c r="V19" s="192">
        <f t="shared" ca="1" si="31"/>
        <v>0</v>
      </c>
      <c r="W19" s="192">
        <f t="shared" ca="1" si="31"/>
        <v>0</v>
      </c>
      <c r="X19" s="192">
        <f t="shared" ca="1" si="31"/>
        <v>0</v>
      </c>
      <c r="Y19" s="192">
        <f t="shared" ca="1" si="31"/>
        <v>0</v>
      </c>
      <c r="Z19" s="192">
        <f t="shared" ca="1" si="31"/>
        <v>0</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f t="shared" ca="1" si="34"/>
        <v>0</v>
      </c>
      <c r="S20" s="192">
        <f t="shared" ca="1" si="34"/>
        <v>0</v>
      </c>
      <c r="T20" s="192">
        <f t="shared" ca="1" si="34"/>
        <v>0</v>
      </c>
      <c r="U20" s="192">
        <f t="shared" ca="1" si="34"/>
        <v>0</v>
      </c>
      <c r="V20" s="192">
        <f t="shared" ca="1" si="34"/>
        <v>0</v>
      </c>
      <c r="W20" s="192">
        <f t="shared" ca="1" si="34"/>
        <v>0</v>
      </c>
      <c r="X20" s="192">
        <f t="shared" ca="1" si="34"/>
        <v>0</v>
      </c>
      <c r="Y20" s="192">
        <f t="shared" ca="1" si="34"/>
        <v>0</v>
      </c>
      <c r="Z20" s="192">
        <f t="shared" ca="1" si="34"/>
        <v>0</v>
      </c>
      <c r="AA20" s="192">
        <f t="shared" ca="1" si="34"/>
        <v>0</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f t="shared" ca="1" si="37"/>
        <v>0</v>
      </c>
      <c r="T21" s="192">
        <f t="shared" ca="1" si="37"/>
        <v>0</v>
      </c>
      <c r="U21" s="192">
        <f t="shared" ca="1" si="37"/>
        <v>0</v>
      </c>
      <c r="V21" s="192">
        <f t="shared" ca="1" si="37"/>
        <v>0</v>
      </c>
      <c r="W21" s="192">
        <f t="shared" ca="1" si="37"/>
        <v>0</v>
      </c>
      <c r="X21" s="192">
        <f t="shared" ca="1" si="37"/>
        <v>0</v>
      </c>
      <c r="Y21" s="192">
        <f t="shared" ca="1" si="37"/>
        <v>0</v>
      </c>
      <c r="Z21" s="192">
        <f t="shared" ca="1" si="37"/>
        <v>0</v>
      </c>
      <c r="AA21" s="192">
        <f t="shared" ca="1" si="37"/>
        <v>0</v>
      </c>
      <c r="AB21" s="192">
        <f t="shared" ca="1" si="37"/>
        <v>0</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f t="shared" ca="1" si="40"/>
        <v>0</v>
      </c>
      <c r="U22" s="192">
        <f t="shared" ca="1" si="40"/>
        <v>0</v>
      </c>
      <c r="V22" s="192">
        <f t="shared" ca="1" si="40"/>
        <v>0</v>
      </c>
      <c r="W22" s="192">
        <f t="shared" ca="1" si="40"/>
        <v>0</v>
      </c>
      <c r="X22" s="192">
        <f t="shared" ca="1" si="40"/>
        <v>0</v>
      </c>
      <c r="Y22" s="192">
        <f t="shared" ca="1" si="40"/>
        <v>0</v>
      </c>
      <c r="Z22" s="192">
        <f t="shared" ca="1" si="40"/>
        <v>0</v>
      </c>
      <c r="AA22" s="192">
        <f t="shared" ca="1" si="40"/>
        <v>0</v>
      </c>
      <c r="AB22" s="192">
        <f t="shared" ca="1" si="40"/>
        <v>0</v>
      </c>
      <c r="AC22" s="192">
        <f t="shared" ca="1" si="40"/>
        <v>0</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f t="shared" ca="1" si="43"/>
        <v>0</v>
      </c>
      <c r="V23" s="192">
        <f t="shared" ca="1" si="43"/>
        <v>0</v>
      </c>
      <c r="W23" s="192">
        <f t="shared" ca="1" si="43"/>
        <v>0</v>
      </c>
      <c r="X23" s="192">
        <f t="shared" ca="1" si="43"/>
        <v>0</v>
      </c>
      <c r="Y23" s="192">
        <f t="shared" ca="1" si="43"/>
        <v>0</v>
      </c>
      <c r="Z23" s="192">
        <f t="shared" ca="1" si="43"/>
        <v>0</v>
      </c>
      <c r="AA23" s="192">
        <f t="shared" ca="1" si="43"/>
        <v>0</v>
      </c>
      <c r="AB23" s="192">
        <f t="shared" ca="1" si="43"/>
        <v>0</v>
      </c>
      <c r="AC23" s="192">
        <f t="shared" ca="1" si="43"/>
        <v>0</v>
      </c>
      <c r="AD23" s="192">
        <f t="shared" ca="1" si="43"/>
        <v>0</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f t="shared" ca="1" si="46"/>
        <v>0</v>
      </c>
      <c r="W24" s="192">
        <f t="shared" ca="1" si="46"/>
        <v>0</v>
      </c>
      <c r="X24" s="192">
        <f t="shared" ca="1" si="46"/>
        <v>0</v>
      </c>
      <c r="Y24" s="192">
        <f t="shared" ca="1" si="46"/>
        <v>0</v>
      </c>
      <c r="Z24" s="192">
        <f t="shared" ca="1" si="46"/>
        <v>0</v>
      </c>
      <c r="AA24" s="192">
        <f t="shared" ca="1" si="46"/>
        <v>0</v>
      </c>
      <c r="AB24" s="192">
        <f t="shared" ca="1" si="46"/>
        <v>0</v>
      </c>
      <c r="AC24" s="192">
        <f t="shared" ca="1" si="46"/>
        <v>0</v>
      </c>
      <c r="AD24" s="192">
        <f t="shared" ca="1" si="46"/>
        <v>0</v>
      </c>
      <c r="AE24" s="192">
        <f t="shared" ca="1" si="46"/>
        <v>0</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f t="shared" ca="1" si="49"/>
        <v>0</v>
      </c>
      <c r="X25" s="192">
        <f t="shared" ca="1" si="49"/>
        <v>0</v>
      </c>
      <c r="Y25" s="192">
        <f t="shared" ca="1" si="49"/>
        <v>0</v>
      </c>
      <c r="Z25" s="192">
        <f t="shared" ca="1" si="49"/>
        <v>0</v>
      </c>
      <c r="AA25" s="192">
        <f t="shared" ca="1" si="49"/>
        <v>0</v>
      </c>
      <c r="AB25" s="192">
        <f t="shared" ca="1" si="49"/>
        <v>0</v>
      </c>
      <c r="AC25" s="192">
        <f t="shared" ca="1" si="49"/>
        <v>0</v>
      </c>
      <c r="AD25" s="192">
        <f t="shared" ca="1" si="49"/>
        <v>0</v>
      </c>
      <c r="AE25" s="192">
        <f t="shared" ca="1" si="49"/>
        <v>0</v>
      </c>
      <c r="AF25" s="192">
        <f t="shared" ca="1" si="49"/>
        <v>0</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f t="shared" ca="1" si="52"/>
        <v>0</v>
      </c>
      <c r="Y26" s="192">
        <f t="shared" ca="1" si="52"/>
        <v>0</v>
      </c>
      <c r="Z26" s="192">
        <f t="shared" ca="1" si="52"/>
        <v>0</v>
      </c>
      <c r="AA26" s="192">
        <f t="shared" ca="1" si="52"/>
        <v>0</v>
      </c>
      <c r="AB26" s="192">
        <f t="shared" ca="1" si="52"/>
        <v>0</v>
      </c>
      <c r="AC26" s="192">
        <f t="shared" ca="1" si="52"/>
        <v>0</v>
      </c>
      <c r="AD26" s="192">
        <f t="shared" ca="1" si="52"/>
        <v>0</v>
      </c>
      <c r="AE26" s="192">
        <f t="shared" ca="1" si="52"/>
        <v>0</v>
      </c>
      <c r="AF26" s="192">
        <f t="shared" ca="1" si="52"/>
        <v>0</v>
      </c>
      <c r="AG26" s="192">
        <f t="shared" ca="1" si="52"/>
        <v>0</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f t="shared" ca="1" si="55"/>
        <v>0</v>
      </c>
      <c r="Z27" s="192">
        <f t="shared" ca="1" si="55"/>
        <v>0</v>
      </c>
      <c r="AA27" s="192">
        <f t="shared" ca="1" si="55"/>
        <v>0</v>
      </c>
      <c r="AB27" s="192">
        <f t="shared" ca="1" si="55"/>
        <v>0</v>
      </c>
      <c r="AC27" s="192">
        <f t="shared" ca="1" si="55"/>
        <v>0</v>
      </c>
      <c r="AD27" s="192">
        <f t="shared" ca="1" si="55"/>
        <v>0</v>
      </c>
      <c r="AE27" s="192">
        <f t="shared" ca="1" si="55"/>
        <v>0</v>
      </c>
      <c r="AF27" s="192">
        <f t="shared" ca="1" si="55"/>
        <v>0</v>
      </c>
      <c r="AG27" s="192">
        <f t="shared" ca="1" si="55"/>
        <v>0</v>
      </c>
      <c r="AH27" s="192">
        <f t="shared" ca="1" si="55"/>
        <v>0</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f t="shared" ca="1" si="58"/>
        <v>0</v>
      </c>
      <c r="AA28" s="192">
        <f t="shared" ca="1" si="58"/>
        <v>0</v>
      </c>
      <c r="AB28" s="192">
        <f t="shared" ca="1" si="58"/>
        <v>0</v>
      </c>
      <c r="AC28" s="192">
        <f t="shared" ca="1" si="58"/>
        <v>0</v>
      </c>
      <c r="AD28" s="192">
        <f t="shared" ca="1" si="58"/>
        <v>0</v>
      </c>
      <c r="AE28" s="192">
        <f t="shared" ca="1" si="58"/>
        <v>0</v>
      </c>
      <c r="AF28" s="192">
        <f t="shared" ca="1" si="58"/>
        <v>0</v>
      </c>
      <c r="AG28" s="192">
        <f t="shared" ca="1" si="58"/>
        <v>0</v>
      </c>
      <c r="AH28" s="192">
        <f t="shared" ca="1" si="58"/>
        <v>0</v>
      </c>
      <c r="AI28" s="192">
        <f t="shared" ca="1" si="58"/>
        <v>0</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f t="shared" ca="1" si="61"/>
        <v>0</v>
      </c>
      <c r="AB29" s="192">
        <f t="shared" ca="1" si="61"/>
        <v>0</v>
      </c>
      <c r="AC29" s="192">
        <f t="shared" ca="1" si="61"/>
        <v>0</v>
      </c>
      <c r="AD29" s="192">
        <f t="shared" ca="1" si="61"/>
        <v>0</v>
      </c>
      <c r="AE29" s="192">
        <f t="shared" ca="1" si="61"/>
        <v>0</v>
      </c>
      <c r="AF29" s="192">
        <f t="shared" ca="1" si="61"/>
        <v>0</v>
      </c>
      <c r="AG29" s="192">
        <f t="shared" ca="1" si="61"/>
        <v>0</v>
      </c>
      <c r="AH29" s="192">
        <f t="shared" ca="1" si="61"/>
        <v>0</v>
      </c>
      <c r="AI29" s="192">
        <f t="shared" ca="1" si="61"/>
        <v>0</v>
      </c>
      <c r="AJ29" s="192">
        <f t="shared" ca="1" si="61"/>
        <v>0</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f t="shared" ca="1" si="64"/>
        <v>0</v>
      </c>
      <c r="AC30" s="192">
        <f t="shared" ca="1" si="64"/>
        <v>0</v>
      </c>
      <c r="AD30" s="192">
        <f t="shared" ca="1" si="64"/>
        <v>0</v>
      </c>
      <c r="AE30" s="192">
        <f t="shared" ca="1" si="64"/>
        <v>0</v>
      </c>
      <c r="AF30" s="192">
        <f t="shared" ca="1" si="64"/>
        <v>0</v>
      </c>
      <c r="AG30" s="192">
        <f t="shared" ca="1" si="64"/>
        <v>0</v>
      </c>
      <c r="AH30" s="192">
        <f t="shared" ca="1" si="64"/>
        <v>0</v>
      </c>
      <c r="AI30" s="192">
        <f t="shared" ca="1" si="64"/>
        <v>0</v>
      </c>
      <c r="AJ30" s="192">
        <f t="shared" ca="1" si="64"/>
        <v>0</v>
      </c>
      <c r="AK30" s="192">
        <f t="shared" ca="1" si="64"/>
        <v>0</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f t="shared" ca="1" si="67"/>
        <v>0</v>
      </c>
      <c r="AD31" s="192">
        <f t="shared" ca="1" si="67"/>
        <v>0</v>
      </c>
      <c r="AE31" s="192">
        <f t="shared" ca="1" si="67"/>
        <v>0</v>
      </c>
      <c r="AF31" s="192">
        <f t="shared" ca="1" si="67"/>
        <v>0</v>
      </c>
      <c r="AG31" s="192">
        <f t="shared" ca="1" si="67"/>
        <v>0</v>
      </c>
      <c r="AH31" s="192">
        <f t="shared" ca="1" si="67"/>
        <v>0</v>
      </c>
      <c r="AI31" s="192">
        <f t="shared" ca="1" si="67"/>
        <v>0</v>
      </c>
      <c r="AJ31" s="192">
        <f t="shared" ca="1" si="67"/>
        <v>0</v>
      </c>
      <c r="AK31" s="192">
        <f t="shared" ca="1" si="67"/>
        <v>0</v>
      </c>
      <c r="AL31" s="192">
        <f t="shared" ca="1" si="67"/>
        <v>0</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21"/>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09"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f t="shared" ca="1" si="73"/>
        <v>0</v>
      </c>
      <c r="AF33" s="438">
        <f t="shared" ca="1" si="73"/>
        <v>0</v>
      </c>
      <c r="AG33" s="438">
        <f t="shared" ca="1" si="73"/>
        <v>0</v>
      </c>
      <c r="AH33" s="438">
        <f t="shared" ca="1" si="73"/>
        <v>0</v>
      </c>
      <c r="AI33" s="438">
        <f t="shared" ca="1" si="73"/>
        <v>0</v>
      </c>
      <c r="AJ33" s="438">
        <f t="shared" ca="1" si="73"/>
        <v>0</v>
      </c>
      <c r="AK33" s="438">
        <f t="shared" ca="1" si="73"/>
        <v>0</v>
      </c>
      <c r="AL33" s="438">
        <f t="shared" ca="1" si="73"/>
        <v>0</v>
      </c>
      <c r="AM33" s="438">
        <f t="shared" ca="1" si="73"/>
        <v>0</v>
      </c>
      <c r="AN33" s="438">
        <f t="shared" ca="1" si="73"/>
        <v>0</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09"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f t="shared" ca="1" si="76"/>
        <v>0</v>
      </c>
      <c r="AG34" s="438">
        <f t="shared" ca="1" si="76"/>
        <v>0</v>
      </c>
      <c r="AH34" s="438">
        <f t="shared" ca="1" si="76"/>
        <v>0</v>
      </c>
      <c r="AI34" s="438">
        <f t="shared" ca="1" si="76"/>
        <v>0</v>
      </c>
      <c r="AJ34" s="438">
        <f t="shared" ca="1" si="76"/>
        <v>0</v>
      </c>
      <c r="AK34" s="438">
        <f t="shared" ca="1" si="76"/>
        <v>0</v>
      </c>
      <c r="AL34" s="438">
        <f t="shared" ca="1" si="76"/>
        <v>0</v>
      </c>
      <c r="AM34" s="438">
        <f t="shared" ca="1" si="76"/>
        <v>0</v>
      </c>
      <c r="AN34" s="438">
        <f t="shared" ca="1" si="76"/>
        <v>0</v>
      </c>
      <c r="AO34" s="438">
        <f t="shared" ca="1" si="76"/>
        <v>0</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09"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09"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09"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row>
    <row r="38" spans="1:109"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row>
    <row r="39" spans="1:109"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row>
    <row r="40" spans="1:109"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row>
    <row r="41" spans="1:109"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row>
    <row r="42" spans="1:109"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row>
    <row r="43" spans="1:109"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row>
    <row r="44" spans="1:109"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row>
    <row r="45" spans="1:109"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row>
    <row r="46" spans="1:109"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row>
    <row r="47" spans="1:109"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row>
    <row r="48" spans="1:109"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row>
    <row r="49" spans="1:109"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row>
    <row r="50" spans="1:109"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row>
    <row r="51" spans="1:109"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row>
    <row r="52" spans="1:109"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09"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f t="shared" ca="1" si="122"/>
        <v>0</v>
      </c>
      <c r="AX53" s="196">
        <f t="shared" ca="1" si="122"/>
        <v>0</v>
      </c>
      <c r="AY53" s="196">
        <f t="shared" ca="1" si="122"/>
        <v>0</v>
      </c>
      <c r="AZ53" s="196">
        <f t="shared" ca="1" si="122"/>
        <v>0</v>
      </c>
      <c r="BA53" s="196">
        <f t="shared" ca="1" si="122"/>
        <v>0</v>
      </c>
      <c r="BB53" s="196">
        <f t="shared" ca="1" si="122"/>
        <v>0</v>
      </c>
      <c r="BC53" s="196">
        <f t="shared" ca="1" si="122"/>
        <v>0</v>
      </c>
      <c r="BD53" s="196">
        <f t="shared" ca="1" si="122"/>
        <v>0</v>
      </c>
      <c r="BE53" s="196">
        <f t="shared" ca="1" si="122"/>
        <v>0</v>
      </c>
      <c r="BF53" s="196">
        <f t="shared" ca="1" si="122"/>
        <v>0</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09" x14ac:dyDescent="0.2">
      <c r="A56" s="197" t="s">
        <v>72</v>
      </c>
      <c r="B56" s="197"/>
      <c r="C56" s="197"/>
      <c r="D56" s="197"/>
      <c r="E56" s="197"/>
      <c r="F56" s="197"/>
      <c r="G56" s="197"/>
      <c r="H56" s="197"/>
      <c r="I56" s="197"/>
      <c r="J56" s="197"/>
      <c r="S56" s="65"/>
    </row>
    <row r="57" spans="1:109"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09"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192">
        <f ca="1">SUM(D58:CY58)</f>
        <v>0</v>
      </c>
    </row>
    <row r="59" spans="1:109"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192" t="e">
        <f t="shared" ref="CZ59:CZ77" ca="1" si="130">SUM(D59:CY59)</f>
        <v>#REF!</v>
      </c>
    </row>
    <row r="60" spans="1:109"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192" t="e">
        <f t="shared" ca="1" si="130"/>
        <v>#REF!</v>
      </c>
    </row>
    <row r="61" spans="1:109"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192" t="e">
        <f t="shared" ca="1" si="130"/>
        <v>#REF!</v>
      </c>
    </row>
    <row r="62" spans="1:109"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192" t="e">
        <f t="shared" ca="1" si="130"/>
        <v>#REF!</v>
      </c>
    </row>
    <row r="63" spans="1:109"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192" t="e">
        <f t="shared" ca="1" si="130"/>
        <v>#REF!</v>
      </c>
    </row>
    <row r="64" spans="1:109"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192"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192"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192"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192"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192"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192"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192"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192"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192"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192"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192"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192"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192"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192"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179" t="s">
        <v>277</v>
      </c>
      <c r="G102" s="204"/>
    </row>
    <row r="103" spans="1:104" x14ac:dyDescent="0.2">
      <c r="D103" s="179">
        <v>9</v>
      </c>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Y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c r="CE104" s="437">
        <f t="shared" si="135"/>
        <v>82</v>
      </c>
      <c r="CF104" s="437">
        <f t="shared" si="135"/>
        <v>83</v>
      </c>
      <c r="CG104" s="437">
        <f t="shared" si="135"/>
        <v>84</v>
      </c>
      <c r="CH104" s="437">
        <f t="shared" si="135"/>
        <v>85</v>
      </c>
      <c r="CI104" s="437">
        <f t="shared" si="135"/>
        <v>86</v>
      </c>
      <c r="CJ104" s="437">
        <f t="shared" si="135"/>
        <v>87</v>
      </c>
      <c r="CK104" s="437">
        <f t="shared" si="135"/>
        <v>88</v>
      </c>
      <c r="CL104" s="437">
        <f t="shared" si="135"/>
        <v>89</v>
      </c>
      <c r="CM104" s="437">
        <f t="shared" si="135"/>
        <v>90</v>
      </c>
      <c r="CN104" s="437">
        <f t="shared" si="135"/>
        <v>91</v>
      </c>
      <c r="CO104" s="437">
        <f t="shared" si="135"/>
        <v>92</v>
      </c>
      <c r="CP104" s="437">
        <f t="shared" si="135"/>
        <v>93</v>
      </c>
      <c r="CQ104" s="437">
        <f t="shared" si="135"/>
        <v>94</v>
      </c>
      <c r="CR104" s="437">
        <f t="shared" si="135"/>
        <v>95</v>
      </c>
      <c r="CS104" s="437">
        <f t="shared" si="135"/>
        <v>96</v>
      </c>
      <c r="CT104" s="437">
        <f t="shared" si="135"/>
        <v>97</v>
      </c>
      <c r="CU104" s="437">
        <f t="shared" si="135"/>
        <v>98</v>
      </c>
      <c r="CV104" s="437">
        <f t="shared" si="135"/>
        <v>99</v>
      </c>
      <c r="CW104" s="437">
        <f t="shared" si="135"/>
        <v>100</v>
      </c>
      <c r="CX104" s="437">
        <f t="shared" si="135"/>
        <v>101</v>
      </c>
      <c r="CY104" s="437">
        <f t="shared" si="135"/>
        <v>102</v>
      </c>
    </row>
  </sheetData>
  <sheetProtection algorithmName="SHA-512" hashValue="VDBI1WbsobLkmTLaWpUNq3wNvdtwvATHOvy8U4XdYNIJ6ik5PK6Z47DfpI79aO1zw9rgQTYpVZI+t+LyOX0LwA==" saltValue="8aUZH7MLdpu9C8D8NxVqBQ==" spinCount="100000" sheet="1" objects="1" scenarios="1"/>
  <pageMargins left="0.75" right="0.75" top="1" bottom="1" header="0.5" footer="0.5"/>
  <pageSetup scale="3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D70" sqref="D7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5</v>
      </c>
      <c r="E1" s="177" t="s">
        <v>73</v>
      </c>
      <c r="F1" s="178" t="s">
        <v>33</v>
      </c>
      <c r="G1" s="178"/>
      <c r="H1" s="437">
        <f>FirstYearAlt1</f>
        <v>0</v>
      </c>
    </row>
    <row r="2" spans="1:106" x14ac:dyDescent="0.2">
      <c r="A2" s="177" t="s">
        <v>332</v>
      </c>
      <c r="B2" s="177"/>
      <c r="C2" s="177"/>
      <c r="D2" s="177">
        <f ca="1">'LookUp Ranges'!D49</f>
        <v>5</v>
      </c>
      <c r="E2" s="177" t="s">
        <v>73</v>
      </c>
      <c r="F2" s="178" t="s">
        <v>85</v>
      </c>
      <c r="G2" s="178"/>
      <c r="H2" s="437">
        <f>InServiceAlt1</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f t="shared" ca="1" si="7"/>
        <v>0</v>
      </c>
      <c r="K12" s="438">
        <f t="shared" ca="1" si="7"/>
        <v>0</v>
      </c>
      <c r="L12" s="438">
        <f t="shared" ca="1" si="7"/>
        <v>0</v>
      </c>
      <c r="M12" s="438">
        <f t="shared" ca="1" si="7"/>
        <v>0</v>
      </c>
      <c r="N12" s="438">
        <f t="shared" ca="1" si="7"/>
        <v>0</v>
      </c>
      <c r="O12" s="438">
        <f t="shared" ca="1" si="7"/>
        <v>0</v>
      </c>
      <c r="P12" s="438">
        <f t="shared" ca="1" si="7"/>
        <v>0</v>
      </c>
      <c r="Q12" s="438">
        <f t="shared" ca="1" si="7"/>
        <v>0</v>
      </c>
      <c r="R12" s="438">
        <f t="shared" ca="1" si="7"/>
        <v>0</v>
      </c>
      <c r="S12" s="438">
        <f t="shared" ca="1" si="7"/>
        <v>0</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IF(E5=$H$2,SUM($D6:E6),IF(E5&gt;$H$2,E6,0))+IF($H$2-$D$5+1=A13,RetireValueAlt1,0)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f t="shared" ca="1" si="11"/>
        <v>0</v>
      </c>
      <c r="L13" s="438">
        <f t="shared" ca="1" si="11"/>
        <v>0</v>
      </c>
      <c r="M13" s="438">
        <f t="shared" ca="1" si="11"/>
        <v>0</v>
      </c>
      <c r="N13" s="438">
        <f t="shared" ca="1" si="11"/>
        <v>0</v>
      </c>
      <c r="O13" s="438">
        <f t="shared" ca="1" si="11"/>
        <v>0</v>
      </c>
      <c r="P13" s="438">
        <f t="shared" ca="1" si="11"/>
        <v>0</v>
      </c>
      <c r="Q13" s="438">
        <f t="shared" ca="1" si="11"/>
        <v>0</v>
      </c>
      <c r="R13" s="438">
        <f t="shared" ca="1" si="11"/>
        <v>0</v>
      </c>
      <c r="S13" s="438">
        <f t="shared" ca="1" si="11"/>
        <v>0</v>
      </c>
      <c r="T13" s="438">
        <f t="shared" ca="1" si="11"/>
        <v>0</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IF(F5=$H$2,SUM($D6:F6),IF(F5&gt;$H$2,F6,0))+IF($H$2-$D$5+1=A14,RetireValueAlt1,0)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f t="shared" ca="1" si="15"/>
        <v>0</v>
      </c>
      <c r="M14" s="438">
        <f t="shared" ca="1" si="15"/>
        <v>0</v>
      </c>
      <c r="N14" s="438">
        <f t="shared" ca="1" si="15"/>
        <v>0</v>
      </c>
      <c r="O14" s="438">
        <f t="shared" ca="1" si="15"/>
        <v>0</v>
      </c>
      <c r="P14" s="438">
        <f t="shared" ca="1" si="15"/>
        <v>0</v>
      </c>
      <c r="Q14" s="438">
        <f t="shared" ca="1" si="15"/>
        <v>0</v>
      </c>
      <c r="R14" s="438">
        <f t="shared" ca="1" si="15"/>
        <v>0</v>
      </c>
      <c r="S14" s="438">
        <f t="shared" ca="1" si="15"/>
        <v>0</v>
      </c>
      <c r="T14" s="438">
        <f t="shared" ca="1" si="15"/>
        <v>0</v>
      </c>
      <c r="U14" s="438">
        <f t="shared" ca="1" si="15"/>
        <v>0</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+DB13+1</f>
        <v>2020</v>
      </c>
    </row>
    <row r="15" spans="1:106" x14ac:dyDescent="0.2">
      <c r="A15" s="191">
        <f t="shared" si="10"/>
        <v>4</v>
      </c>
      <c r="B15" s="191">
        <f t="shared" si="10"/>
        <v>2021</v>
      </c>
      <c r="C15" s="183" t="e">
        <f>IF(G5=$H$2,SUM($D6:G6),IF(G5&gt;$H$2,G6,0))+IF($H$2-$D$5+1=A15,RetireValueAlt1,0)</f>
        <v>#REF!</v>
      </c>
      <c r="D15" s="438"/>
      <c r="E15" s="438"/>
      <c r="F15" s="438"/>
      <c r="G15" s="438" t="e">
        <f ca="1">($C15/$D$1)/2</f>
        <v>#REF!</v>
      </c>
      <c r="H15" s="438" t="e">
        <f t="shared" ref="H15:AM15" ca="1" si="18">IF(H$11&lt;$D$1+$A15,$C15/$D$1,IF(H$11=$D$1+$A15,($C15/$D$1)/2,0))</f>
        <v>#REF!</v>
      </c>
      <c r="I15" s="438" t="e">
        <f t="shared" ca="1" si="18"/>
        <v>#REF!</v>
      </c>
      <c r="J15" s="438" t="e">
        <f t="shared" ca="1" si="18"/>
        <v>#REF!</v>
      </c>
      <c r="K15" s="438" t="e">
        <f t="shared" ca="1" si="18"/>
        <v>#REF!</v>
      </c>
      <c r="L15" s="438" t="e">
        <f t="shared" ca="1" si="18"/>
        <v>#REF!</v>
      </c>
      <c r="M15" s="438">
        <f t="shared" ca="1" si="18"/>
        <v>0</v>
      </c>
      <c r="N15" s="438">
        <f t="shared" ca="1" si="18"/>
        <v>0</v>
      </c>
      <c r="O15" s="438">
        <f t="shared" ca="1" si="18"/>
        <v>0</v>
      </c>
      <c r="P15" s="438">
        <f t="shared" ca="1" si="18"/>
        <v>0</v>
      </c>
      <c r="Q15" s="438">
        <f t="shared" ca="1" si="18"/>
        <v>0</v>
      </c>
      <c r="R15" s="438">
        <f t="shared" ca="1" si="18"/>
        <v>0</v>
      </c>
      <c r="S15" s="438">
        <f t="shared" ca="1" si="18"/>
        <v>0</v>
      </c>
      <c r="T15" s="438">
        <f t="shared" ca="1" si="18"/>
        <v>0</v>
      </c>
      <c r="U15" s="438">
        <f t="shared" ca="1" si="18"/>
        <v>0</v>
      </c>
      <c r="V15" s="438">
        <f t="shared" ca="1" si="18"/>
        <v>0</v>
      </c>
      <c r="W15" s="438">
        <f t="shared" ca="1" si="18"/>
        <v>0</v>
      </c>
      <c r="X15" s="438">
        <f t="shared" ca="1" si="18"/>
        <v>0</v>
      </c>
      <c r="Y15" s="438">
        <f t="shared" ca="1" si="18"/>
        <v>0</v>
      </c>
      <c r="Z15" s="438">
        <f t="shared" ca="1" si="18"/>
        <v>0</v>
      </c>
      <c r="AA15" s="438">
        <f t="shared" ca="1" si="18"/>
        <v>0</v>
      </c>
      <c r="AB15" s="438">
        <f t="shared" ca="1" si="18"/>
        <v>0</v>
      </c>
      <c r="AC15" s="438">
        <f t="shared" ca="1" si="18"/>
        <v>0</v>
      </c>
      <c r="AD15" s="438">
        <f t="shared" ca="1" si="18"/>
        <v>0</v>
      </c>
      <c r="AE15" s="438">
        <f t="shared" ca="1" si="18"/>
        <v>0</v>
      </c>
      <c r="AF15" s="438">
        <f t="shared" ca="1" si="18"/>
        <v>0</v>
      </c>
      <c r="AG15" s="438">
        <f t="shared" ca="1" si="18"/>
        <v>0</v>
      </c>
      <c r="AH15" s="438">
        <f t="shared" ca="1" si="18"/>
        <v>0</v>
      </c>
      <c r="AI15" s="438">
        <f t="shared" ca="1" si="18"/>
        <v>0</v>
      </c>
      <c r="AJ15" s="438">
        <f t="shared" ca="1" si="18"/>
        <v>0</v>
      </c>
      <c r="AK15" s="438">
        <f t="shared" ca="1" si="18"/>
        <v>0</v>
      </c>
      <c r="AL15" s="438">
        <f t="shared" ca="1" si="18"/>
        <v>0</v>
      </c>
      <c r="AM15" s="438">
        <f t="shared" ca="1" si="18"/>
        <v>0</v>
      </c>
      <c r="AN15" s="438">
        <f t="shared" ref="AN15:BS15" ca="1" si="19">IF(AN$11&lt;$D$1+$A15,$C15/$D$1,IF(AN$11=$D$1+$A15,($C15/$D$1)/2,0))</f>
        <v>0</v>
      </c>
      <c r="AO15" s="438">
        <f t="shared" ca="1" si="19"/>
        <v>0</v>
      </c>
      <c r="AP15" s="438">
        <f t="shared" ca="1" si="19"/>
        <v>0</v>
      </c>
      <c r="AQ15" s="438">
        <f t="shared" ca="1" si="19"/>
        <v>0</v>
      </c>
      <c r="AR15" s="438">
        <f t="shared" ca="1" si="19"/>
        <v>0</v>
      </c>
      <c r="AS15" s="438">
        <f t="shared" ca="1" si="19"/>
        <v>0</v>
      </c>
      <c r="AT15" s="438">
        <f t="shared" ca="1" si="19"/>
        <v>0</v>
      </c>
      <c r="AU15" s="438">
        <f t="shared" ca="1" si="19"/>
        <v>0</v>
      </c>
      <c r="AV15" s="438">
        <f t="shared" ca="1" si="19"/>
        <v>0</v>
      </c>
      <c r="AW15" s="438">
        <f t="shared" ca="1" si="19"/>
        <v>0</v>
      </c>
      <c r="AX15" s="438">
        <f t="shared" ca="1" si="19"/>
        <v>0</v>
      </c>
      <c r="AY15" s="438">
        <f t="shared" ca="1" si="19"/>
        <v>0</v>
      </c>
      <c r="AZ15" s="438">
        <f t="shared" ca="1" si="19"/>
        <v>0</v>
      </c>
      <c r="BA15" s="438">
        <f t="shared" ca="1" si="19"/>
        <v>0</v>
      </c>
      <c r="BB15" s="438">
        <f t="shared" ca="1" si="19"/>
        <v>0</v>
      </c>
      <c r="BC15" s="438">
        <f t="shared" ca="1" si="19"/>
        <v>0</v>
      </c>
      <c r="BD15" s="438">
        <f t="shared" ca="1" si="19"/>
        <v>0</v>
      </c>
      <c r="BE15" s="438">
        <f t="shared" ca="1" si="19"/>
        <v>0</v>
      </c>
      <c r="BF15" s="438">
        <f t="shared" ca="1" si="19"/>
        <v>0</v>
      </c>
      <c r="BG15" s="438">
        <f t="shared" ca="1" si="19"/>
        <v>0</v>
      </c>
      <c r="BH15" s="438">
        <f t="shared" ca="1" si="19"/>
        <v>0</v>
      </c>
      <c r="BI15" s="438">
        <f t="shared" ca="1" si="19"/>
        <v>0</v>
      </c>
      <c r="BJ15" s="438">
        <f t="shared" ca="1" si="19"/>
        <v>0</v>
      </c>
      <c r="BK15" s="438">
        <f t="shared" ca="1" si="19"/>
        <v>0</v>
      </c>
      <c r="BL15" s="438">
        <f t="shared" ca="1" si="19"/>
        <v>0</v>
      </c>
      <c r="BM15" s="438">
        <f t="shared" ca="1" si="19"/>
        <v>0</v>
      </c>
      <c r="BN15" s="438">
        <f t="shared" ca="1" si="19"/>
        <v>0</v>
      </c>
      <c r="BO15" s="438">
        <f t="shared" ca="1" si="19"/>
        <v>0</v>
      </c>
      <c r="BP15" s="438">
        <f t="shared" ca="1" si="19"/>
        <v>0</v>
      </c>
      <c r="BQ15" s="438">
        <f t="shared" ca="1" si="19"/>
        <v>0</v>
      </c>
      <c r="BR15" s="438">
        <f t="shared" ca="1" si="19"/>
        <v>0</v>
      </c>
      <c r="BS15" s="438">
        <f t="shared" ca="1" si="19"/>
        <v>0</v>
      </c>
      <c r="BT15" s="438">
        <f t="shared" ref="BT15:CY15" ca="1" si="20">IF(BT$11&lt;$D$1+$A15,$C15/$D$1,IF(BT$11=$D$1+$A15,($C15/$D$1)/2,0))</f>
        <v>0</v>
      </c>
      <c r="BU15" s="438">
        <f t="shared" ca="1" si="20"/>
        <v>0</v>
      </c>
      <c r="BV15" s="438">
        <f t="shared" ca="1" si="20"/>
        <v>0</v>
      </c>
      <c r="BW15" s="438">
        <f t="shared" ca="1" si="20"/>
        <v>0</v>
      </c>
      <c r="BX15" s="438">
        <f t="shared" ca="1" si="20"/>
        <v>0</v>
      </c>
      <c r="BY15" s="438">
        <f t="shared" ca="1" si="20"/>
        <v>0</v>
      </c>
      <c r="BZ15" s="438">
        <f t="shared" ca="1" si="20"/>
        <v>0</v>
      </c>
      <c r="CA15" s="438">
        <f t="shared" ca="1" si="20"/>
        <v>0</v>
      </c>
      <c r="CB15" s="438">
        <f t="shared" ca="1" si="20"/>
        <v>0</v>
      </c>
      <c r="CC15" s="438">
        <f t="shared" ca="1" si="20"/>
        <v>0</v>
      </c>
      <c r="CD15" s="438">
        <f t="shared" ca="1" si="20"/>
        <v>0</v>
      </c>
      <c r="CE15" s="438">
        <f t="shared" ca="1" si="20"/>
        <v>0</v>
      </c>
      <c r="CF15" s="438">
        <f t="shared" ca="1" si="20"/>
        <v>0</v>
      </c>
      <c r="CG15" s="438">
        <f t="shared" ca="1" si="20"/>
        <v>0</v>
      </c>
      <c r="CH15" s="438">
        <f t="shared" ca="1" si="20"/>
        <v>0</v>
      </c>
      <c r="CI15" s="438">
        <f t="shared" ca="1" si="20"/>
        <v>0</v>
      </c>
      <c r="CJ15" s="438">
        <f t="shared" ca="1" si="20"/>
        <v>0</v>
      </c>
      <c r="CK15" s="438">
        <f t="shared" ca="1" si="20"/>
        <v>0</v>
      </c>
      <c r="CL15" s="438">
        <f t="shared" ca="1" si="20"/>
        <v>0</v>
      </c>
      <c r="CM15" s="438">
        <f t="shared" ca="1" si="20"/>
        <v>0</v>
      </c>
      <c r="CN15" s="438">
        <f t="shared" ca="1" si="20"/>
        <v>0</v>
      </c>
      <c r="CO15" s="438">
        <f t="shared" ca="1" si="20"/>
        <v>0</v>
      </c>
      <c r="CP15" s="438">
        <f t="shared" ca="1" si="20"/>
        <v>0</v>
      </c>
      <c r="CQ15" s="438">
        <f t="shared" ca="1" si="20"/>
        <v>0</v>
      </c>
      <c r="CR15" s="438">
        <f t="shared" ca="1" si="20"/>
        <v>0</v>
      </c>
      <c r="CS15" s="438">
        <f t="shared" ca="1" si="20"/>
        <v>0</v>
      </c>
      <c r="CT15" s="438">
        <f t="shared" ca="1" si="20"/>
        <v>0</v>
      </c>
      <c r="CU15" s="438">
        <f t="shared" ca="1" si="20"/>
        <v>0</v>
      </c>
      <c r="CV15" s="438">
        <f t="shared" ca="1" si="20"/>
        <v>0</v>
      </c>
      <c r="CW15" s="438">
        <f t="shared" ca="1" si="20"/>
        <v>0</v>
      </c>
      <c r="CX15" s="438">
        <f t="shared" ca="1" si="20"/>
        <v>0</v>
      </c>
      <c r="CY15" s="438">
        <f t="shared" ca="1" si="20"/>
        <v>0</v>
      </c>
      <c r="CZ15" s="438"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f t="shared" ca="1" si="28"/>
        <v>0</v>
      </c>
      <c r="Q18" s="438">
        <f t="shared" ca="1" si="28"/>
        <v>0</v>
      </c>
      <c r="R18" s="438">
        <f t="shared" ca="1" si="28"/>
        <v>0</v>
      </c>
      <c r="S18" s="438">
        <f t="shared" ca="1" si="28"/>
        <v>0</v>
      </c>
      <c r="T18" s="438">
        <f t="shared" ca="1" si="28"/>
        <v>0</v>
      </c>
      <c r="U18" s="438">
        <f t="shared" ca="1" si="28"/>
        <v>0</v>
      </c>
      <c r="V18" s="438">
        <f t="shared" ca="1" si="28"/>
        <v>0</v>
      </c>
      <c r="W18" s="438">
        <f t="shared" ca="1" si="28"/>
        <v>0</v>
      </c>
      <c r="X18" s="438">
        <f t="shared" ca="1" si="28"/>
        <v>0</v>
      </c>
      <c r="Y18" s="438">
        <f t="shared" ca="1" si="28"/>
        <v>0</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f t="shared" ca="1" si="31"/>
        <v>0</v>
      </c>
      <c r="R19" s="438">
        <f t="shared" ca="1" si="31"/>
        <v>0</v>
      </c>
      <c r="S19" s="438">
        <f t="shared" ca="1" si="31"/>
        <v>0</v>
      </c>
      <c r="T19" s="438">
        <f t="shared" ca="1" si="31"/>
        <v>0</v>
      </c>
      <c r="U19" s="438">
        <f t="shared" ca="1" si="31"/>
        <v>0</v>
      </c>
      <c r="V19" s="438">
        <f t="shared" ca="1" si="31"/>
        <v>0</v>
      </c>
      <c r="W19" s="438">
        <f t="shared" ca="1" si="31"/>
        <v>0</v>
      </c>
      <c r="X19" s="438">
        <f t="shared" ca="1" si="31"/>
        <v>0</v>
      </c>
      <c r="Y19" s="438">
        <f t="shared" ca="1" si="31"/>
        <v>0</v>
      </c>
      <c r="Z19" s="438">
        <f t="shared" ca="1" si="31"/>
        <v>0</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f t="shared" ca="1" si="34"/>
        <v>0</v>
      </c>
      <c r="S20" s="438">
        <f t="shared" ca="1" si="34"/>
        <v>0</v>
      </c>
      <c r="T20" s="438">
        <f t="shared" ca="1" si="34"/>
        <v>0</v>
      </c>
      <c r="U20" s="438">
        <f t="shared" ca="1" si="34"/>
        <v>0</v>
      </c>
      <c r="V20" s="438">
        <f t="shared" ca="1" si="34"/>
        <v>0</v>
      </c>
      <c r="W20" s="438">
        <f t="shared" ca="1" si="34"/>
        <v>0</v>
      </c>
      <c r="X20" s="438">
        <f t="shared" ca="1" si="34"/>
        <v>0</v>
      </c>
      <c r="Y20" s="438">
        <f t="shared" ca="1" si="34"/>
        <v>0</v>
      </c>
      <c r="Z20" s="438">
        <f t="shared" ca="1" si="34"/>
        <v>0</v>
      </c>
      <c r="AA20" s="438">
        <f t="shared" ca="1" si="34"/>
        <v>0</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f t="shared" ca="1" si="37"/>
        <v>0</v>
      </c>
      <c r="T21" s="438">
        <f t="shared" ca="1" si="37"/>
        <v>0</v>
      </c>
      <c r="U21" s="438">
        <f t="shared" ca="1" si="37"/>
        <v>0</v>
      </c>
      <c r="V21" s="438">
        <f t="shared" ca="1" si="37"/>
        <v>0</v>
      </c>
      <c r="W21" s="438">
        <f t="shared" ca="1" si="37"/>
        <v>0</v>
      </c>
      <c r="X21" s="438">
        <f t="shared" ca="1" si="37"/>
        <v>0</v>
      </c>
      <c r="Y21" s="438">
        <f t="shared" ca="1" si="37"/>
        <v>0</v>
      </c>
      <c r="Z21" s="438">
        <f t="shared" ca="1" si="37"/>
        <v>0</v>
      </c>
      <c r="AA21" s="438">
        <f t="shared" ca="1" si="37"/>
        <v>0</v>
      </c>
      <c r="AB21" s="438">
        <f t="shared" ca="1" si="37"/>
        <v>0</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f t="shared" ca="1" si="40"/>
        <v>0</v>
      </c>
      <c r="U22" s="438">
        <f t="shared" ca="1" si="40"/>
        <v>0</v>
      </c>
      <c r="V22" s="438">
        <f t="shared" ca="1" si="40"/>
        <v>0</v>
      </c>
      <c r="W22" s="438">
        <f t="shared" ca="1" si="40"/>
        <v>0</v>
      </c>
      <c r="X22" s="438">
        <f t="shared" ca="1" si="40"/>
        <v>0</v>
      </c>
      <c r="Y22" s="438">
        <f t="shared" ca="1" si="40"/>
        <v>0</v>
      </c>
      <c r="Z22" s="438">
        <f t="shared" ca="1" si="40"/>
        <v>0</v>
      </c>
      <c r="AA22" s="438">
        <f t="shared" ca="1" si="40"/>
        <v>0</v>
      </c>
      <c r="AB22" s="438">
        <f t="shared" ca="1" si="40"/>
        <v>0</v>
      </c>
      <c r="AC22" s="438">
        <f t="shared" ca="1" si="40"/>
        <v>0</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f t="shared" ca="1" si="43"/>
        <v>0</v>
      </c>
      <c r="V23" s="438">
        <f t="shared" ca="1" si="43"/>
        <v>0</v>
      </c>
      <c r="W23" s="438">
        <f t="shared" ca="1" si="43"/>
        <v>0</v>
      </c>
      <c r="X23" s="438">
        <f t="shared" ca="1" si="43"/>
        <v>0</v>
      </c>
      <c r="Y23" s="438">
        <f t="shared" ca="1" si="43"/>
        <v>0</v>
      </c>
      <c r="Z23" s="438">
        <f t="shared" ca="1" si="43"/>
        <v>0</v>
      </c>
      <c r="AA23" s="438">
        <f t="shared" ca="1" si="43"/>
        <v>0</v>
      </c>
      <c r="AB23" s="438">
        <f t="shared" ca="1" si="43"/>
        <v>0</v>
      </c>
      <c r="AC23" s="438">
        <f t="shared" ca="1" si="43"/>
        <v>0</v>
      </c>
      <c r="AD23" s="438">
        <f t="shared" ca="1" si="43"/>
        <v>0</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f t="shared" ca="1" si="46"/>
        <v>0</v>
      </c>
      <c r="W24" s="438">
        <f t="shared" ca="1" si="46"/>
        <v>0</v>
      </c>
      <c r="X24" s="438">
        <f t="shared" ca="1" si="46"/>
        <v>0</v>
      </c>
      <c r="Y24" s="438">
        <f t="shared" ca="1" si="46"/>
        <v>0</v>
      </c>
      <c r="Z24" s="438">
        <f t="shared" ca="1" si="46"/>
        <v>0</v>
      </c>
      <c r="AA24" s="438">
        <f t="shared" ca="1" si="46"/>
        <v>0</v>
      </c>
      <c r="AB24" s="438">
        <f t="shared" ca="1" si="46"/>
        <v>0</v>
      </c>
      <c r="AC24" s="438">
        <f t="shared" ca="1" si="46"/>
        <v>0</v>
      </c>
      <c r="AD24" s="438">
        <f t="shared" ca="1" si="46"/>
        <v>0</v>
      </c>
      <c r="AE24" s="438">
        <f t="shared" ca="1" si="46"/>
        <v>0</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f t="shared" ca="1" si="49"/>
        <v>0</v>
      </c>
      <c r="X25" s="438">
        <f t="shared" ca="1" si="49"/>
        <v>0</v>
      </c>
      <c r="Y25" s="438">
        <f t="shared" ca="1" si="49"/>
        <v>0</v>
      </c>
      <c r="Z25" s="438">
        <f t="shared" ca="1" si="49"/>
        <v>0</v>
      </c>
      <c r="AA25" s="438">
        <f t="shared" ca="1" si="49"/>
        <v>0</v>
      </c>
      <c r="AB25" s="438">
        <f t="shared" ca="1" si="49"/>
        <v>0</v>
      </c>
      <c r="AC25" s="438">
        <f t="shared" ca="1" si="49"/>
        <v>0</v>
      </c>
      <c r="AD25" s="438">
        <f t="shared" ca="1" si="49"/>
        <v>0</v>
      </c>
      <c r="AE25" s="438">
        <f t="shared" ca="1" si="49"/>
        <v>0</v>
      </c>
      <c r="AF25" s="438">
        <f t="shared" ca="1" si="49"/>
        <v>0</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f t="shared" ca="1" si="52"/>
        <v>0</v>
      </c>
      <c r="Y26" s="438">
        <f t="shared" ca="1" si="52"/>
        <v>0</v>
      </c>
      <c r="Z26" s="438">
        <f t="shared" ca="1" si="52"/>
        <v>0</v>
      </c>
      <c r="AA26" s="438">
        <f t="shared" ca="1" si="52"/>
        <v>0</v>
      </c>
      <c r="AB26" s="438">
        <f t="shared" ca="1" si="52"/>
        <v>0</v>
      </c>
      <c r="AC26" s="438">
        <f t="shared" ca="1" si="52"/>
        <v>0</v>
      </c>
      <c r="AD26" s="438">
        <f t="shared" ca="1" si="52"/>
        <v>0</v>
      </c>
      <c r="AE26" s="438">
        <f t="shared" ca="1" si="52"/>
        <v>0</v>
      </c>
      <c r="AF26" s="438">
        <f t="shared" ca="1" si="52"/>
        <v>0</v>
      </c>
      <c r="AG26" s="438">
        <f t="shared" ca="1" si="52"/>
        <v>0</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f t="shared" ca="1" si="55"/>
        <v>0</v>
      </c>
      <c r="Z27" s="438">
        <f t="shared" ca="1" si="55"/>
        <v>0</v>
      </c>
      <c r="AA27" s="438">
        <f t="shared" ca="1" si="55"/>
        <v>0</v>
      </c>
      <c r="AB27" s="438">
        <f t="shared" ca="1" si="55"/>
        <v>0</v>
      </c>
      <c r="AC27" s="438">
        <f t="shared" ca="1" si="55"/>
        <v>0</v>
      </c>
      <c r="AD27" s="438">
        <f t="shared" ca="1" si="55"/>
        <v>0</v>
      </c>
      <c r="AE27" s="438">
        <f t="shared" ca="1" si="55"/>
        <v>0</v>
      </c>
      <c r="AF27" s="438">
        <f t="shared" ca="1" si="55"/>
        <v>0</v>
      </c>
      <c r="AG27" s="438">
        <f t="shared" ca="1" si="55"/>
        <v>0</v>
      </c>
      <c r="AH27" s="438">
        <f t="shared" ca="1" si="55"/>
        <v>0</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f t="shared" ca="1" si="58"/>
        <v>0</v>
      </c>
      <c r="AA28" s="438">
        <f t="shared" ca="1" si="58"/>
        <v>0</v>
      </c>
      <c r="AB28" s="438">
        <f t="shared" ca="1" si="58"/>
        <v>0</v>
      </c>
      <c r="AC28" s="438">
        <f t="shared" ca="1" si="58"/>
        <v>0</v>
      </c>
      <c r="AD28" s="438">
        <f t="shared" ca="1" si="58"/>
        <v>0</v>
      </c>
      <c r="AE28" s="438">
        <f t="shared" ca="1" si="58"/>
        <v>0</v>
      </c>
      <c r="AF28" s="438">
        <f t="shared" ca="1" si="58"/>
        <v>0</v>
      </c>
      <c r="AG28" s="438">
        <f t="shared" ca="1" si="58"/>
        <v>0</v>
      </c>
      <c r="AH28" s="438">
        <f t="shared" ca="1" si="58"/>
        <v>0</v>
      </c>
      <c r="AI28" s="438">
        <f t="shared" ca="1" si="58"/>
        <v>0</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f t="shared" ca="1" si="61"/>
        <v>0</v>
      </c>
      <c r="AB29" s="438">
        <f t="shared" ca="1" si="61"/>
        <v>0</v>
      </c>
      <c r="AC29" s="438">
        <f t="shared" ca="1" si="61"/>
        <v>0</v>
      </c>
      <c r="AD29" s="438">
        <f t="shared" ca="1" si="61"/>
        <v>0</v>
      </c>
      <c r="AE29" s="438">
        <f t="shared" ca="1" si="61"/>
        <v>0</v>
      </c>
      <c r="AF29" s="438">
        <f t="shared" ca="1" si="61"/>
        <v>0</v>
      </c>
      <c r="AG29" s="438">
        <f t="shared" ca="1" si="61"/>
        <v>0</v>
      </c>
      <c r="AH29" s="438">
        <f t="shared" ca="1" si="61"/>
        <v>0</v>
      </c>
      <c r="AI29" s="438">
        <f t="shared" ca="1" si="61"/>
        <v>0</v>
      </c>
      <c r="AJ29" s="438">
        <f t="shared" ca="1" si="61"/>
        <v>0</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f t="shared" ca="1" si="64"/>
        <v>0</v>
      </c>
      <c r="AC30" s="438">
        <f t="shared" ca="1" si="64"/>
        <v>0</v>
      </c>
      <c r="AD30" s="438">
        <f t="shared" ca="1" si="64"/>
        <v>0</v>
      </c>
      <c r="AE30" s="438">
        <f t="shared" ca="1" si="64"/>
        <v>0</v>
      </c>
      <c r="AF30" s="438">
        <f t="shared" ca="1" si="64"/>
        <v>0</v>
      </c>
      <c r="AG30" s="438">
        <f t="shared" ca="1" si="64"/>
        <v>0</v>
      </c>
      <c r="AH30" s="438">
        <f t="shared" ca="1" si="64"/>
        <v>0</v>
      </c>
      <c r="AI30" s="438">
        <f t="shared" ca="1" si="64"/>
        <v>0</v>
      </c>
      <c r="AJ30" s="438">
        <f t="shared" ca="1" si="64"/>
        <v>0</v>
      </c>
      <c r="AK30" s="438">
        <f t="shared" ca="1" si="64"/>
        <v>0</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f t="shared" ca="1" si="67"/>
        <v>0</v>
      </c>
      <c r="AD31" s="438">
        <f t="shared" ca="1" si="67"/>
        <v>0</v>
      </c>
      <c r="AE31" s="438">
        <f t="shared" ca="1" si="67"/>
        <v>0</v>
      </c>
      <c r="AF31" s="438">
        <f t="shared" ca="1" si="67"/>
        <v>0</v>
      </c>
      <c r="AG31" s="438">
        <f t="shared" ca="1" si="67"/>
        <v>0</v>
      </c>
      <c r="AH31" s="438">
        <f t="shared" ca="1" si="67"/>
        <v>0</v>
      </c>
      <c r="AI31" s="438">
        <f t="shared" ca="1" si="67"/>
        <v>0</v>
      </c>
      <c r="AJ31" s="438">
        <f t="shared" ca="1" si="67"/>
        <v>0</v>
      </c>
      <c r="AK31" s="438">
        <f t="shared" ca="1" si="67"/>
        <v>0</v>
      </c>
      <c r="AL31" s="438">
        <f t="shared" ca="1" si="67"/>
        <v>0</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21"/>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f t="shared" ca="1" si="73"/>
        <v>0</v>
      </c>
      <c r="AF33" s="438">
        <f t="shared" ca="1" si="73"/>
        <v>0</v>
      </c>
      <c r="AG33" s="438">
        <f t="shared" ca="1" si="73"/>
        <v>0</v>
      </c>
      <c r="AH33" s="438">
        <f t="shared" ca="1" si="73"/>
        <v>0</v>
      </c>
      <c r="AI33" s="438">
        <f t="shared" ca="1" si="73"/>
        <v>0</v>
      </c>
      <c r="AJ33" s="438">
        <f t="shared" ca="1" si="73"/>
        <v>0</v>
      </c>
      <c r="AK33" s="438">
        <f t="shared" ca="1" si="73"/>
        <v>0</v>
      </c>
      <c r="AL33" s="438">
        <f t="shared" ca="1" si="73"/>
        <v>0</v>
      </c>
      <c r="AM33" s="438">
        <f t="shared" ca="1" si="73"/>
        <v>0</v>
      </c>
      <c r="AN33" s="438">
        <f t="shared" ca="1" si="73"/>
        <v>0</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f t="shared" ca="1" si="76"/>
        <v>0</v>
      </c>
      <c r="AG34" s="438">
        <f t="shared" ca="1" si="76"/>
        <v>0</v>
      </c>
      <c r="AH34" s="438">
        <f t="shared" ca="1" si="76"/>
        <v>0</v>
      </c>
      <c r="AI34" s="438">
        <f t="shared" ca="1" si="76"/>
        <v>0</v>
      </c>
      <c r="AJ34" s="438">
        <f t="shared" ca="1" si="76"/>
        <v>0</v>
      </c>
      <c r="AK34" s="438">
        <f t="shared" ca="1" si="76"/>
        <v>0</v>
      </c>
      <c r="AL34" s="438">
        <f t="shared" ca="1" si="76"/>
        <v>0</v>
      </c>
      <c r="AM34" s="438">
        <f t="shared" ca="1" si="76"/>
        <v>0</v>
      </c>
      <c r="AN34" s="438">
        <f t="shared" ca="1" si="76"/>
        <v>0</v>
      </c>
      <c r="AO34" s="438">
        <f t="shared" ca="1" si="76"/>
        <v>0</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ca="1" si="121"/>
        <v>#REF!</v>
      </c>
      <c r="AK53" s="196" t="e">
        <f t="shared" ca="1" si="121"/>
        <v>#REF!</v>
      </c>
      <c r="AL53" s="196" t="e">
        <f t="shared" ca="1" si="121"/>
        <v>#REF!</v>
      </c>
      <c r="AM53" s="196" t="e">
        <f t="shared" ca="1" si="121"/>
        <v>#REF!</v>
      </c>
      <c r="AN53" s="196" t="e">
        <f t="shared" ca="1" si="121"/>
        <v>#REF!</v>
      </c>
      <c r="AO53" s="196" t="e">
        <f t="shared" ca="1" si="121"/>
        <v>#REF!</v>
      </c>
      <c r="AP53" s="196" t="e">
        <f t="shared" ca="1" si="121"/>
        <v>#REF!</v>
      </c>
      <c r="AQ53" s="196" t="e">
        <f t="shared" ca="1" si="121"/>
        <v>#REF!</v>
      </c>
      <c r="AR53" s="196" t="e">
        <f t="shared" ca="1" si="121"/>
        <v>#REF!</v>
      </c>
      <c r="AS53" s="196" t="e">
        <f t="shared" ca="1" si="121"/>
        <v>#REF!</v>
      </c>
      <c r="AT53" s="196" t="e">
        <f t="shared" ca="1" si="121"/>
        <v>#REF!</v>
      </c>
      <c r="AU53" s="196" t="e">
        <f t="shared" ca="1" si="121"/>
        <v>#REF!</v>
      </c>
      <c r="AV53" s="196" t="e">
        <f t="shared" ca="1" si="121"/>
        <v>#REF!</v>
      </c>
      <c r="AW53" s="196">
        <f t="shared" ca="1" si="121"/>
        <v>0</v>
      </c>
      <c r="AX53" s="196">
        <f t="shared" ca="1" si="121"/>
        <v>0</v>
      </c>
      <c r="AY53" s="196">
        <f t="shared" ca="1" si="121"/>
        <v>0</v>
      </c>
      <c r="AZ53" s="196">
        <f t="shared" ca="1" si="121"/>
        <v>0</v>
      </c>
      <c r="BA53" s="196">
        <f t="shared" ca="1" si="121"/>
        <v>0</v>
      </c>
      <c r="BB53" s="196">
        <f t="shared" ca="1" si="121"/>
        <v>0</v>
      </c>
      <c r="BC53" s="196">
        <f t="shared" ca="1" si="121"/>
        <v>0</v>
      </c>
      <c r="BD53" s="196">
        <f t="shared" ca="1" si="121"/>
        <v>0</v>
      </c>
      <c r="BE53" s="196">
        <f t="shared" ca="1" si="121"/>
        <v>0</v>
      </c>
      <c r="BF53" s="196">
        <f t="shared" ca="1" si="121"/>
        <v>0</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t="e">
        <f t="shared" ca="1" si="122"/>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t="e">
        <f t="shared" ref="C58:C97" si="125">C12</f>
        <v>#REF!</v>
      </c>
      <c r="D58" s="440" t="e">
        <f ca="1">$C58*INDIRECT("'Bonus Calc'!"&amp;D$101&amp;61)</f>
        <v>#REF!</v>
      </c>
      <c r="E58" s="440" t="e">
        <f ca="1">$C58*INDIRECT("'Bonus Calc'!"&amp;E$101&amp;61)</f>
        <v>#REF!</v>
      </c>
      <c r="F58" s="440" t="e">
        <f t="shared" ref="F58:AQ58" ca="1" si="126">$C58*INDIRECT("'Bonus Calc'!"&amp;F$101&amp;61)</f>
        <v>#REF!</v>
      </c>
      <c r="G58" s="440" t="e">
        <f t="shared" ca="1" si="126"/>
        <v>#REF!</v>
      </c>
      <c r="H58" s="440" t="e">
        <f t="shared" ca="1" si="126"/>
        <v>#REF!</v>
      </c>
      <c r="I58" s="440" t="e">
        <f t="shared" ca="1" si="126"/>
        <v>#REF!</v>
      </c>
      <c r="J58" s="440" t="e">
        <f t="shared" ca="1" si="126"/>
        <v>#REF!</v>
      </c>
      <c r="K58" s="440" t="e">
        <f t="shared" ca="1" si="126"/>
        <v>#REF!</v>
      </c>
      <c r="L58" s="440" t="e">
        <f t="shared" ca="1" si="126"/>
        <v>#REF!</v>
      </c>
      <c r="M58" s="440" t="e">
        <f t="shared" ca="1" si="126"/>
        <v>#REF!</v>
      </c>
      <c r="N58" s="440" t="e">
        <f t="shared" ca="1" si="126"/>
        <v>#REF!</v>
      </c>
      <c r="O58" s="440" t="e">
        <f t="shared" ca="1" si="126"/>
        <v>#REF!</v>
      </c>
      <c r="P58" s="440" t="e">
        <f t="shared" ca="1" si="126"/>
        <v>#REF!</v>
      </c>
      <c r="Q58" s="440" t="e">
        <f t="shared" ca="1" si="126"/>
        <v>#REF!</v>
      </c>
      <c r="R58" s="440" t="e">
        <f t="shared" ca="1" si="126"/>
        <v>#REF!</v>
      </c>
      <c r="S58" s="440" t="e">
        <f t="shared" ca="1" si="126"/>
        <v>#REF!</v>
      </c>
      <c r="T58" s="440" t="e">
        <f t="shared" ca="1" si="126"/>
        <v>#REF!</v>
      </c>
      <c r="U58" s="440" t="e">
        <f t="shared" ca="1" si="126"/>
        <v>#REF!</v>
      </c>
      <c r="V58" s="440" t="e">
        <f t="shared" ca="1" si="126"/>
        <v>#REF!</v>
      </c>
      <c r="W58" s="440" t="e">
        <f t="shared" ca="1" si="126"/>
        <v>#REF!</v>
      </c>
      <c r="X58" s="440" t="e">
        <f t="shared" ca="1" si="126"/>
        <v>#REF!</v>
      </c>
      <c r="Y58" s="440" t="e">
        <f t="shared" ca="1" si="126"/>
        <v>#REF!</v>
      </c>
      <c r="Z58" s="440" t="e">
        <f t="shared" ca="1" si="126"/>
        <v>#REF!</v>
      </c>
      <c r="AA58" s="440" t="e">
        <f t="shared" ca="1" si="126"/>
        <v>#REF!</v>
      </c>
      <c r="AB58" s="440" t="e">
        <f t="shared" ca="1" si="126"/>
        <v>#REF!</v>
      </c>
      <c r="AC58" s="440" t="e">
        <f t="shared" ca="1" si="126"/>
        <v>#REF!</v>
      </c>
      <c r="AD58" s="440" t="e">
        <f t="shared" ca="1" si="126"/>
        <v>#REF!</v>
      </c>
      <c r="AE58" s="440" t="e">
        <f t="shared" ca="1" si="126"/>
        <v>#REF!</v>
      </c>
      <c r="AF58" s="440" t="e">
        <f t="shared" ca="1" si="126"/>
        <v>#REF!</v>
      </c>
      <c r="AG58" s="440" t="e">
        <f t="shared" ca="1" si="126"/>
        <v>#REF!</v>
      </c>
      <c r="AH58" s="440" t="e">
        <f t="shared" ca="1" si="126"/>
        <v>#REF!</v>
      </c>
      <c r="AI58" s="440" t="e">
        <f t="shared" ca="1" si="126"/>
        <v>#REF!</v>
      </c>
      <c r="AJ58" s="440" t="e">
        <f t="shared" ca="1" si="126"/>
        <v>#REF!</v>
      </c>
      <c r="AK58" s="440" t="e">
        <f t="shared" ca="1" si="126"/>
        <v>#REF!</v>
      </c>
      <c r="AL58" s="440" t="e">
        <f t="shared" ca="1" si="126"/>
        <v>#REF!</v>
      </c>
      <c r="AM58" s="440" t="e">
        <f t="shared" ca="1" si="126"/>
        <v>#REF!</v>
      </c>
      <c r="AN58" s="440" t="e">
        <f t="shared" ca="1" si="126"/>
        <v>#REF!</v>
      </c>
      <c r="AO58" s="440" t="e">
        <f t="shared" ca="1" si="126"/>
        <v>#REF!</v>
      </c>
      <c r="AP58" s="440" t="e">
        <f t="shared" ca="1" si="126"/>
        <v>#REF!</v>
      </c>
      <c r="AQ58" s="440" t="e">
        <f t="shared" ca="1" si="126"/>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27">A58+1</f>
        <v>2</v>
      </c>
      <c r="B59" s="191">
        <f t="shared" ref="B59:B97" si="128">B13</f>
        <v>2019</v>
      </c>
      <c r="C59" s="183" t="e">
        <f t="shared" si="125"/>
        <v>#REF!</v>
      </c>
      <c r="D59" s="439"/>
      <c r="E59" s="440" t="e">
        <f ca="1">$C59*INDIRECT("'Bonus Calc'!"&amp;D$101&amp;61)</f>
        <v>#REF!</v>
      </c>
      <c r="F59" s="440" t="e">
        <f t="shared" ref="F59:AR59" ca="1" si="129">$C59*INDIRECT("'Bonus Calc'!"&amp;E$101&amp;61)</f>
        <v>#REF!</v>
      </c>
      <c r="G59" s="440" t="e">
        <f t="shared" ca="1" si="129"/>
        <v>#REF!</v>
      </c>
      <c r="H59" s="440" t="e">
        <f t="shared" ca="1" si="129"/>
        <v>#REF!</v>
      </c>
      <c r="I59" s="440" t="e">
        <f t="shared" ca="1" si="129"/>
        <v>#REF!</v>
      </c>
      <c r="J59" s="440" t="e">
        <f t="shared" ca="1" si="129"/>
        <v>#REF!</v>
      </c>
      <c r="K59" s="440" t="e">
        <f t="shared" ca="1" si="129"/>
        <v>#REF!</v>
      </c>
      <c r="L59" s="440" t="e">
        <f t="shared" ca="1" si="129"/>
        <v>#REF!</v>
      </c>
      <c r="M59" s="440" t="e">
        <f t="shared" ca="1" si="129"/>
        <v>#REF!</v>
      </c>
      <c r="N59" s="440" t="e">
        <f t="shared" ca="1" si="129"/>
        <v>#REF!</v>
      </c>
      <c r="O59" s="440" t="e">
        <f t="shared" ca="1" si="129"/>
        <v>#REF!</v>
      </c>
      <c r="P59" s="440" t="e">
        <f t="shared" ca="1" si="129"/>
        <v>#REF!</v>
      </c>
      <c r="Q59" s="440" t="e">
        <f t="shared" ca="1" si="129"/>
        <v>#REF!</v>
      </c>
      <c r="R59" s="440" t="e">
        <f t="shared" ca="1" si="129"/>
        <v>#REF!</v>
      </c>
      <c r="S59" s="440" t="e">
        <f t="shared" ca="1" si="129"/>
        <v>#REF!</v>
      </c>
      <c r="T59" s="440" t="e">
        <f t="shared" ca="1" si="129"/>
        <v>#REF!</v>
      </c>
      <c r="U59" s="440" t="e">
        <f t="shared" ca="1" si="129"/>
        <v>#REF!</v>
      </c>
      <c r="V59" s="440" t="e">
        <f t="shared" ca="1" si="129"/>
        <v>#REF!</v>
      </c>
      <c r="W59" s="440" t="e">
        <f t="shared" ca="1" si="129"/>
        <v>#REF!</v>
      </c>
      <c r="X59" s="440" t="e">
        <f t="shared" ca="1" si="129"/>
        <v>#REF!</v>
      </c>
      <c r="Y59" s="440" t="e">
        <f t="shared" ca="1" si="129"/>
        <v>#REF!</v>
      </c>
      <c r="Z59" s="440" t="e">
        <f t="shared" ca="1" si="129"/>
        <v>#REF!</v>
      </c>
      <c r="AA59" s="440" t="e">
        <f t="shared" ca="1" si="129"/>
        <v>#REF!</v>
      </c>
      <c r="AB59" s="440" t="e">
        <f t="shared" ca="1" si="129"/>
        <v>#REF!</v>
      </c>
      <c r="AC59" s="440" t="e">
        <f t="shared" ca="1" si="129"/>
        <v>#REF!</v>
      </c>
      <c r="AD59" s="440" t="e">
        <f t="shared" ca="1" si="129"/>
        <v>#REF!</v>
      </c>
      <c r="AE59" s="440" t="e">
        <f t="shared" ca="1" si="129"/>
        <v>#REF!</v>
      </c>
      <c r="AF59" s="440" t="e">
        <f t="shared" ca="1" si="129"/>
        <v>#REF!</v>
      </c>
      <c r="AG59" s="440" t="e">
        <f t="shared" ca="1" si="129"/>
        <v>#REF!</v>
      </c>
      <c r="AH59" s="440" t="e">
        <f t="shared" ca="1" si="129"/>
        <v>#REF!</v>
      </c>
      <c r="AI59" s="440" t="e">
        <f t="shared" ca="1" si="129"/>
        <v>#REF!</v>
      </c>
      <c r="AJ59" s="440" t="e">
        <f t="shared" ca="1" si="129"/>
        <v>#REF!</v>
      </c>
      <c r="AK59" s="440" t="e">
        <f t="shared" ca="1" si="129"/>
        <v>#REF!</v>
      </c>
      <c r="AL59" s="440" t="e">
        <f t="shared" ca="1" si="129"/>
        <v>#REF!</v>
      </c>
      <c r="AM59" s="440" t="e">
        <f t="shared" ca="1" si="129"/>
        <v>#REF!</v>
      </c>
      <c r="AN59" s="440" t="e">
        <f t="shared" ca="1" si="129"/>
        <v>#REF!</v>
      </c>
      <c r="AO59" s="440" t="e">
        <f t="shared" ca="1" si="129"/>
        <v>#REF!</v>
      </c>
      <c r="AP59" s="440" t="e">
        <f t="shared" ca="1" si="129"/>
        <v>#REF!</v>
      </c>
      <c r="AQ59" s="440" t="e">
        <f t="shared" ca="1" si="129"/>
        <v>#REF!</v>
      </c>
      <c r="AR59" s="440" t="e">
        <f t="shared" ca="1" si="129"/>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77" ca="1" si="130">SUM(D59:CY59)</f>
        <v>#REF!</v>
      </c>
    </row>
    <row r="60" spans="1:124" x14ac:dyDescent="0.2">
      <c r="A60" s="191">
        <f t="shared" si="127"/>
        <v>3</v>
      </c>
      <c r="B60" s="191">
        <f t="shared" si="128"/>
        <v>2020</v>
      </c>
      <c r="C60" s="183" t="e">
        <f t="shared" si="125"/>
        <v>#REF!</v>
      </c>
      <c r="D60" s="439"/>
      <c r="E60" s="439"/>
      <c r="F60" s="440" t="e">
        <f ca="1">$C60*INDIRECT("'Bonus Calc'!"&amp;D$101&amp;61)</f>
        <v>#REF!</v>
      </c>
      <c r="G60" s="440" t="e">
        <f t="shared" ref="G60:AS60" ca="1" si="131">$C60*INDIRECT("'Bonus Calc'!"&amp;E$101&amp;61)</f>
        <v>#REF!</v>
      </c>
      <c r="H60" s="440" t="e">
        <f t="shared" ca="1" si="131"/>
        <v>#REF!</v>
      </c>
      <c r="I60" s="440" t="e">
        <f t="shared" ca="1" si="131"/>
        <v>#REF!</v>
      </c>
      <c r="J60" s="440" t="e">
        <f t="shared" ca="1" si="131"/>
        <v>#REF!</v>
      </c>
      <c r="K60" s="440" t="e">
        <f t="shared" ca="1" si="131"/>
        <v>#REF!</v>
      </c>
      <c r="L60" s="440" t="e">
        <f t="shared" ca="1" si="131"/>
        <v>#REF!</v>
      </c>
      <c r="M60" s="440" t="e">
        <f t="shared" ca="1" si="131"/>
        <v>#REF!</v>
      </c>
      <c r="N60" s="440" t="e">
        <f t="shared" ca="1" si="131"/>
        <v>#REF!</v>
      </c>
      <c r="O60" s="440" t="e">
        <f t="shared" ca="1" si="131"/>
        <v>#REF!</v>
      </c>
      <c r="P60" s="440" t="e">
        <f t="shared" ca="1" si="131"/>
        <v>#REF!</v>
      </c>
      <c r="Q60" s="440" t="e">
        <f t="shared" ca="1" si="131"/>
        <v>#REF!</v>
      </c>
      <c r="R60" s="440" t="e">
        <f t="shared" ca="1" si="131"/>
        <v>#REF!</v>
      </c>
      <c r="S60" s="440" t="e">
        <f t="shared" ca="1" si="131"/>
        <v>#REF!</v>
      </c>
      <c r="T60" s="440" t="e">
        <f t="shared" ca="1" si="131"/>
        <v>#REF!</v>
      </c>
      <c r="U60" s="440" t="e">
        <f t="shared" ca="1" si="131"/>
        <v>#REF!</v>
      </c>
      <c r="V60" s="440" t="e">
        <f t="shared" ca="1" si="131"/>
        <v>#REF!</v>
      </c>
      <c r="W60" s="440" t="e">
        <f t="shared" ca="1" si="131"/>
        <v>#REF!</v>
      </c>
      <c r="X60" s="440" t="e">
        <f t="shared" ca="1" si="131"/>
        <v>#REF!</v>
      </c>
      <c r="Y60" s="440" t="e">
        <f t="shared" ca="1" si="131"/>
        <v>#REF!</v>
      </c>
      <c r="Z60" s="440" t="e">
        <f t="shared" ca="1" si="131"/>
        <v>#REF!</v>
      </c>
      <c r="AA60" s="440" t="e">
        <f t="shared" ca="1" si="131"/>
        <v>#REF!</v>
      </c>
      <c r="AB60" s="440" t="e">
        <f t="shared" ca="1" si="131"/>
        <v>#REF!</v>
      </c>
      <c r="AC60" s="440" t="e">
        <f t="shared" ca="1" si="131"/>
        <v>#REF!</v>
      </c>
      <c r="AD60" s="440" t="e">
        <f t="shared" ca="1" si="131"/>
        <v>#REF!</v>
      </c>
      <c r="AE60" s="440" t="e">
        <f t="shared" ca="1" si="131"/>
        <v>#REF!</v>
      </c>
      <c r="AF60" s="440" t="e">
        <f t="shared" ca="1" si="131"/>
        <v>#REF!</v>
      </c>
      <c r="AG60" s="440" t="e">
        <f t="shared" ca="1" si="131"/>
        <v>#REF!</v>
      </c>
      <c r="AH60" s="440" t="e">
        <f t="shared" ca="1" si="131"/>
        <v>#REF!</v>
      </c>
      <c r="AI60" s="440" t="e">
        <f t="shared" ca="1" si="131"/>
        <v>#REF!</v>
      </c>
      <c r="AJ60" s="440" t="e">
        <f t="shared" ca="1" si="131"/>
        <v>#REF!</v>
      </c>
      <c r="AK60" s="440" t="e">
        <f t="shared" ca="1" si="131"/>
        <v>#REF!</v>
      </c>
      <c r="AL60" s="440" t="e">
        <f t="shared" ca="1" si="131"/>
        <v>#REF!</v>
      </c>
      <c r="AM60" s="440" t="e">
        <f t="shared" ca="1" si="131"/>
        <v>#REF!</v>
      </c>
      <c r="AN60" s="440" t="e">
        <f t="shared" ca="1" si="131"/>
        <v>#REF!</v>
      </c>
      <c r="AO60" s="440" t="e">
        <f t="shared" ca="1" si="131"/>
        <v>#REF!</v>
      </c>
      <c r="AP60" s="440" t="e">
        <f t="shared" ca="1" si="131"/>
        <v>#REF!</v>
      </c>
      <c r="AQ60" s="440" t="e">
        <f t="shared" ca="1" si="131"/>
        <v>#REF!</v>
      </c>
      <c r="AR60" s="440" t="e">
        <f t="shared" ca="1" si="131"/>
        <v>#REF!</v>
      </c>
      <c r="AS60" s="440" t="e">
        <f t="shared" ca="1" si="131"/>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7"/>
        <v>4</v>
      </c>
      <c r="B61" s="191">
        <f t="shared" si="128"/>
        <v>2021</v>
      </c>
      <c r="C61" s="183" t="e">
        <f t="shared" si="125"/>
        <v>#REF!</v>
      </c>
      <c r="D61" s="439"/>
      <c r="E61" s="439"/>
      <c r="F61" s="439"/>
      <c r="G61" s="440" t="e">
        <f ca="1">$C61*INDIRECT("'Bonus Calc'!"&amp;D$101&amp;61)</f>
        <v>#REF!</v>
      </c>
      <c r="H61" s="440" t="e">
        <f t="shared" ref="H61:AT61" ca="1" si="132">$C61*INDIRECT("'Bonus Calc'!"&amp;E$101&amp;61)</f>
        <v>#REF!</v>
      </c>
      <c r="I61" s="440" t="e">
        <f t="shared" ca="1" si="132"/>
        <v>#REF!</v>
      </c>
      <c r="J61" s="440" t="e">
        <f t="shared" ca="1" si="132"/>
        <v>#REF!</v>
      </c>
      <c r="K61" s="440" t="e">
        <f t="shared" ca="1" si="132"/>
        <v>#REF!</v>
      </c>
      <c r="L61" s="440" t="e">
        <f t="shared" ca="1" si="132"/>
        <v>#REF!</v>
      </c>
      <c r="M61" s="440" t="e">
        <f t="shared" ca="1" si="132"/>
        <v>#REF!</v>
      </c>
      <c r="N61" s="440" t="e">
        <f t="shared" ca="1" si="132"/>
        <v>#REF!</v>
      </c>
      <c r="O61" s="440" t="e">
        <f t="shared" ca="1" si="132"/>
        <v>#REF!</v>
      </c>
      <c r="P61" s="440" t="e">
        <f t="shared" ca="1" si="132"/>
        <v>#REF!</v>
      </c>
      <c r="Q61" s="440" t="e">
        <f t="shared" ca="1" si="132"/>
        <v>#REF!</v>
      </c>
      <c r="R61" s="440" t="e">
        <f t="shared" ca="1" si="132"/>
        <v>#REF!</v>
      </c>
      <c r="S61" s="440" t="e">
        <f t="shared" ca="1" si="132"/>
        <v>#REF!</v>
      </c>
      <c r="T61" s="440" t="e">
        <f t="shared" ca="1" si="132"/>
        <v>#REF!</v>
      </c>
      <c r="U61" s="440" t="e">
        <f t="shared" ca="1" si="132"/>
        <v>#REF!</v>
      </c>
      <c r="V61" s="440" t="e">
        <f t="shared" ca="1" si="132"/>
        <v>#REF!</v>
      </c>
      <c r="W61" s="440" t="e">
        <f t="shared" ca="1" si="132"/>
        <v>#REF!</v>
      </c>
      <c r="X61" s="440" t="e">
        <f t="shared" ca="1" si="132"/>
        <v>#REF!</v>
      </c>
      <c r="Y61" s="440" t="e">
        <f t="shared" ca="1" si="132"/>
        <v>#REF!</v>
      </c>
      <c r="Z61" s="440" t="e">
        <f t="shared" ca="1" si="132"/>
        <v>#REF!</v>
      </c>
      <c r="AA61" s="440" t="e">
        <f t="shared" ca="1" si="132"/>
        <v>#REF!</v>
      </c>
      <c r="AB61" s="440" t="e">
        <f t="shared" ca="1" si="132"/>
        <v>#REF!</v>
      </c>
      <c r="AC61" s="440" t="e">
        <f t="shared" ca="1" si="132"/>
        <v>#REF!</v>
      </c>
      <c r="AD61" s="440" t="e">
        <f t="shared" ca="1" si="132"/>
        <v>#REF!</v>
      </c>
      <c r="AE61" s="440" t="e">
        <f t="shared" ca="1" si="132"/>
        <v>#REF!</v>
      </c>
      <c r="AF61" s="440" t="e">
        <f t="shared" ca="1" si="132"/>
        <v>#REF!</v>
      </c>
      <c r="AG61" s="440" t="e">
        <f t="shared" ca="1" si="132"/>
        <v>#REF!</v>
      </c>
      <c r="AH61" s="440" t="e">
        <f t="shared" ca="1" si="132"/>
        <v>#REF!</v>
      </c>
      <c r="AI61" s="440" t="e">
        <f t="shared" ca="1" si="132"/>
        <v>#REF!</v>
      </c>
      <c r="AJ61" s="440" t="e">
        <f t="shared" ca="1" si="132"/>
        <v>#REF!</v>
      </c>
      <c r="AK61" s="440" t="e">
        <f t="shared" ca="1" si="132"/>
        <v>#REF!</v>
      </c>
      <c r="AL61" s="440" t="e">
        <f t="shared" ca="1" si="132"/>
        <v>#REF!</v>
      </c>
      <c r="AM61" s="440" t="e">
        <f t="shared" ca="1" si="132"/>
        <v>#REF!</v>
      </c>
      <c r="AN61" s="440" t="e">
        <f t="shared" ca="1" si="132"/>
        <v>#REF!</v>
      </c>
      <c r="AO61" s="440" t="e">
        <f t="shared" ca="1" si="132"/>
        <v>#REF!</v>
      </c>
      <c r="AP61" s="440" t="e">
        <f t="shared" ca="1" si="132"/>
        <v>#REF!</v>
      </c>
      <c r="AQ61" s="440" t="e">
        <f t="shared" ca="1" si="132"/>
        <v>#REF!</v>
      </c>
      <c r="AR61" s="440" t="e">
        <f t="shared" ca="1" si="132"/>
        <v>#REF!</v>
      </c>
      <c r="AS61" s="440" t="e">
        <f t="shared" ca="1" si="132"/>
        <v>#REF!</v>
      </c>
      <c r="AT61" s="440" t="e">
        <f t="shared" ca="1" si="132"/>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7"/>
        <v>5</v>
      </c>
      <c r="B62" s="191">
        <f t="shared" si="128"/>
        <v>2022</v>
      </c>
      <c r="C62" s="183" t="e">
        <f t="shared" si="125"/>
        <v>#REF!</v>
      </c>
      <c r="D62" s="439"/>
      <c r="E62" s="439"/>
      <c r="F62" s="439"/>
      <c r="G62" s="439"/>
      <c r="H62" s="440" t="e">
        <f ca="1">$C62*INDIRECT("'Bonus Calc'!"&amp;D$101&amp;61)</f>
        <v>#REF!</v>
      </c>
      <c r="I62" s="440" t="e">
        <f t="shared" ref="I62:AU62" ca="1" si="133">$C62*INDIRECT("'Bonus Calc'!"&amp;E$101&amp;61)</f>
        <v>#REF!</v>
      </c>
      <c r="J62" s="440" t="e">
        <f t="shared" ca="1" si="133"/>
        <v>#REF!</v>
      </c>
      <c r="K62" s="440" t="e">
        <f t="shared" ca="1" si="133"/>
        <v>#REF!</v>
      </c>
      <c r="L62" s="440" t="e">
        <f t="shared" ca="1" si="133"/>
        <v>#REF!</v>
      </c>
      <c r="M62" s="440" t="e">
        <f t="shared" ca="1" si="133"/>
        <v>#REF!</v>
      </c>
      <c r="N62" s="440" t="e">
        <f t="shared" ca="1" si="133"/>
        <v>#REF!</v>
      </c>
      <c r="O62" s="440" t="e">
        <f t="shared" ca="1" si="133"/>
        <v>#REF!</v>
      </c>
      <c r="P62" s="440" t="e">
        <f t="shared" ca="1" si="133"/>
        <v>#REF!</v>
      </c>
      <c r="Q62" s="440" t="e">
        <f t="shared" ca="1" si="133"/>
        <v>#REF!</v>
      </c>
      <c r="R62" s="440" t="e">
        <f t="shared" ca="1" si="133"/>
        <v>#REF!</v>
      </c>
      <c r="S62" s="440" t="e">
        <f t="shared" ca="1" si="133"/>
        <v>#REF!</v>
      </c>
      <c r="T62" s="440" t="e">
        <f t="shared" ca="1" si="133"/>
        <v>#REF!</v>
      </c>
      <c r="U62" s="440" t="e">
        <f t="shared" ca="1" si="133"/>
        <v>#REF!</v>
      </c>
      <c r="V62" s="440" t="e">
        <f t="shared" ca="1" si="133"/>
        <v>#REF!</v>
      </c>
      <c r="W62" s="440" t="e">
        <f t="shared" ca="1" si="133"/>
        <v>#REF!</v>
      </c>
      <c r="X62" s="440" t="e">
        <f t="shared" ca="1" si="133"/>
        <v>#REF!</v>
      </c>
      <c r="Y62" s="440" t="e">
        <f t="shared" ca="1" si="133"/>
        <v>#REF!</v>
      </c>
      <c r="Z62" s="440" t="e">
        <f t="shared" ca="1" si="133"/>
        <v>#REF!</v>
      </c>
      <c r="AA62" s="440" t="e">
        <f t="shared" ca="1" si="133"/>
        <v>#REF!</v>
      </c>
      <c r="AB62" s="440" t="e">
        <f t="shared" ca="1" si="133"/>
        <v>#REF!</v>
      </c>
      <c r="AC62" s="440" t="e">
        <f t="shared" ca="1" si="133"/>
        <v>#REF!</v>
      </c>
      <c r="AD62" s="440" t="e">
        <f t="shared" ca="1" si="133"/>
        <v>#REF!</v>
      </c>
      <c r="AE62" s="440" t="e">
        <f t="shared" ca="1" si="133"/>
        <v>#REF!</v>
      </c>
      <c r="AF62" s="440" t="e">
        <f t="shared" ca="1" si="133"/>
        <v>#REF!</v>
      </c>
      <c r="AG62" s="440" t="e">
        <f t="shared" ca="1" si="133"/>
        <v>#REF!</v>
      </c>
      <c r="AH62" s="440" t="e">
        <f t="shared" ca="1" si="133"/>
        <v>#REF!</v>
      </c>
      <c r="AI62" s="440" t="e">
        <f t="shared" ca="1" si="133"/>
        <v>#REF!</v>
      </c>
      <c r="AJ62" s="440" t="e">
        <f t="shared" ca="1" si="133"/>
        <v>#REF!</v>
      </c>
      <c r="AK62" s="440" t="e">
        <f t="shared" ca="1" si="133"/>
        <v>#REF!</v>
      </c>
      <c r="AL62" s="440" t="e">
        <f t="shared" ca="1" si="133"/>
        <v>#REF!</v>
      </c>
      <c r="AM62" s="440" t="e">
        <f t="shared" ca="1" si="133"/>
        <v>#REF!</v>
      </c>
      <c r="AN62" s="440" t="e">
        <f t="shared" ca="1" si="133"/>
        <v>#REF!</v>
      </c>
      <c r="AO62" s="440" t="e">
        <f t="shared" ca="1" si="133"/>
        <v>#REF!</v>
      </c>
      <c r="AP62" s="440" t="e">
        <f t="shared" ca="1" si="133"/>
        <v>#REF!</v>
      </c>
      <c r="AQ62" s="440" t="e">
        <f t="shared" ca="1" si="133"/>
        <v>#REF!</v>
      </c>
      <c r="AR62" s="440" t="e">
        <f t="shared" ca="1" si="133"/>
        <v>#REF!</v>
      </c>
      <c r="AS62" s="440" t="e">
        <f t="shared" ca="1" si="133"/>
        <v>#REF!</v>
      </c>
      <c r="AT62" s="440" t="e">
        <f t="shared" ca="1" si="133"/>
        <v>#REF!</v>
      </c>
      <c r="AU62" s="440" t="e">
        <f t="shared" ca="1" si="133"/>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7"/>
        <v>6</v>
      </c>
      <c r="B63" s="191">
        <f t="shared" si="128"/>
        <v>2023</v>
      </c>
      <c r="C63" s="183" t="e">
        <f t="shared" ca="1" si="125"/>
        <v>#REF!</v>
      </c>
      <c r="D63" s="439"/>
      <c r="E63" s="439"/>
      <c r="F63" s="439"/>
      <c r="G63" s="439"/>
      <c r="H63" s="439"/>
      <c r="I63" s="440" t="e">
        <f ca="1">$C63*INDIRECT("'Bonus Calc'!"&amp;D$101&amp;61)</f>
        <v>#REF!</v>
      </c>
      <c r="J63" s="440" t="e">
        <f t="shared" ref="J63:AV63" ca="1" si="134">$C63*INDIRECT("'Bonus Calc'!"&amp;E$101&amp;61)</f>
        <v>#REF!</v>
      </c>
      <c r="K63" s="440" t="e">
        <f t="shared" ca="1" si="134"/>
        <v>#REF!</v>
      </c>
      <c r="L63" s="440" t="e">
        <f t="shared" ca="1" si="134"/>
        <v>#REF!</v>
      </c>
      <c r="M63" s="440" t="e">
        <f t="shared" ca="1" si="134"/>
        <v>#REF!</v>
      </c>
      <c r="N63" s="440" t="e">
        <f t="shared" ca="1" si="134"/>
        <v>#REF!</v>
      </c>
      <c r="O63" s="440" t="e">
        <f t="shared" ca="1" si="134"/>
        <v>#REF!</v>
      </c>
      <c r="P63" s="440" t="e">
        <f t="shared" ca="1" si="134"/>
        <v>#REF!</v>
      </c>
      <c r="Q63" s="440" t="e">
        <f t="shared" ca="1" si="134"/>
        <v>#REF!</v>
      </c>
      <c r="R63" s="440" t="e">
        <f t="shared" ca="1" si="134"/>
        <v>#REF!</v>
      </c>
      <c r="S63" s="440" t="e">
        <f t="shared" ca="1" si="134"/>
        <v>#REF!</v>
      </c>
      <c r="T63" s="440" t="e">
        <f t="shared" ca="1" si="134"/>
        <v>#REF!</v>
      </c>
      <c r="U63" s="440" t="e">
        <f t="shared" ca="1" si="134"/>
        <v>#REF!</v>
      </c>
      <c r="V63" s="440" t="e">
        <f t="shared" ca="1" si="134"/>
        <v>#REF!</v>
      </c>
      <c r="W63" s="440" t="e">
        <f t="shared" ca="1" si="134"/>
        <v>#REF!</v>
      </c>
      <c r="X63" s="440" t="e">
        <f t="shared" ca="1" si="134"/>
        <v>#REF!</v>
      </c>
      <c r="Y63" s="440" t="e">
        <f t="shared" ca="1" si="134"/>
        <v>#REF!</v>
      </c>
      <c r="Z63" s="440" t="e">
        <f t="shared" ca="1" si="134"/>
        <v>#REF!</v>
      </c>
      <c r="AA63" s="440" t="e">
        <f t="shared" ca="1" si="134"/>
        <v>#REF!</v>
      </c>
      <c r="AB63" s="440" t="e">
        <f t="shared" ca="1" si="134"/>
        <v>#REF!</v>
      </c>
      <c r="AC63" s="440" t="e">
        <f t="shared" ca="1" si="134"/>
        <v>#REF!</v>
      </c>
      <c r="AD63" s="440" t="e">
        <f t="shared" ca="1" si="134"/>
        <v>#REF!</v>
      </c>
      <c r="AE63" s="440" t="e">
        <f t="shared" ca="1" si="134"/>
        <v>#REF!</v>
      </c>
      <c r="AF63" s="440" t="e">
        <f t="shared" ca="1" si="134"/>
        <v>#REF!</v>
      </c>
      <c r="AG63" s="440" t="e">
        <f t="shared" ca="1" si="134"/>
        <v>#REF!</v>
      </c>
      <c r="AH63" s="440" t="e">
        <f t="shared" ca="1" si="134"/>
        <v>#REF!</v>
      </c>
      <c r="AI63" s="440" t="e">
        <f t="shared" ca="1" si="134"/>
        <v>#REF!</v>
      </c>
      <c r="AJ63" s="440" t="e">
        <f t="shared" ca="1" si="134"/>
        <v>#REF!</v>
      </c>
      <c r="AK63" s="440" t="e">
        <f t="shared" ca="1" si="134"/>
        <v>#REF!</v>
      </c>
      <c r="AL63" s="440" t="e">
        <f t="shared" ca="1" si="134"/>
        <v>#REF!</v>
      </c>
      <c r="AM63" s="440" t="e">
        <f t="shared" ca="1" si="134"/>
        <v>#REF!</v>
      </c>
      <c r="AN63" s="440" t="e">
        <f t="shared" ca="1" si="134"/>
        <v>#REF!</v>
      </c>
      <c r="AO63" s="440" t="e">
        <f t="shared" ca="1" si="134"/>
        <v>#REF!</v>
      </c>
      <c r="AP63" s="440" t="e">
        <f t="shared" ca="1" si="134"/>
        <v>#REF!</v>
      </c>
      <c r="AQ63" s="440" t="e">
        <f t="shared" ca="1" si="134"/>
        <v>#REF!</v>
      </c>
      <c r="AR63" s="440" t="e">
        <f t="shared" ca="1" si="134"/>
        <v>#REF!</v>
      </c>
      <c r="AS63" s="440" t="e">
        <f t="shared" ca="1" si="134"/>
        <v>#REF!</v>
      </c>
      <c r="AT63" s="440" t="e">
        <f t="shared" ca="1" si="134"/>
        <v>#REF!</v>
      </c>
      <c r="AU63" s="440" t="e">
        <f t="shared" ca="1" si="134"/>
        <v>#REF!</v>
      </c>
      <c r="AV63" s="440" t="e">
        <f t="shared" ca="1" si="134"/>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7"/>
        <v>7</v>
      </c>
      <c r="B64" s="191">
        <f t="shared" si="128"/>
        <v>2024</v>
      </c>
      <c r="C64" s="183" t="e">
        <f t="shared" ca="1" si="125"/>
        <v>#REF!</v>
      </c>
      <c r="D64" s="439"/>
      <c r="E64" s="439"/>
      <c r="F64" s="439"/>
      <c r="G64" s="439"/>
      <c r="H64" s="439"/>
      <c r="I64" s="439"/>
      <c r="J64" s="440" t="e">
        <f ca="1">$C64*INDIRECT("'Bonus Calc'!"&amp;D$101&amp;61)</f>
        <v>#REF!</v>
      </c>
      <c r="K64" s="440" t="e">
        <f t="shared" ref="K64:AW64" ca="1" si="135">$C64*INDIRECT("'Bonus Calc'!"&amp;E$101&amp;61)</f>
        <v>#REF!</v>
      </c>
      <c r="L64" s="440" t="e">
        <f t="shared" ca="1" si="135"/>
        <v>#REF!</v>
      </c>
      <c r="M64" s="440" t="e">
        <f t="shared" ca="1" si="135"/>
        <v>#REF!</v>
      </c>
      <c r="N64" s="440" t="e">
        <f t="shared" ca="1" si="135"/>
        <v>#REF!</v>
      </c>
      <c r="O64" s="440" t="e">
        <f t="shared" ca="1" si="135"/>
        <v>#REF!</v>
      </c>
      <c r="P64" s="440" t="e">
        <f t="shared" ca="1" si="135"/>
        <v>#REF!</v>
      </c>
      <c r="Q64" s="440" t="e">
        <f t="shared" ca="1" si="135"/>
        <v>#REF!</v>
      </c>
      <c r="R64" s="440" t="e">
        <f t="shared" ca="1" si="135"/>
        <v>#REF!</v>
      </c>
      <c r="S64" s="440" t="e">
        <f t="shared" ca="1" si="135"/>
        <v>#REF!</v>
      </c>
      <c r="T64" s="440" t="e">
        <f t="shared" ca="1" si="135"/>
        <v>#REF!</v>
      </c>
      <c r="U64" s="440" t="e">
        <f t="shared" ca="1" si="135"/>
        <v>#REF!</v>
      </c>
      <c r="V64" s="440" t="e">
        <f t="shared" ca="1" si="135"/>
        <v>#REF!</v>
      </c>
      <c r="W64" s="440" t="e">
        <f t="shared" ca="1" si="135"/>
        <v>#REF!</v>
      </c>
      <c r="X64" s="440" t="e">
        <f t="shared" ca="1" si="135"/>
        <v>#REF!</v>
      </c>
      <c r="Y64" s="440" t="e">
        <f t="shared" ca="1" si="135"/>
        <v>#REF!</v>
      </c>
      <c r="Z64" s="440" t="e">
        <f t="shared" ca="1" si="135"/>
        <v>#REF!</v>
      </c>
      <c r="AA64" s="440" t="e">
        <f t="shared" ca="1" si="135"/>
        <v>#REF!</v>
      </c>
      <c r="AB64" s="440" t="e">
        <f t="shared" ca="1" si="135"/>
        <v>#REF!</v>
      </c>
      <c r="AC64" s="440" t="e">
        <f t="shared" ca="1" si="135"/>
        <v>#REF!</v>
      </c>
      <c r="AD64" s="440" t="e">
        <f t="shared" ca="1" si="135"/>
        <v>#REF!</v>
      </c>
      <c r="AE64" s="440" t="e">
        <f t="shared" ca="1" si="135"/>
        <v>#REF!</v>
      </c>
      <c r="AF64" s="440" t="e">
        <f t="shared" ca="1" si="135"/>
        <v>#REF!</v>
      </c>
      <c r="AG64" s="440" t="e">
        <f t="shared" ca="1" si="135"/>
        <v>#REF!</v>
      </c>
      <c r="AH64" s="440" t="e">
        <f t="shared" ca="1" si="135"/>
        <v>#REF!</v>
      </c>
      <c r="AI64" s="440" t="e">
        <f t="shared" ca="1" si="135"/>
        <v>#REF!</v>
      </c>
      <c r="AJ64" s="440" t="e">
        <f t="shared" ca="1" si="135"/>
        <v>#REF!</v>
      </c>
      <c r="AK64" s="440" t="e">
        <f t="shared" ca="1" si="135"/>
        <v>#REF!</v>
      </c>
      <c r="AL64" s="440" t="e">
        <f t="shared" ca="1" si="135"/>
        <v>#REF!</v>
      </c>
      <c r="AM64" s="440" t="e">
        <f t="shared" ca="1" si="135"/>
        <v>#REF!</v>
      </c>
      <c r="AN64" s="440" t="e">
        <f t="shared" ca="1" si="135"/>
        <v>#REF!</v>
      </c>
      <c r="AO64" s="440" t="e">
        <f t="shared" ca="1" si="135"/>
        <v>#REF!</v>
      </c>
      <c r="AP64" s="440" t="e">
        <f t="shared" ca="1" si="135"/>
        <v>#REF!</v>
      </c>
      <c r="AQ64" s="440" t="e">
        <f t="shared" ca="1" si="135"/>
        <v>#REF!</v>
      </c>
      <c r="AR64" s="440" t="e">
        <f t="shared" ca="1" si="135"/>
        <v>#REF!</v>
      </c>
      <c r="AS64" s="440" t="e">
        <f t="shared" ca="1" si="135"/>
        <v>#REF!</v>
      </c>
      <c r="AT64" s="440" t="e">
        <f t="shared" ca="1" si="135"/>
        <v>#REF!</v>
      </c>
      <c r="AU64" s="440" t="e">
        <f t="shared" ca="1" si="135"/>
        <v>#REF!</v>
      </c>
      <c r="AV64" s="440" t="e">
        <f t="shared" ca="1" si="135"/>
        <v>#REF!</v>
      </c>
      <c r="AW64" s="440" t="e">
        <f t="shared" ca="1" si="135"/>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7"/>
        <v>8</v>
      </c>
      <c r="B65" s="191">
        <f t="shared" si="128"/>
        <v>2025</v>
      </c>
      <c r="C65" s="183" t="e">
        <f t="shared" ca="1" si="125"/>
        <v>#REF!</v>
      </c>
      <c r="D65" s="439"/>
      <c r="E65" s="439"/>
      <c r="F65" s="439"/>
      <c r="G65" s="439"/>
      <c r="H65" s="439"/>
      <c r="I65" s="439"/>
      <c r="J65" s="439"/>
      <c r="K65" s="440" t="e">
        <f ca="1">$C65*INDIRECT("'Bonus Calc'!"&amp;D$101&amp;61)</f>
        <v>#REF!</v>
      </c>
      <c r="L65" s="440" t="e">
        <f t="shared" ref="L65:AX65" ca="1" si="136">$C65*INDIRECT("'Bonus Calc'!"&amp;E$101&amp;61)</f>
        <v>#REF!</v>
      </c>
      <c r="M65" s="440" t="e">
        <f t="shared" ca="1" si="136"/>
        <v>#REF!</v>
      </c>
      <c r="N65" s="440" t="e">
        <f t="shared" ca="1" si="136"/>
        <v>#REF!</v>
      </c>
      <c r="O65" s="440" t="e">
        <f t="shared" ca="1" si="136"/>
        <v>#REF!</v>
      </c>
      <c r="P65" s="440" t="e">
        <f t="shared" ca="1" si="136"/>
        <v>#REF!</v>
      </c>
      <c r="Q65" s="440" t="e">
        <f t="shared" ca="1" si="136"/>
        <v>#REF!</v>
      </c>
      <c r="R65" s="440" t="e">
        <f t="shared" ca="1" si="136"/>
        <v>#REF!</v>
      </c>
      <c r="S65" s="440" t="e">
        <f t="shared" ca="1" si="136"/>
        <v>#REF!</v>
      </c>
      <c r="T65" s="440" t="e">
        <f t="shared" ca="1" si="136"/>
        <v>#REF!</v>
      </c>
      <c r="U65" s="440" t="e">
        <f t="shared" ca="1" si="136"/>
        <v>#REF!</v>
      </c>
      <c r="V65" s="440" t="e">
        <f t="shared" ca="1" si="136"/>
        <v>#REF!</v>
      </c>
      <c r="W65" s="440" t="e">
        <f t="shared" ca="1" si="136"/>
        <v>#REF!</v>
      </c>
      <c r="X65" s="440" t="e">
        <f t="shared" ca="1" si="136"/>
        <v>#REF!</v>
      </c>
      <c r="Y65" s="440" t="e">
        <f t="shared" ca="1" si="136"/>
        <v>#REF!</v>
      </c>
      <c r="Z65" s="440" t="e">
        <f t="shared" ca="1" si="136"/>
        <v>#REF!</v>
      </c>
      <c r="AA65" s="440" t="e">
        <f t="shared" ca="1" si="136"/>
        <v>#REF!</v>
      </c>
      <c r="AB65" s="440" t="e">
        <f t="shared" ca="1" si="136"/>
        <v>#REF!</v>
      </c>
      <c r="AC65" s="440" t="e">
        <f t="shared" ca="1" si="136"/>
        <v>#REF!</v>
      </c>
      <c r="AD65" s="440" t="e">
        <f t="shared" ca="1" si="136"/>
        <v>#REF!</v>
      </c>
      <c r="AE65" s="440" t="e">
        <f t="shared" ca="1" si="136"/>
        <v>#REF!</v>
      </c>
      <c r="AF65" s="440" t="e">
        <f t="shared" ca="1" si="136"/>
        <v>#REF!</v>
      </c>
      <c r="AG65" s="440" t="e">
        <f t="shared" ca="1" si="136"/>
        <v>#REF!</v>
      </c>
      <c r="AH65" s="440" t="e">
        <f t="shared" ca="1" si="136"/>
        <v>#REF!</v>
      </c>
      <c r="AI65" s="440" t="e">
        <f t="shared" ca="1" si="136"/>
        <v>#REF!</v>
      </c>
      <c r="AJ65" s="440" t="e">
        <f t="shared" ca="1" si="136"/>
        <v>#REF!</v>
      </c>
      <c r="AK65" s="440" t="e">
        <f t="shared" ca="1" si="136"/>
        <v>#REF!</v>
      </c>
      <c r="AL65" s="440" t="e">
        <f t="shared" ca="1" si="136"/>
        <v>#REF!</v>
      </c>
      <c r="AM65" s="440" t="e">
        <f t="shared" ca="1" si="136"/>
        <v>#REF!</v>
      </c>
      <c r="AN65" s="440" t="e">
        <f t="shared" ca="1" si="136"/>
        <v>#REF!</v>
      </c>
      <c r="AO65" s="440" t="e">
        <f t="shared" ca="1" si="136"/>
        <v>#REF!</v>
      </c>
      <c r="AP65" s="440" t="e">
        <f t="shared" ca="1" si="136"/>
        <v>#REF!</v>
      </c>
      <c r="AQ65" s="440" t="e">
        <f t="shared" ca="1" si="136"/>
        <v>#REF!</v>
      </c>
      <c r="AR65" s="440" t="e">
        <f t="shared" ca="1" si="136"/>
        <v>#REF!</v>
      </c>
      <c r="AS65" s="440" t="e">
        <f t="shared" ca="1" si="136"/>
        <v>#REF!</v>
      </c>
      <c r="AT65" s="440" t="e">
        <f t="shared" ca="1" si="136"/>
        <v>#REF!</v>
      </c>
      <c r="AU65" s="440" t="e">
        <f t="shared" ca="1" si="136"/>
        <v>#REF!</v>
      </c>
      <c r="AV65" s="440" t="e">
        <f t="shared" ca="1" si="136"/>
        <v>#REF!</v>
      </c>
      <c r="AW65" s="440" t="e">
        <f t="shared" ca="1" si="136"/>
        <v>#REF!</v>
      </c>
      <c r="AX65" s="440" t="e">
        <f t="shared" ca="1" si="136"/>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7"/>
        <v>9</v>
      </c>
      <c r="B66" s="191">
        <f t="shared" si="128"/>
        <v>2026</v>
      </c>
      <c r="C66" s="183" t="e">
        <f t="shared" ca="1" si="125"/>
        <v>#REF!</v>
      </c>
      <c r="D66" s="439"/>
      <c r="E66" s="439"/>
      <c r="F66" s="439"/>
      <c r="G66" s="439"/>
      <c r="H66" s="439"/>
      <c r="I66" s="439"/>
      <c r="J66" s="439"/>
      <c r="K66" s="439"/>
      <c r="L66" s="440" t="e">
        <f ca="1">$C66*INDIRECT("'Bonus Calc'!"&amp;D$101&amp;61)</f>
        <v>#REF!</v>
      </c>
      <c r="M66" s="440" t="e">
        <f t="shared" ref="M66:AY66" ca="1" si="137">$C66*INDIRECT("'Bonus Calc'!"&amp;E$101&amp;61)</f>
        <v>#REF!</v>
      </c>
      <c r="N66" s="440" t="e">
        <f t="shared" ca="1" si="137"/>
        <v>#REF!</v>
      </c>
      <c r="O66" s="440" t="e">
        <f t="shared" ca="1" si="137"/>
        <v>#REF!</v>
      </c>
      <c r="P66" s="440" t="e">
        <f t="shared" ca="1" si="137"/>
        <v>#REF!</v>
      </c>
      <c r="Q66" s="440" t="e">
        <f t="shared" ca="1" si="137"/>
        <v>#REF!</v>
      </c>
      <c r="R66" s="440" t="e">
        <f t="shared" ca="1" si="137"/>
        <v>#REF!</v>
      </c>
      <c r="S66" s="440" t="e">
        <f t="shared" ca="1" si="137"/>
        <v>#REF!</v>
      </c>
      <c r="T66" s="440" t="e">
        <f t="shared" ca="1" si="137"/>
        <v>#REF!</v>
      </c>
      <c r="U66" s="440" t="e">
        <f t="shared" ca="1" si="137"/>
        <v>#REF!</v>
      </c>
      <c r="V66" s="440" t="e">
        <f t="shared" ca="1" si="137"/>
        <v>#REF!</v>
      </c>
      <c r="W66" s="440" t="e">
        <f t="shared" ca="1" si="137"/>
        <v>#REF!</v>
      </c>
      <c r="X66" s="440" t="e">
        <f t="shared" ca="1" si="137"/>
        <v>#REF!</v>
      </c>
      <c r="Y66" s="440" t="e">
        <f t="shared" ca="1" si="137"/>
        <v>#REF!</v>
      </c>
      <c r="Z66" s="440" t="e">
        <f t="shared" ca="1" si="137"/>
        <v>#REF!</v>
      </c>
      <c r="AA66" s="440" t="e">
        <f t="shared" ca="1" si="137"/>
        <v>#REF!</v>
      </c>
      <c r="AB66" s="440" t="e">
        <f t="shared" ca="1" si="137"/>
        <v>#REF!</v>
      </c>
      <c r="AC66" s="440" t="e">
        <f t="shared" ca="1" si="137"/>
        <v>#REF!</v>
      </c>
      <c r="AD66" s="440" t="e">
        <f t="shared" ca="1" si="137"/>
        <v>#REF!</v>
      </c>
      <c r="AE66" s="440" t="e">
        <f t="shared" ca="1" si="137"/>
        <v>#REF!</v>
      </c>
      <c r="AF66" s="440" t="e">
        <f t="shared" ca="1" si="137"/>
        <v>#REF!</v>
      </c>
      <c r="AG66" s="440" t="e">
        <f t="shared" ca="1" si="137"/>
        <v>#REF!</v>
      </c>
      <c r="AH66" s="440" t="e">
        <f t="shared" ca="1" si="137"/>
        <v>#REF!</v>
      </c>
      <c r="AI66" s="440" t="e">
        <f t="shared" ca="1" si="137"/>
        <v>#REF!</v>
      </c>
      <c r="AJ66" s="440" t="e">
        <f t="shared" ca="1" si="137"/>
        <v>#REF!</v>
      </c>
      <c r="AK66" s="440" t="e">
        <f t="shared" ca="1" si="137"/>
        <v>#REF!</v>
      </c>
      <c r="AL66" s="440" t="e">
        <f t="shared" ca="1" si="137"/>
        <v>#REF!</v>
      </c>
      <c r="AM66" s="440" t="e">
        <f t="shared" ca="1" si="137"/>
        <v>#REF!</v>
      </c>
      <c r="AN66" s="440" t="e">
        <f t="shared" ca="1" si="137"/>
        <v>#REF!</v>
      </c>
      <c r="AO66" s="440" t="e">
        <f t="shared" ca="1" si="137"/>
        <v>#REF!</v>
      </c>
      <c r="AP66" s="440" t="e">
        <f t="shared" ca="1" si="137"/>
        <v>#REF!</v>
      </c>
      <c r="AQ66" s="440" t="e">
        <f t="shared" ca="1" si="137"/>
        <v>#REF!</v>
      </c>
      <c r="AR66" s="440" t="e">
        <f t="shared" ca="1" si="137"/>
        <v>#REF!</v>
      </c>
      <c r="AS66" s="440" t="e">
        <f t="shared" ca="1" si="137"/>
        <v>#REF!</v>
      </c>
      <c r="AT66" s="440" t="e">
        <f t="shared" ca="1" si="137"/>
        <v>#REF!</v>
      </c>
      <c r="AU66" s="440" t="e">
        <f t="shared" ca="1" si="137"/>
        <v>#REF!</v>
      </c>
      <c r="AV66" s="440" t="e">
        <f t="shared" ca="1" si="137"/>
        <v>#REF!</v>
      </c>
      <c r="AW66" s="440" t="e">
        <f t="shared" ca="1" si="137"/>
        <v>#REF!</v>
      </c>
      <c r="AX66" s="440" t="e">
        <f t="shared" ca="1" si="137"/>
        <v>#REF!</v>
      </c>
      <c r="AY66" s="440" t="e">
        <f t="shared" ca="1" si="137"/>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7"/>
        <v>10</v>
      </c>
      <c r="B67" s="191">
        <f t="shared" si="128"/>
        <v>2027</v>
      </c>
      <c r="C67" s="183" t="e">
        <f t="shared" ca="1" si="125"/>
        <v>#REF!</v>
      </c>
      <c r="D67" s="439"/>
      <c r="E67" s="439"/>
      <c r="F67" s="439"/>
      <c r="G67" s="439"/>
      <c r="H67" s="439"/>
      <c r="I67" s="439"/>
      <c r="J67" s="439"/>
      <c r="K67" s="439"/>
      <c r="L67" s="439"/>
      <c r="M67" s="440" t="e">
        <f ca="1">$C67*INDIRECT("'Bonus Calc'!"&amp;D$101&amp;61)</f>
        <v>#REF!</v>
      </c>
      <c r="N67" s="440" t="e">
        <f t="shared" ref="N67:AZ67" ca="1" si="138">$C67*INDIRECT("'Bonus Calc'!"&amp;E$101&amp;61)</f>
        <v>#REF!</v>
      </c>
      <c r="O67" s="440" t="e">
        <f t="shared" ca="1" si="138"/>
        <v>#REF!</v>
      </c>
      <c r="P67" s="440" t="e">
        <f t="shared" ca="1" si="138"/>
        <v>#REF!</v>
      </c>
      <c r="Q67" s="440" t="e">
        <f t="shared" ca="1" si="138"/>
        <v>#REF!</v>
      </c>
      <c r="R67" s="440" t="e">
        <f t="shared" ca="1" si="138"/>
        <v>#REF!</v>
      </c>
      <c r="S67" s="440" t="e">
        <f t="shared" ca="1" si="138"/>
        <v>#REF!</v>
      </c>
      <c r="T67" s="440" t="e">
        <f t="shared" ca="1" si="138"/>
        <v>#REF!</v>
      </c>
      <c r="U67" s="440" t="e">
        <f t="shared" ca="1" si="138"/>
        <v>#REF!</v>
      </c>
      <c r="V67" s="440" t="e">
        <f t="shared" ca="1" si="138"/>
        <v>#REF!</v>
      </c>
      <c r="W67" s="440" t="e">
        <f t="shared" ca="1" si="138"/>
        <v>#REF!</v>
      </c>
      <c r="X67" s="440" t="e">
        <f t="shared" ca="1" si="138"/>
        <v>#REF!</v>
      </c>
      <c r="Y67" s="440" t="e">
        <f t="shared" ca="1" si="138"/>
        <v>#REF!</v>
      </c>
      <c r="Z67" s="440" t="e">
        <f t="shared" ca="1" si="138"/>
        <v>#REF!</v>
      </c>
      <c r="AA67" s="440" t="e">
        <f t="shared" ca="1" si="138"/>
        <v>#REF!</v>
      </c>
      <c r="AB67" s="440" t="e">
        <f t="shared" ca="1" si="138"/>
        <v>#REF!</v>
      </c>
      <c r="AC67" s="440" t="e">
        <f t="shared" ca="1" si="138"/>
        <v>#REF!</v>
      </c>
      <c r="AD67" s="440" t="e">
        <f t="shared" ca="1" si="138"/>
        <v>#REF!</v>
      </c>
      <c r="AE67" s="440" t="e">
        <f t="shared" ca="1" si="138"/>
        <v>#REF!</v>
      </c>
      <c r="AF67" s="440" t="e">
        <f t="shared" ca="1" si="138"/>
        <v>#REF!</v>
      </c>
      <c r="AG67" s="440" t="e">
        <f t="shared" ca="1" si="138"/>
        <v>#REF!</v>
      </c>
      <c r="AH67" s="440" t="e">
        <f t="shared" ca="1" si="138"/>
        <v>#REF!</v>
      </c>
      <c r="AI67" s="440" t="e">
        <f t="shared" ca="1" si="138"/>
        <v>#REF!</v>
      </c>
      <c r="AJ67" s="440" t="e">
        <f t="shared" ca="1" si="138"/>
        <v>#REF!</v>
      </c>
      <c r="AK67" s="440" t="e">
        <f t="shared" ca="1" si="138"/>
        <v>#REF!</v>
      </c>
      <c r="AL67" s="440" t="e">
        <f t="shared" ca="1" si="138"/>
        <v>#REF!</v>
      </c>
      <c r="AM67" s="440" t="e">
        <f t="shared" ca="1" si="138"/>
        <v>#REF!</v>
      </c>
      <c r="AN67" s="440" t="e">
        <f t="shared" ca="1" si="138"/>
        <v>#REF!</v>
      </c>
      <c r="AO67" s="440" t="e">
        <f t="shared" ca="1" si="138"/>
        <v>#REF!</v>
      </c>
      <c r="AP67" s="440" t="e">
        <f t="shared" ca="1" si="138"/>
        <v>#REF!</v>
      </c>
      <c r="AQ67" s="440" t="e">
        <f t="shared" ca="1" si="138"/>
        <v>#REF!</v>
      </c>
      <c r="AR67" s="440" t="e">
        <f t="shared" ca="1" si="138"/>
        <v>#REF!</v>
      </c>
      <c r="AS67" s="440" t="e">
        <f t="shared" ca="1" si="138"/>
        <v>#REF!</v>
      </c>
      <c r="AT67" s="440" t="e">
        <f t="shared" ca="1" si="138"/>
        <v>#REF!</v>
      </c>
      <c r="AU67" s="440" t="e">
        <f t="shared" ca="1" si="138"/>
        <v>#REF!</v>
      </c>
      <c r="AV67" s="440" t="e">
        <f t="shared" ca="1" si="138"/>
        <v>#REF!</v>
      </c>
      <c r="AW67" s="440" t="e">
        <f t="shared" ca="1" si="138"/>
        <v>#REF!</v>
      </c>
      <c r="AX67" s="440" t="e">
        <f t="shared" ca="1" si="138"/>
        <v>#REF!</v>
      </c>
      <c r="AY67" s="440" t="e">
        <f t="shared" ca="1" si="138"/>
        <v>#REF!</v>
      </c>
      <c r="AZ67" s="440" t="e">
        <f t="shared" ca="1" si="138"/>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7"/>
        <v>11</v>
      </c>
      <c r="B68" s="191">
        <f t="shared" si="128"/>
        <v>2028</v>
      </c>
      <c r="C68" s="183" t="e">
        <f t="shared" ca="1" si="125"/>
        <v>#REF!</v>
      </c>
      <c r="D68" s="439"/>
      <c r="E68" s="439"/>
      <c r="F68" s="439"/>
      <c r="G68" s="439"/>
      <c r="H68" s="439"/>
      <c r="I68" s="439"/>
      <c r="J68" s="439"/>
      <c r="K68" s="439"/>
      <c r="L68" s="439"/>
      <c r="M68" s="439"/>
      <c r="N68" s="440" t="e">
        <f ca="1">$C68*INDIRECT("'Bonus Calc'!"&amp;D$101&amp;61)</f>
        <v>#REF!</v>
      </c>
      <c r="O68" s="440" t="e">
        <f t="shared" ref="O68:BA68" ca="1" si="139">$C68*INDIRECT("'Bonus Calc'!"&amp;E$101&amp;61)</f>
        <v>#REF!</v>
      </c>
      <c r="P68" s="440" t="e">
        <f t="shared" ca="1" si="139"/>
        <v>#REF!</v>
      </c>
      <c r="Q68" s="440" t="e">
        <f t="shared" ca="1" si="139"/>
        <v>#REF!</v>
      </c>
      <c r="R68" s="440" t="e">
        <f t="shared" ca="1" si="139"/>
        <v>#REF!</v>
      </c>
      <c r="S68" s="440" t="e">
        <f t="shared" ca="1" si="139"/>
        <v>#REF!</v>
      </c>
      <c r="T68" s="440" t="e">
        <f t="shared" ca="1" si="139"/>
        <v>#REF!</v>
      </c>
      <c r="U68" s="440" t="e">
        <f t="shared" ca="1" si="139"/>
        <v>#REF!</v>
      </c>
      <c r="V68" s="440" t="e">
        <f t="shared" ca="1" si="139"/>
        <v>#REF!</v>
      </c>
      <c r="W68" s="440" t="e">
        <f t="shared" ca="1" si="139"/>
        <v>#REF!</v>
      </c>
      <c r="X68" s="440" t="e">
        <f t="shared" ca="1" si="139"/>
        <v>#REF!</v>
      </c>
      <c r="Y68" s="440" t="e">
        <f t="shared" ca="1" si="139"/>
        <v>#REF!</v>
      </c>
      <c r="Z68" s="440" t="e">
        <f t="shared" ca="1" si="139"/>
        <v>#REF!</v>
      </c>
      <c r="AA68" s="440" t="e">
        <f t="shared" ca="1" si="139"/>
        <v>#REF!</v>
      </c>
      <c r="AB68" s="440" t="e">
        <f t="shared" ca="1" si="139"/>
        <v>#REF!</v>
      </c>
      <c r="AC68" s="440" t="e">
        <f t="shared" ca="1" si="139"/>
        <v>#REF!</v>
      </c>
      <c r="AD68" s="440" t="e">
        <f t="shared" ca="1" si="139"/>
        <v>#REF!</v>
      </c>
      <c r="AE68" s="440" t="e">
        <f t="shared" ca="1" si="139"/>
        <v>#REF!</v>
      </c>
      <c r="AF68" s="440" t="e">
        <f t="shared" ca="1" si="139"/>
        <v>#REF!</v>
      </c>
      <c r="AG68" s="440" t="e">
        <f t="shared" ca="1" si="139"/>
        <v>#REF!</v>
      </c>
      <c r="AH68" s="440" t="e">
        <f t="shared" ca="1" si="139"/>
        <v>#REF!</v>
      </c>
      <c r="AI68" s="440" t="e">
        <f t="shared" ca="1" si="139"/>
        <v>#REF!</v>
      </c>
      <c r="AJ68" s="440" t="e">
        <f t="shared" ca="1" si="139"/>
        <v>#REF!</v>
      </c>
      <c r="AK68" s="440" t="e">
        <f t="shared" ca="1" si="139"/>
        <v>#REF!</v>
      </c>
      <c r="AL68" s="440" t="e">
        <f t="shared" ca="1" si="139"/>
        <v>#REF!</v>
      </c>
      <c r="AM68" s="440" t="e">
        <f t="shared" ca="1" si="139"/>
        <v>#REF!</v>
      </c>
      <c r="AN68" s="440" t="e">
        <f t="shared" ca="1" si="139"/>
        <v>#REF!</v>
      </c>
      <c r="AO68" s="440" t="e">
        <f t="shared" ca="1" si="139"/>
        <v>#REF!</v>
      </c>
      <c r="AP68" s="440" t="e">
        <f t="shared" ca="1" si="139"/>
        <v>#REF!</v>
      </c>
      <c r="AQ68" s="440" t="e">
        <f t="shared" ca="1" si="139"/>
        <v>#REF!</v>
      </c>
      <c r="AR68" s="440" t="e">
        <f t="shared" ca="1" si="139"/>
        <v>#REF!</v>
      </c>
      <c r="AS68" s="440" t="e">
        <f t="shared" ca="1" si="139"/>
        <v>#REF!</v>
      </c>
      <c r="AT68" s="440" t="e">
        <f t="shared" ca="1" si="139"/>
        <v>#REF!</v>
      </c>
      <c r="AU68" s="440" t="e">
        <f t="shared" ca="1" si="139"/>
        <v>#REF!</v>
      </c>
      <c r="AV68" s="440" t="e">
        <f t="shared" ca="1" si="139"/>
        <v>#REF!</v>
      </c>
      <c r="AW68" s="440" t="e">
        <f t="shared" ca="1" si="139"/>
        <v>#REF!</v>
      </c>
      <c r="AX68" s="440" t="e">
        <f t="shared" ca="1" si="139"/>
        <v>#REF!</v>
      </c>
      <c r="AY68" s="440" t="e">
        <f t="shared" ca="1" si="139"/>
        <v>#REF!</v>
      </c>
      <c r="AZ68" s="440" t="e">
        <f t="shared" ca="1" si="139"/>
        <v>#REF!</v>
      </c>
      <c r="BA68" s="440" t="e">
        <f t="shared" ca="1" si="139"/>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7"/>
        <v>12</v>
      </c>
      <c r="B69" s="191">
        <f t="shared" si="128"/>
        <v>2029</v>
      </c>
      <c r="C69" s="183" t="e">
        <f t="shared" ca="1" si="125"/>
        <v>#REF!</v>
      </c>
      <c r="D69" s="439"/>
      <c r="E69" s="439"/>
      <c r="F69" s="439"/>
      <c r="G69" s="439"/>
      <c r="H69" s="439"/>
      <c r="I69" s="439"/>
      <c r="J69" s="439"/>
      <c r="K69" s="439"/>
      <c r="L69" s="439"/>
      <c r="M69" s="439"/>
      <c r="N69" s="439"/>
      <c r="O69" s="440" t="e">
        <f ca="1">$C69*INDIRECT("'Bonus Calc'!"&amp;D$101&amp;61)</f>
        <v>#REF!</v>
      </c>
      <c r="P69" s="440" t="e">
        <f t="shared" ref="P69:BB69" ca="1" si="140">$C69*INDIRECT("'Bonus Calc'!"&amp;E$101&amp;61)</f>
        <v>#REF!</v>
      </c>
      <c r="Q69" s="440" t="e">
        <f t="shared" ca="1" si="140"/>
        <v>#REF!</v>
      </c>
      <c r="R69" s="440" t="e">
        <f t="shared" ca="1" si="140"/>
        <v>#REF!</v>
      </c>
      <c r="S69" s="440" t="e">
        <f t="shared" ca="1" si="140"/>
        <v>#REF!</v>
      </c>
      <c r="T69" s="440" t="e">
        <f t="shared" ca="1" si="140"/>
        <v>#REF!</v>
      </c>
      <c r="U69" s="440" t="e">
        <f t="shared" ca="1" si="140"/>
        <v>#REF!</v>
      </c>
      <c r="V69" s="440" t="e">
        <f t="shared" ca="1" si="140"/>
        <v>#REF!</v>
      </c>
      <c r="W69" s="440" t="e">
        <f t="shared" ca="1" si="140"/>
        <v>#REF!</v>
      </c>
      <c r="X69" s="440" t="e">
        <f t="shared" ca="1" si="140"/>
        <v>#REF!</v>
      </c>
      <c r="Y69" s="440" t="e">
        <f t="shared" ca="1" si="140"/>
        <v>#REF!</v>
      </c>
      <c r="Z69" s="440" t="e">
        <f t="shared" ca="1" si="140"/>
        <v>#REF!</v>
      </c>
      <c r="AA69" s="440" t="e">
        <f t="shared" ca="1" si="140"/>
        <v>#REF!</v>
      </c>
      <c r="AB69" s="440" t="e">
        <f t="shared" ca="1" si="140"/>
        <v>#REF!</v>
      </c>
      <c r="AC69" s="440" t="e">
        <f t="shared" ca="1" si="140"/>
        <v>#REF!</v>
      </c>
      <c r="AD69" s="440" t="e">
        <f t="shared" ca="1" si="140"/>
        <v>#REF!</v>
      </c>
      <c r="AE69" s="440" t="e">
        <f t="shared" ca="1" si="140"/>
        <v>#REF!</v>
      </c>
      <c r="AF69" s="440" t="e">
        <f t="shared" ca="1" si="140"/>
        <v>#REF!</v>
      </c>
      <c r="AG69" s="440" t="e">
        <f t="shared" ca="1" si="140"/>
        <v>#REF!</v>
      </c>
      <c r="AH69" s="440" t="e">
        <f t="shared" ca="1" si="140"/>
        <v>#REF!</v>
      </c>
      <c r="AI69" s="440" t="e">
        <f t="shared" ca="1" si="140"/>
        <v>#REF!</v>
      </c>
      <c r="AJ69" s="440" t="e">
        <f t="shared" ca="1" si="140"/>
        <v>#REF!</v>
      </c>
      <c r="AK69" s="440" t="e">
        <f t="shared" ca="1" si="140"/>
        <v>#REF!</v>
      </c>
      <c r="AL69" s="440" t="e">
        <f t="shared" ca="1" si="140"/>
        <v>#REF!</v>
      </c>
      <c r="AM69" s="440" t="e">
        <f t="shared" ca="1" si="140"/>
        <v>#REF!</v>
      </c>
      <c r="AN69" s="440" t="e">
        <f t="shared" ca="1" si="140"/>
        <v>#REF!</v>
      </c>
      <c r="AO69" s="440" t="e">
        <f t="shared" ca="1" si="140"/>
        <v>#REF!</v>
      </c>
      <c r="AP69" s="440" t="e">
        <f t="shared" ca="1" si="140"/>
        <v>#REF!</v>
      </c>
      <c r="AQ69" s="440" t="e">
        <f t="shared" ca="1" si="140"/>
        <v>#REF!</v>
      </c>
      <c r="AR69" s="440" t="e">
        <f t="shared" ca="1" si="140"/>
        <v>#REF!</v>
      </c>
      <c r="AS69" s="440" t="e">
        <f t="shared" ca="1" si="140"/>
        <v>#REF!</v>
      </c>
      <c r="AT69" s="440" t="e">
        <f t="shared" ca="1" si="140"/>
        <v>#REF!</v>
      </c>
      <c r="AU69" s="440" t="e">
        <f t="shared" ca="1" si="140"/>
        <v>#REF!</v>
      </c>
      <c r="AV69" s="440" t="e">
        <f t="shared" ca="1" si="140"/>
        <v>#REF!</v>
      </c>
      <c r="AW69" s="440" t="e">
        <f t="shared" ca="1" si="140"/>
        <v>#REF!</v>
      </c>
      <c r="AX69" s="440" t="e">
        <f t="shared" ca="1" si="140"/>
        <v>#REF!</v>
      </c>
      <c r="AY69" s="440" t="e">
        <f t="shared" ca="1" si="140"/>
        <v>#REF!</v>
      </c>
      <c r="AZ69" s="440" t="e">
        <f t="shared" ca="1" si="140"/>
        <v>#REF!</v>
      </c>
      <c r="BA69" s="440" t="e">
        <f t="shared" ca="1" si="140"/>
        <v>#REF!</v>
      </c>
      <c r="BB69" s="440" t="e">
        <f t="shared" ca="1" si="140"/>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7"/>
        <v>13</v>
      </c>
      <c r="B70" s="191">
        <f t="shared" si="128"/>
        <v>2030</v>
      </c>
      <c r="C70" s="183" t="e">
        <f t="shared" ca="1" si="125"/>
        <v>#REF!</v>
      </c>
      <c r="D70" s="439"/>
      <c r="E70" s="439"/>
      <c r="F70" s="439"/>
      <c r="G70" s="439"/>
      <c r="H70" s="439"/>
      <c r="I70" s="439"/>
      <c r="J70" s="439"/>
      <c r="K70" s="439"/>
      <c r="L70" s="439"/>
      <c r="M70" s="439"/>
      <c r="N70" s="439"/>
      <c r="O70" s="439"/>
      <c r="P70" s="440" t="e">
        <f ca="1">$C70*INDIRECT("'Bonus Calc'!"&amp;D$101&amp;61)</f>
        <v>#REF!</v>
      </c>
      <c r="Q70" s="440" t="e">
        <f t="shared" ref="Q70:BC70" ca="1" si="141">$C70*INDIRECT("'Bonus Calc'!"&amp;E$101&amp;61)</f>
        <v>#REF!</v>
      </c>
      <c r="R70" s="440" t="e">
        <f t="shared" ca="1" si="141"/>
        <v>#REF!</v>
      </c>
      <c r="S70" s="440" t="e">
        <f t="shared" ca="1" si="141"/>
        <v>#REF!</v>
      </c>
      <c r="T70" s="440" t="e">
        <f t="shared" ca="1" si="141"/>
        <v>#REF!</v>
      </c>
      <c r="U70" s="440" t="e">
        <f t="shared" ca="1" si="141"/>
        <v>#REF!</v>
      </c>
      <c r="V70" s="440" t="e">
        <f t="shared" ca="1" si="141"/>
        <v>#REF!</v>
      </c>
      <c r="W70" s="440" t="e">
        <f t="shared" ca="1" si="141"/>
        <v>#REF!</v>
      </c>
      <c r="X70" s="440" t="e">
        <f t="shared" ca="1" si="141"/>
        <v>#REF!</v>
      </c>
      <c r="Y70" s="440" t="e">
        <f t="shared" ca="1" si="141"/>
        <v>#REF!</v>
      </c>
      <c r="Z70" s="440" t="e">
        <f t="shared" ca="1" si="141"/>
        <v>#REF!</v>
      </c>
      <c r="AA70" s="440" t="e">
        <f t="shared" ca="1" si="141"/>
        <v>#REF!</v>
      </c>
      <c r="AB70" s="440" t="e">
        <f t="shared" ca="1" si="141"/>
        <v>#REF!</v>
      </c>
      <c r="AC70" s="440" t="e">
        <f t="shared" ca="1" si="141"/>
        <v>#REF!</v>
      </c>
      <c r="AD70" s="440" t="e">
        <f t="shared" ca="1" si="141"/>
        <v>#REF!</v>
      </c>
      <c r="AE70" s="440" t="e">
        <f t="shared" ca="1" si="141"/>
        <v>#REF!</v>
      </c>
      <c r="AF70" s="440" t="e">
        <f t="shared" ca="1" si="141"/>
        <v>#REF!</v>
      </c>
      <c r="AG70" s="440" t="e">
        <f t="shared" ca="1" si="141"/>
        <v>#REF!</v>
      </c>
      <c r="AH70" s="440" t="e">
        <f t="shared" ca="1" si="141"/>
        <v>#REF!</v>
      </c>
      <c r="AI70" s="440" t="e">
        <f t="shared" ca="1" si="141"/>
        <v>#REF!</v>
      </c>
      <c r="AJ70" s="440" t="e">
        <f t="shared" ca="1" si="141"/>
        <v>#REF!</v>
      </c>
      <c r="AK70" s="440" t="e">
        <f t="shared" ca="1" si="141"/>
        <v>#REF!</v>
      </c>
      <c r="AL70" s="440" t="e">
        <f t="shared" ca="1" si="141"/>
        <v>#REF!</v>
      </c>
      <c r="AM70" s="440" t="e">
        <f t="shared" ca="1" si="141"/>
        <v>#REF!</v>
      </c>
      <c r="AN70" s="440" t="e">
        <f t="shared" ca="1" si="141"/>
        <v>#REF!</v>
      </c>
      <c r="AO70" s="440" t="e">
        <f t="shared" ca="1" si="141"/>
        <v>#REF!</v>
      </c>
      <c r="AP70" s="440" t="e">
        <f t="shared" ca="1" si="141"/>
        <v>#REF!</v>
      </c>
      <c r="AQ70" s="440" t="e">
        <f t="shared" ca="1" si="141"/>
        <v>#REF!</v>
      </c>
      <c r="AR70" s="440" t="e">
        <f t="shared" ca="1" si="141"/>
        <v>#REF!</v>
      </c>
      <c r="AS70" s="440" t="e">
        <f t="shared" ca="1" si="141"/>
        <v>#REF!</v>
      </c>
      <c r="AT70" s="440" t="e">
        <f t="shared" ca="1" si="141"/>
        <v>#REF!</v>
      </c>
      <c r="AU70" s="440" t="e">
        <f t="shared" ca="1" si="141"/>
        <v>#REF!</v>
      </c>
      <c r="AV70" s="440" t="e">
        <f t="shared" ca="1" si="141"/>
        <v>#REF!</v>
      </c>
      <c r="AW70" s="440" t="e">
        <f t="shared" ca="1" si="141"/>
        <v>#REF!</v>
      </c>
      <c r="AX70" s="440" t="e">
        <f t="shared" ca="1" si="141"/>
        <v>#REF!</v>
      </c>
      <c r="AY70" s="440" t="e">
        <f t="shared" ca="1" si="141"/>
        <v>#REF!</v>
      </c>
      <c r="AZ70" s="440" t="e">
        <f t="shared" ca="1" si="141"/>
        <v>#REF!</v>
      </c>
      <c r="BA70" s="440" t="e">
        <f t="shared" ca="1" si="141"/>
        <v>#REF!</v>
      </c>
      <c r="BB70" s="440" t="e">
        <f t="shared" ca="1" si="141"/>
        <v>#REF!</v>
      </c>
      <c r="BC70" s="440" t="e">
        <f t="shared" ca="1" si="141"/>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7"/>
        <v>14</v>
      </c>
      <c r="B71" s="191">
        <f t="shared" si="128"/>
        <v>2031</v>
      </c>
      <c r="C71" s="183" t="e">
        <f t="shared" ca="1" si="125"/>
        <v>#REF!</v>
      </c>
      <c r="D71" s="439"/>
      <c r="E71" s="439"/>
      <c r="F71" s="439"/>
      <c r="G71" s="439"/>
      <c r="H71" s="439"/>
      <c r="I71" s="439"/>
      <c r="J71" s="439"/>
      <c r="K71" s="439"/>
      <c r="L71" s="439"/>
      <c r="M71" s="439"/>
      <c r="N71" s="439"/>
      <c r="O71" s="439"/>
      <c r="P71" s="439"/>
      <c r="Q71" s="440" t="e">
        <f ca="1">$C71*INDIRECT("'Bonus Calc'!"&amp;D$101&amp;61)</f>
        <v>#REF!</v>
      </c>
      <c r="R71" s="440" t="e">
        <f t="shared" ref="R71:BD71" ca="1" si="142">$C71*INDIRECT("'Bonus Calc'!"&amp;E$101&amp;61)</f>
        <v>#REF!</v>
      </c>
      <c r="S71" s="440" t="e">
        <f t="shared" ca="1" si="142"/>
        <v>#REF!</v>
      </c>
      <c r="T71" s="440" t="e">
        <f t="shared" ca="1" si="142"/>
        <v>#REF!</v>
      </c>
      <c r="U71" s="440" t="e">
        <f t="shared" ca="1" si="142"/>
        <v>#REF!</v>
      </c>
      <c r="V71" s="440" t="e">
        <f t="shared" ca="1" si="142"/>
        <v>#REF!</v>
      </c>
      <c r="W71" s="440" t="e">
        <f t="shared" ca="1" si="142"/>
        <v>#REF!</v>
      </c>
      <c r="X71" s="440" t="e">
        <f t="shared" ca="1" si="142"/>
        <v>#REF!</v>
      </c>
      <c r="Y71" s="440" t="e">
        <f t="shared" ca="1" si="142"/>
        <v>#REF!</v>
      </c>
      <c r="Z71" s="440" t="e">
        <f t="shared" ca="1" si="142"/>
        <v>#REF!</v>
      </c>
      <c r="AA71" s="440" t="e">
        <f t="shared" ca="1" si="142"/>
        <v>#REF!</v>
      </c>
      <c r="AB71" s="440" t="e">
        <f t="shared" ca="1" si="142"/>
        <v>#REF!</v>
      </c>
      <c r="AC71" s="440" t="e">
        <f t="shared" ca="1" si="142"/>
        <v>#REF!</v>
      </c>
      <c r="AD71" s="440" t="e">
        <f t="shared" ca="1" si="142"/>
        <v>#REF!</v>
      </c>
      <c r="AE71" s="440" t="e">
        <f t="shared" ca="1" si="142"/>
        <v>#REF!</v>
      </c>
      <c r="AF71" s="440" t="e">
        <f t="shared" ca="1" si="142"/>
        <v>#REF!</v>
      </c>
      <c r="AG71" s="440" t="e">
        <f t="shared" ca="1" si="142"/>
        <v>#REF!</v>
      </c>
      <c r="AH71" s="440" t="e">
        <f t="shared" ca="1" si="142"/>
        <v>#REF!</v>
      </c>
      <c r="AI71" s="440" t="e">
        <f t="shared" ca="1" si="142"/>
        <v>#REF!</v>
      </c>
      <c r="AJ71" s="440" t="e">
        <f t="shared" ca="1" si="142"/>
        <v>#REF!</v>
      </c>
      <c r="AK71" s="440" t="e">
        <f t="shared" ca="1" si="142"/>
        <v>#REF!</v>
      </c>
      <c r="AL71" s="440" t="e">
        <f t="shared" ca="1" si="142"/>
        <v>#REF!</v>
      </c>
      <c r="AM71" s="440" t="e">
        <f t="shared" ca="1" si="142"/>
        <v>#REF!</v>
      </c>
      <c r="AN71" s="440" t="e">
        <f t="shared" ca="1" si="142"/>
        <v>#REF!</v>
      </c>
      <c r="AO71" s="440" t="e">
        <f t="shared" ca="1" si="142"/>
        <v>#REF!</v>
      </c>
      <c r="AP71" s="440" t="e">
        <f t="shared" ca="1" si="142"/>
        <v>#REF!</v>
      </c>
      <c r="AQ71" s="440" t="e">
        <f t="shared" ca="1" si="142"/>
        <v>#REF!</v>
      </c>
      <c r="AR71" s="440" t="e">
        <f t="shared" ca="1" si="142"/>
        <v>#REF!</v>
      </c>
      <c r="AS71" s="440" t="e">
        <f t="shared" ca="1" si="142"/>
        <v>#REF!</v>
      </c>
      <c r="AT71" s="440" t="e">
        <f t="shared" ca="1" si="142"/>
        <v>#REF!</v>
      </c>
      <c r="AU71" s="440" t="e">
        <f t="shared" ca="1" si="142"/>
        <v>#REF!</v>
      </c>
      <c r="AV71" s="440" t="e">
        <f t="shared" ca="1" si="142"/>
        <v>#REF!</v>
      </c>
      <c r="AW71" s="440" t="e">
        <f t="shared" ca="1" si="142"/>
        <v>#REF!</v>
      </c>
      <c r="AX71" s="440" t="e">
        <f t="shared" ca="1" si="142"/>
        <v>#REF!</v>
      </c>
      <c r="AY71" s="440" t="e">
        <f t="shared" ca="1" si="142"/>
        <v>#REF!</v>
      </c>
      <c r="AZ71" s="440" t="e">
        <f t="shared" ca="1" si="142"/>
        <v>#REF!</v>
      </c>
      <c r="BA71" s="440" t="e">
        <f t="shared" ca="1" si="142"/>
        <v>#REF!</v>
      </c>
      <c r="BB71" s="440" t="e">
        <f t="shared" ca="1" si="142"/>
        <v>#REF!</v>
      </c>
      <c r="BC71" s="440" t="e">
        <f t="shared" ca="1" si="142"/>
        <v>#REF!</v>
      </c>
      <c r="BD71" s="440" t="e">
        <f t="shared" ca="1" si="142"/>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7"/>
        <v>15</v>
      </c>
      <c r="B72" s="191">
        <f t="shared" si="128"/>
        <v>2032</v>
      </c>
      <c r="C72" s="183" t="e">
        <f t="shared" ca="1" si="125"/>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3">$C72*INDIRECT("'Bonus Calc'!"&amp;E$101&amp;61)</f>
        <v>#REF!</v>
      </c>
      <c r="T72" s="440" t="e">
        <f t="shared" ca="1" si="143"/>
        <v>#REF!</v>
      </c>
      <c r="U72" s="440" t="e">
        <f t="shared" ca="1" si="143"/>
        <v>#REF!</v>
      </c>
      <c r="V72" s="440" t="e">
        <f t="shared" ca="1" si="143"/>
        <v>#REF!</v>
      </c>
      <c r="W72" s="440" t="e">
        <f t="shared" ca="1" si="143"/>
        <v>#REF!</v>
      </c>
      <c r="X72" s="440" t="e">
        <f t="shared" ca="1" si="143"/>
        <v>#REF!</v>
      </c>
      <c r="Y72" s="440" t="e">
        <f t="shared" ca="1" si="143"/>
        <v>#REF!</v>
      </c>
      <c r="Z72" s="440" t="e">
        <f t="shared" ca="1" si="143"/>
        <v>#REF!</v>
      </c>
      <c r="AA72" s="440" t="e">
        <f t="shared" ca="1" si="143"/>
        <v>#REF!</v>
      </c>
      <c r="AB72" s="440" t="e">
        <f t="shared" ca="1" si="143"/>
        <v>#REF!</v>
      </c>
      <c r="AC72" s="440" t="e">
        <f t="shared" ca="1" si="143"/>
        <v>#REF!</v>
      </c>
      <c r="AD72" s="440" t="e">
        <f t="shared" ca="1" si="143"/>
        <v>#REF!</v>
      </c>
      <c r="AE72" s="440" t="e">
        <f t="shared" ca="1" si="143"/>
        <v>#REF!</v>
      </c>
      <c r="AF72" s="440" t="e">
        <f t="shared" ca="1" si="143"/>
        <v>#REF!</v>
      </c>
      <c r="AG72" s="440" t="e">
        <f t="shared" ca="1" si="143"/>
        <v>#REF!</v>
      </c>
      <c r="AH72" s="440" t="e">
        <f t="shared" ca="1" si="143"/>
        <v>#REF!</v>
      </c>
      <c r="AI72" s="440" t="e">
        <f t="shared" ca="1" si="143"/>
        <v>#REF!</v>
      </c>
      <c r="AJ72" s="440" t="e">
        <f t="shared" ca="1" si="143"/>
        <v>#REF!</v>
      </c>
      <c r="AK72" s="440" t="e">
        <f t="shared" ca="1" si="143"/>
        <v>#REF!</v>
      </c>
      <c r="AL72" s="440" t="e">
        <f t="shared" ca="1" si="143"/>
        <v>#REF!</v>
      </c>
      <c r="AM72" s="440" t="e">
        <f t="shared" ca="1" si="143"/>
        <v>#REF!</v>
      </c>
      <c r="AN72" s="440" t="e">
        <f t="shared" ca="1" si="143"/>
        <v>#REF!</v>
      </c>
      <c r="AO72" s="440" t="e">
        <f t="shared" ca="1" si="143"/>
        <v>#REF!</v>
      </c>
      <c r="AP72" s="440" t="e">
        <f t="shared" ca="1" si="143"/>
        <v>#REF!</v>
      </c>
      <c r="AQ72" s="440" t="e">
        <f t="shared" ca="1" si="143"/>
        <v>#REF!</v>
      </c>
      <c r="AR72" s="440" t="e">
        <f t="shared" ca="1" si="143"/>
        <v>#REF!</v>
      </c>
      <c r="AS72" s="440" t="e">
        <f t="shared" ca="1" si="143"/>
        <v>#REF!</v>
      </c>
      <c r="AT72" s="440" t="e">
        <f t="shared" ca="1" si="143"/>
        <v>#REF!</v>
      </c>
      <c r="AU72" s="440" t="e">
        <f t="shared" ca="1" si="143"/>
        <v>#REF!</v>
      </c>
      <c r="AV72" s="440" t="e">
        <f t="shared" ca="1" si="143"/>
        <v>#REF!</v>
      </c>
      <c r="AW72" s="440" t="e">
        <f t="shared" ca="1" si="143"/>
        <v>#REF!</v>
      </c>
      <c r="AX72" s="440" t="e">
        <f t="shared" ca="1" si="143"/>
        <v>#REF!</v>
      </c>
      <c r="AY72" s="440" t="e">
        <f t="shared" ca="1" si="143"/>
        <v>#REF!</v>
      </c>
      <c r="AZ72" s="440" t="e">
        <f t="shared" ca="1" si="143"/>
        <v>#REF!</v>
      </c>
      <c r="BA72" s="440" t="e">
        <f t="shared" ca="1" si="143"/>
        <v>#REF!</v>
      </c>
      <c r="BB72" s="440" t="e">
        <f t="shared" ca="1" si="143"/>
        <v>#REF!</v>
      </c>
      <c r="BC72" s="440" t="e">
        <f t="shared" ca="1" si="143"/>
        <v>#REF!</v>
      </c>
      <c r="BD72" s="440" t="e">
        <f t="shared" ca="1" si="143"/>
        <v>#REF!</v>
      </c>
      <c r="BE72" s="440" t="e">
        <f t="shared" ca="1" si="143"/>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7"/>
        <v>16</v>
      </c>
      <c r="B73" s="191">
        <f t="shared" si="128"/>
        <v>2033</v>
      </c>
      <c r="C73" s="183" t="e">
        <f t="shared" ca="1" si="125"/>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4">$C73*INDIRECT("'Bonus Calc'!"&amp;E$101&amp;61)</f>
        <v>#REF!</v>
      </c>
      <c r="U73" s="440" t="e">
        <f t="shared" ca="1" si="144"/>
        <v>#REF!</v>
      </c>
      <c r="V73" s="440" t="e">
        <f t="shared" ca="1" si="144"/>
        <v>#REF!</v>
      </c>
      <c r="W73" s="440" t="e">
        <f t="shared" ca="1" si="144"/>
        <v>#REF!</v>
      </c>
      <c r="X73" s="440" t="e">
        <f t="shared" ca="1" si="144"/>
        <v>#REF!</v>
      </c>
      <c r="Y73" s="440" t="e">
        <f t="shared" ca="1" si="144"/>
        <v>#REF!</v>
      </c>
      <c r="Z73" s="440" t="e">
        <f t="shared" ca="1" si="144"/>
        <v>#REF!</v>
      </c>
      <c r="AA73" s="440" t="e">
        <f t="shared" ca="1" si="144"/>
        <v>#REF!</v>
      </c>
      <c r="AB73" s="440" t="e">
        <f t="shared" ca="1" si="144"/>
        <v>#REF!</v>
      </c>
      <c r="AC73" s="440" t="e">
        <f t="shared" ca="1" si="144"/>
        <v>#REF!</v>
      </c>
      <c r="AD73" s="440" t="e">
        <f t="shared" ca="1" si="144"/>
        <v>#REF!</v>
      </c>
      <c r="AE73" s="440" t="e">
        <f t="shared" ca="1" si="144"/>
        <v>#REF!</v>
      </c>
      <c r="AF73" s="440" t="e">
        <f t="shared" ca="1" si="144"/>
        <v>#REF!</v>
      </c>
      <c r="AG73" s="440" t="e">
        <f t="shared" ca="1" si="144"/>
        <v>#REF!</v>
      </c>
      <c r="AH73" s="440" t="e">
        <f t="shared" ca="1" si="144"/>
        <v>#REF!</v>
      </c>
      <c r="AI73" s="440" t="e">
        <f t="shared" ca="1" si="144"/>
        <v>#REF!</v>
      </c>
      <c r="AJ73" s="440" t="e">
        <f t="shared" ca="1" si="144"/>
        <v>#REF!</v>
      </c>
      <c r="AK73" s="440" t="e">
        <f t="shared" ca="1" si="144"/>
        <v>#REF!</v>
      </c>
      <c r="AL73" s="440" t="e">
        <f t="shared" ca="1" si="144"/>
        <v>#REF!</v>
      </c>
      <c r="AM73" s="440" t="e">
        <f t="shared" ca="1" si="144"/>
        <v>#REF!</v>
      </c>
      <c r="AN73" s="440" t="e">
        <f t="shared" ca="1" si="144"/>
        <v>#REF!</v>
      </c>
      <c r="AO73" s="440" t="e">
        <f t="shared" ca="1" si="144"/>
        <v>#REF!</v>
      </c>
      <c r="AP73" s="440" t="e">
        <f t="shared" ca="1" si="144"/>
        <v>#REF!</v>
      </c>
      <c r="AQ73" s="440" t="e">
        <f t="shared" ca="1" si="144"/>
        <v>#REF!</v>
      </c>
      <c r="AR73" s="440" t="e">
        <f t="shared" ca="1" si="144"/>
        <v>#REF!</v>
      </c>
      <c r="AS73" s="440" t="e">
        <f t="shared" ca="1" si="144"/>
        <v>#REF!</v>
      </c>
      <c r="AT73" s="440" t="e">
        <f t="shared" ca="1" si="144"/>
        <v>#REF!</v>
      </c>
      <c r="AU73" s="440" t="e">
        <f t="shared" ca="1" si="144"/>
        <v>#REF!</v>
      </c>
      <c r="AV73" s="440" t="e">
        <f t="shared" ca="1" si="144"/>
        <v>#REF!</v>
      </c>
      <c r="AW73" s="440" t="e">
        <f t="shared" ca="1" si="144"/>
        <v>#REF!</v>
      </c>
      <c r="AX73" s="440" t="e">
        <f t="shared" ca="1" si="144"/>
        <v>#REF!</v>
      </c>
      <c r="AY73" s="440" t="e">
        <f t="shared" ca="1" si="144"/>
        <v>#REF!</v>
      </c>
      <c r="AZ73" s="440" t="e">
        <f t="shared" ca="1" si="144"/>
        <v>#REF!</v>
      </c>
      <c r="BA73" s="440" t="e">
        <f t="shared" ca="1" si="144"/>
        <v>#REF!</v>
      </c>
      <c r="BB73" s="440" t="e">
        <f t="shared" ca="1" si="144"/>
        <v>#REF!</v>
      </c>
      <c r="BC73" s="440" t="e">
        <f t="shared" ca="1" si="144"/>
        <v>#REF!</v>
      </c>
      <c r="BD73" s="440" t="e">
        <f t="shared" ca="1" si="144"/>
        <v>#REF!</v>
      </c>
      <c r="BE73" s="440" t="e">
        <f t="shared" ca="1" si="144"/>
        <v>#REF!</v>
      </c>
      <c r="BF73" s="440" t="e">
        <f t="shared" ca="1" si="144"/>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7"/>
        <v>17</v>
      </c>
      <c r="B74" s="191">
        <f t="shared" si="128"/>
        <v>2034</v>
      </c>
      <c r="C74" s="183" t="e">
        <f t="shared" ca="1" si="125"/>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5">$C74*INDIRECT("'Bonus Calc'!"&amp;E$101&amp;61)</f>
        <v>#REF!</v>
      </c>
      <c r="V74" s="440" t="e">
        <f t="shared" ca="1" si="145"/>
        <v>#REF!</v>
      </c>
      <c r="W74" s="440" t="e">
        <f t="shared" ca="1" si="145"/>
        <v>#REF!</v>
      </c>
      <c r="X74" s="440" t="e">
        <f t="shared" ca="1" si="145"/>
        <v>#REF!</v>
      </c>
      <c r="Y74" s="440" t="e">
        <f t="shared" ca="1" si="145"/>
        <v>#REF!</v>
      </c>
      <c r="Z74" s="440" t="e">
        <f t="shared" ca="1" si="145"/>
        <v>#REF!</v>
      </c>
      <c r="AA74" s="440" t="e">
        <f t="shared" ca="1" si="145"/>
        <v>#REF!</v>
      </c>
      <c r="AB74" s="440" t="e">
        <f t="shared" ca="1" si="145"/>
        <v>#REF!</v>
      </c>
      <c r="AC74" s="440" t="e">
        <f t="shared" ca="1" si="145"/>
        <v>#REF!</v>
      </c>
      <c r="AD74" s="440" t="e">
        <f t="shared" ca="1" si="145"/>
        <v>#REF!</v>
      </c>
      <c r="AE74" s="440" t="e">
        <f t="shared" ca="1" si="145"/>
        <v>#REF!</v>
      </c>
      <c r="AF74" s="440" t="e">
        <f t="shared" ca="1" si="145"/>
        <v>#REF!</v>
      </c>
      <c r="AG74" s="440" t="e">
        <f t="shared" ca="1" si="145"/>
        <v>#REF!</v>
      </c>
      <c r="AH74" s="440" t="e">
        <f t="shared" ca="1" si="145"/>
        <v>#REF!</v>
      </c>
      <c r="AI74" s="440" t="e">
        <f t="shared" ca="1" si="145"/>
        <v>#REF!</v>
      </c>
      <c r="AJ74" s="440" t="e">
        <f t="shared" ca="1" si="145"/>
        <v>#REF!</v>
      </c>
      <c r="AK74" s="440" t="e">
        <f t="shared" ca="1" si="145"/>
        <v>#REF!</v>
      </c>
      <c r="AL74" s="440" t="e">
        <f t="shared" ca="1" si="145"/>
        <v>#REF!</v>
      </c>
      <c r="AM74" s="440" t="e">
        <f t="shared" ca="1" si="145"/>
        <v>#REF!</v>
      </c>
      <c r="AN74" s="440" t="e">
        <f t="shared" ca="1" si="145"/>
        <v>#REF!</v>
      </c>
      <c r="AO74" s="440" t="e">
        <f t="shared" ca="1" si="145"/>
        <v>#REF!</v>
      </c>
      <c r="AP74" s="440" t="e">
        <f t="shared" ca="1" si="145"/>
        <v>#REF!</v>
      </c>
      <c r="AQ74" s="440" t="e">
        <f t="shared" ca="1" si="145"/>
        <v>#REF!</v>
      </c>
      <c r="AR74" s="440" t="e">
        <f t="shared" ca="1" si="145"/>
        <v>#REF!</v>
      </c>
      <c r="AS74" s="440" t="e">
        <f t="shared" ca="1" si="145"/>
        <v>#REF!</v>
      </c>
      <c r="AT74" s="440" t="e">
        <f t="shared" ca="1" si="145"/>
        <v>#REF!</v>
      </c>
      <c r="AU74" s="440" t="e">
        <f t="shared" ca="1" si="145"/>
        <v>#REF!</v>
      </c>
      <c r="AV74" s="440" t="e">
        <f t="shared" ca="1" si="145"/>
        <v>#REF!</v>
      </c>
      <c r="AW74" s="440" t="e">
        <f t="shared" ca="1" si="145"/>
        <v>#REF!</v>
      </c>
      <c r="AX74" s="440" t="e">
        <f t="shared" ca="1" si="145"/>
        <v>#REF!</v>
      </c>
      <c r="AY74" s="440" t="e">
        <f t="shared" ca="1" si="145"/>
        <v>#REF!</v>
      </c>
      <c r="AZ74" s="440" t="e">
        <f t="shared" ca="1" si="145"/>
        <v>#REF!</v>
      </c>
      <c r="BA74" s="440" t="e">
        <f t="shared" ca="1" si="145"/>
        <v>#REF!</v>
      </c>
      <c r="BB74" s="440" t="e">
        <f t="shared" ca="1" si="145"/>
        <v>#REF!</v>
      </c>
      <c r="BC74" s="440" t="e">
        <f t="shared" ca="1" si="145"/>
        <v>#REF!</v>
      </c>
      <c r="BD74" s="440" t="e">
        <f t="shared" ca="1" si="145"/>
        <v>#REF!</v>
      </c>
      <c r="BE74" s="440" t="e">
        <f t="shared" ca="1" si="145"/>
        <v>#REF!</v>
      </c>
      <c r="BF74" s="440" t="e">
        <f t="shared" ca="1" si="145"/>
        <v>#REF!</v>
      </c>
      <c r="BG74" s="440" t="e">
        <f t="shared" ca="1" si="145"/>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7"/>
        <v>18</v>
      </c>
      <c r="B75" s="191">
        <f t="shared" si="128"/>
        <v>2035</v>
      </c>
      <c r="C75" s="183" t="e">
        <f t="shared" ca="1" si="125"/>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6">$C75*INDIRECT("'Bonus Calc'!"&amp;E$101&amp;61)</f>
        <v>#REF!</v>
      </c>
      <c r="W75" s="440" t="e">
        <f t="shared" ca="1" si="146"/>
        <v>#REF!</v>
      </c>
      <c r="X75" s="440" t="e">
        <f t="shared" ca="1" si="146"/>
        <v>#REF!</v>
      </c>
      <c r="Y75" s="440" t="e">
        <f t="shared" ca="1" si="146"/>
        <v>#REF!</v>
      </c>
      <c r="Z75" s="440" t="e">
        <f t="shared" ca="1" si="146"/>
        <v>#REF!</v>
      </c>
      <c r="AA75" s="440" t="e">
        <f t="shared" ca="1" si="146"/>
        <v>#REF!</v>
      </c>
      <c r="AB75" s="440" t="e">
        <f t="shared" ca="1" si="146"/>
        <v>#REF!</v>
      </c>
      <c r="AC75" s="440" t="e">
        <f t="shared" ca="1" si="146"/>
        <v>#REF!</v>
      </c>
      <c r="AD75" s="440" t="e">
        <f t="shared" ca="1" si="146"/>
        <v>#REF!</v>
      </c>
      <c r="AE75" s="440" t="e">
        <f t="shared" ca="1" si="146"/>
        <v>#REF!</v>
      </c>
      <c r="AF75" s="440" t="e">
        <f t="shared" ca="1" si="146"/>
        <v>#REF!</v>
      </c>
      <c r="AG75" s="440" t="e">
        <f t="shared" ca="1" si="146"/>
        <v>#REF!</v>
      </c>
      <c r="AH75" s="440" t="e">
        <f t="shared" ca="1" si="146"/>
        <v>#REF!</v>
      </c>
      <c r="AI75" s="440" t="e">
        <f t="shared" ca="1" si="146"/>
        <v>#REF!</v>
      </c>
      <c r="AJ75" s="440" t="e">
        <f t="shared" ca="1" si="146"/>
        <v>#REF!</v>
      </c>
      <c r="AK75" s="440" t="e">
        <f t="shared" ca="1" si="146"/>
        <v>#REF!</v>
      </c>
      <c r="AL75" s="440" t="e">
        <f t="shared" ca="1" si="146"/>
        <v>#REF!</v>
      </c>
      <c r="AM75" s="440" t="e">
        <f t="shared" ca="1" si="146"/>
        <v>#REF!</v>
      </c>
      <c r="AN75" s="440" t="e">
        <f t="shared" ca="1" si="146"/>
        <v>#REF!</v>
      </c>
      <c r="AO75" s="440" t="e">
        <f t="shared" ca="1" si="146"/>
        <v>#REF!</v>
      </c>
      <c r="AP75" s="440" t="e">
        <f t="shared" ca="1" si="146"/>
        <v>#REF!</v>
      </c>
      <c r="AQ75" s="440" t="e">
        <f t="shared" ca="1" si="146"/>
        <v>#REF!</v>
      </c>
      <c r="AR75" s="440" t="e">
        <f t="shared" ca="1" si="146"/>
        <v>#REF!</v>
      </c>
      <c r="AS75" s="440" t="e">
        <f t="shared" ca="1" si="146"/>
        <v>#REF!</v>
      </c>
      <c r="AT75" s="440" t="e">
        <f t="shared" ca="1" si="146"/>
        <v>#REF!</v>
      </c>
      <c r="AU75" s="440" t="e">
        <f t="shared" ca="1" si="146"/>
        <v>#REF!</v>
      </c>
      <c r="AV75" s="440" t="e">
        <f t="shared" ca="1" si="146"/>
        <v>#REF!</v>
      </c>
      <c r="AW75" s="440" t="e">
        <f t="shared" ca="1" si="146"/>
        <v>#REF!</v>
      </c>
      <c r="AX75" s="440" t="e">
        <f t="shared" ca="1" si="146"/>
        <v>#REF!</v>
      </c>
      <c r="AY75" s="440" t="e">
        <f t="shared" ca="1" si="146"/>
        <v>#REF!</v>
      </c>
      <c r="AZ75" s="440" t="e">
        <f t="shared" ca="1" si="146"/>
        <v>#REF!</v>
      </c>
      <c r="BA75" s="440" t="e">
        <f t="shared" ca="1" si="146"/>
        <v>#REF!</v>
      </c>
      <c r="BB75" s="440" t="e">
        <f t="shared" ca="1" si="146"/>
        <v>#REF!</v>
      </c>
      <c r="BC75" s="440" t="e">
        <f t="shared" ca="1" si="146"/>
        <v>#REF!</v>
      </c>
      <c r="BD75" s="440" t="e">
        <f t="shared" ca="1" si="146"/>
        <v>#REF!</v>
      </c>
      <c r="BE75" s="440" t="e">
        <f t="shared" ca="1" si="146"/>
        <v>#REF!</v>
      </c>
      <c r="BF75" s="440" t="e">
        <f t="shared" ca="1" si="146"/>
        <v>#REF!</v>
      </c>
      <c r="BG75" s="440" t="e">
        <f t="shared" ca="1" si="146"/>
        <v>#REF!</v>
      </c>
      <c r="BH75" s="440" t="e">
        <f t="shared" ca="1" si="146"/>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7"/>
        <v>19</v>
      </c>
      <c r="B76" s="191">
        <f t="shared" si="128"/>
        <v>2036</v>
      </c>
      <c r="C76" s="183" t="e">
        <f t="shared" ca="1" si="125"/>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47">$C76*INDIRECT("'Bonus Calc'!"&amp;E$101&amp;61)</f>
        <v>#REF!</v>
      </c>
      <c r="X76" s="440" t="e">
        <f t="shared" ca="1" si="147"/>
        <v>#REF!</v>
      </c>
      <c r="Y76" s="440" t="e">
        <f t="shared" ca="1" si="147"/>
        <v>#REF!</v>
      </c>
      <c r="Z76" s="440" t="e">
        <f t="shared" ca="1" si="147"/>
        <v>#REF!</v>
      </c>
      <c r="AA76" s="440" t="e">
        <f t="shared" ca="1" si="147"/>
        <v>#REF!</v>
      </c>
      <c r="AB76" s="440" t="e">
        <f t="shared" ca="1" si="147"/>
        <v>#REF!</v>
      </c>
      <c r="AC76" s="440" t="e">
        <f t="shared" ca="1" si="147"/>
        <v>#REF!</v>
      </c>
      <c r="AD76" s="440" t="e">
        <f t="shared" ca="1" si="147"/>
        <v>#REF!</v>
      </c>
      <c r="AE76" s="440" t="e">
        <f t="shared" ca="1" si="147"/>
        <v>#REF!</v>
      </c>
      <c r="AF76" s="440" t="e">
        <f t="shared" ca="1" si="147"/>
        <v>#REF!</v>
      </c>
      <c r="AG76" s="440" t="e">
        <f t="shared" ca="1" si="147"/>
        <v>#REF!</v>
      </c>
      <c r="AH76" s="440" t="e">
        <f t="shared" ca="1" si="147"/>
        <v>#REF!</v>
      </c>
      <c r="AI76" s="440" t="e">
        <f t="shared" ca="1" si="147"/>
        <v>#REF!</v>
      </c>
      <c r="AJ76" s="440" t="e">
        <f t="shared" ca="1" si="147"/>
        <v>#REF!</v>
      </c>
      <c r="AK76" s="440" t="e">
        <f t="shared" ca="1" si="147"/>
        <v>#REF!</v>
      </c>
      <c r="AL76" s="440" t="e">
        <f t="shared" ca="1" si="147"/>
        <v>#REF!</v>
      </c>
      <c r="AM76" s="440" t="e">
        <f t="shared" ca="1" si="147"/>
        <v>#REF!</v>
      </c>
      <c r="AN76" s="440" t="e">
        <f t="shared" ca="1" si="147"/>
        <v>#REF!</v>
      </c>
      <c r="AO76" s="440" t="e">
        <f t="shared" ca="1" si="147"/>
        <v>#REF!</v>
      </c>
      <c r="AP76" s="440" t="e">
        <f t="shared" ca="1" si="147"/>
        <v>#REF!</v>
      </c>
      <c r="AQ76" s="440" t="e">
        <f t="shared" ca="1" si="147"/>
        <v>#REF!</v>
      </c>
      <c r="AR76" s="440" t="e">
        <f t="shared" ca="1" si="147"/>
        <v>#REF!</v>
      </c>
      <c r="AS76" s="440" t="e">
        <f t="shared" ca="1" si="147"/>
        <v>#REF!</v>
      </c>
      <c r="AT76" s="440" t="e">
        <f t="shared" ca="1" si="147"/>
        <v>#REF!</v>
      </c>
      <c r="AU76" s="440" t="e">
        <f t="shared" ca="1" si="147"/>
        <v>#REF!</v>
      </c>
      <c r="AV76" s="440" t="e">
        <f t="shared" ca="1" si="147"/>
        <v>#REF!</v>
      </c>
      <c r="AW76" s="440" t="e">
        <f t="shared" ca="1" si="147"/>
        <v>#REF!</v>
      </c>
      <c r="AX76" s="440" t="e">
        <f t="shared" ca="1" si="147"/>
        <v>#REF!</v>
      </c>
      <c r="AY76" s="440" t="e">
        <f t="shared" ca="1" si="147"/>
        <v>#REF!</v>
      </c>
      <c r="AZ76" s="440" t="e">
        <f t="shared" ca="1" si="147"/>
        <v>#REF!</v>
      </c>
      <c r="BA76" s="440" t="e">
        <f t="shared" ca="1" si="147"/>
        <v>#REF!</v>
      </c>
      <c r="BB76" s="440" t="e">
        <f t="shared" ca="1" si="147"/>
        <v>#REF!</v>
      </c>
      <c r="BC76" s="440" t="e">
        <f t="shared" ca="1" si="147"/>
        <v>#REF!</v>
      </c>
      <c r="BD76" s="440" t="e">
        <f t="shared" ca="1" si="147"/>
        <v>#REF!</v>
      </c>
      <c r="BE76" s="440" t="e">
        <f t="shared" ca="1" si="147"/>
        <v>#REF!</v>
      </c>
      <c r="BF76" s="440" t="e">
        <f t="shared" ca="1" si="147"/>
        <v>#REF!</v>
      </c>
      <c r="BG76" s="440" t="e">
        <f t="shared" ca="1" si="147"/>
        <v>#REF!</v>
      </c>
      <c r="BH76" s="440" t="e">
        <f t="shared" ca="1" si="147"/>
        <v>#REF!</v>
      </c>
      <c r="BI76" s="440" t="e">
        <f t="shared" ca="1" si="147"/>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7"/>
        <v>20</v>
      </c>
      <c r="B77" s="191">
        <f t="shared" si="128"/>
        <v>2037</v>
      </c>
      <c r="C77" s="183" t="e">
        <f t="shared" ca="1" si="125"/>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48">$C77*INDIRECT("'Bonus Calc'!"&amp;E$101&amp;61)</f>
        <v>#REF!</v>
      </c>
      <c r="Y77" s="440" t="e">
        <f t="shared" ca="1" si="148"/>
        <v>#REF!</v>
      </c>
      <c r="Z77" s="440" t="e">
        <f t="shared" ca="1" si="148"/>
        <v>#REF!</v>
      </c>
      <c r="AA77" s="440" t="e">
        <f t="shared" ca="1" si="148"/>
        <v>#REF!</v>
      </c>
      <c r="AB77" s="440" t="e">
        <f t="shared" ca="1" si="148"/>
        <v>#REF!</v>
      </c>
      <c r="AC77" s="440" t="e">
        <f t="shared" ca="1" si="148"/>
        <v>#REF!</v>
      </c>
      <c r="AD77" s="440" t="e">
        <f t="shared" ca="1" si="148"/>
        <v>#REF!</v>
      </c>
      <c r="AE77" s="440" t="e">
        <f t="shared" ca="1" si="148"/>
        <v>#REF!</v>
      </c>
      <c r="AF77" s="440" t="e">
        <f t="shared" ca="1" si="148"/>
        <v>#REF!</v>
      </c>
      <c r="AG77" s="440" t="e">
        <f t="shared" ca="1" si="148"/>
        <v>#REF!</v>
      </c>
      <c r="AH77" s="440" t="e">
        <f t="shared" ca="1" si="148"/>
        <v>#REF!</v>
      </c>
      <c r="AI77" s="440" t="e">
        <f t="shared" ca="1" si="148"/>
        <v>#REF!</v>
      </c>
      <c r="AJ77" s="440" t="e">
        <f t="shared" ca="1" si="148"/>
        <v>#REF!</v>
      </c>
      <c r="AK77" s="440" t="e">
        <f t="shared" ca="1" si="148"/>
        <v>#REF!</v>
      </c>
      <c r="AL77" s="440" t="e">
        <f t="shared" ca="1" si="148"/>
        <v>#REF!</v>
      </c>
      <c r="AM77" s="440" t="e">
        <f t="shared" ca="1" si="148"/>
        <v>#REF!</v>
      </c>
      <c r="AN77" s="440" t="e">
        <f t="shared" ca="1" si="148"/>
        <v>#REF!</v>
      </c>
      <c r="AO77" s="440" t="e">
        <f t="shared" ca="1" si="148"/>
        <v>#REF!</v>
      </c>
      <c r="AP77" s="440" t="e">
        <f t="shared" ca="1" si="148"/>
        <v>#REF!</v>
      </c>
      <c r="AQ77" s="440" t="e">
        <f t="shared" ca="1" si="148"/>
        <v>#REF!</v>
      </c>
      <c r="AR77" s="440" t="e">
        <f t="shared" ca="1" si="148"/>
        <v>#REF!</v>
      </c>
      <c r="AS77" s="440" t="e">
        <f t="shared" ca="1" si="148"/>
        <v>#REF!</v>
      </c>
      <c r="AT77" s="440" t="e">
        <f t="shared" ca="1" si="148"/>
        <v>#REF!</v>
      </c>
      <c r="AU77" s="440" t="e">
        <f t="shared" ca="1" si="148"/>
        <v>#REF!</v>
      </c>
      <c r="AV77" s="440" t="e">
        <f t="shared" ca="1" si="148"/>
        <v>#REF!</v>
      </c>
      <c r="AW77" s="440" t="e">
        <f t="shared" ca="1" si="148"/>
        <v>#REF!</v>
      </c>
      <c r="AX77" s="440" t="e">
        <f t="shared" ca="1" si="148"/>
        <v>#REF!</v>
      </c>
      <c r="AY77" s="440" t="e">
        <f t="shared" ca="1" si="148"/>
        <v>#REF!</v>
      </c>
      <c r="AZ77" s="440" t="e">
        <f t="shared" ca="1" si="148"/>
        <v>#REF!</v>
      </c>
      <c r="BA77" s="440" t="e">
        <f t="shared" ca="1" si="148"/>
        <v>#REF!</v>
      </c>
      <c r="BB77" s="440" t="e">
        <f t="shared" ca="1" si="148"/>
        <v>#REF!</v>
      </c>
      <c r="BC77" s="440" t="e">
        <f t="shared" ca="1" si="148"/>
        <v>#REF!</v>
      </c>
      <c r="BD77" s="440" t="e">
        <f t="shared" ca="1" si="148"/>
        <v>#REF!</v>
      </c>
      <c r="BE77" s="440" t="e">
        <f t="shared" ca="1" si="148"/>
        <v>#REF!</v>
      </c>
      <c r="BF77" s="440" t="e">
        <f t="shared" ca="1" si="148"/>
        <v>#REF!</v>
      </c>
      <c r="BG77" s="440" t="e">
        <f t="shared" ca="1" si="148"/>
        <v>#REF!</v>
      </c>
      <c r="BH77" s="440" t="e">
        <f t="shared" ca="1" si="148"/>
        <v>#REF!</v>
      </c>
      <c r="BI77" s="440" t="e">
        <f t="shared" ca="1" si="148"/>
        <v>#REF!</v>
      </c>
      <c r="BJ77" s="440" t="e">
        <f t="shared" ca="1" si="148"/>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x14ac:dyDescent="0.2">
      <c r="A78" s="191">
        <f t="shared" si="127"/>
        <v>21</v>
      </c>
      <c r="B78" s="191">
        <f t="shared" si="128"/>
        <v>2038</v>
      </c>
      <c r="C78" s="183" t="e">
        <f t="shared" ca="1" si="125"/>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49">$C78*INDIRECT("'Bonus Calc'!"&amp;E$101&amp;61)</f>
        <v>#REF!</v>
      </c>
      <c r="Z78" s="440" t="e">
        <f t="shared" ca="1" si="149"/>
        <v>#REF!</v>
      </c>
      <c r="AA78" s="440" t="e">
        <f t="shared" ca="1" si="149"/>
        <v>#REF!</v>
      </c>
      <c r="AB78" s="440" t="e">
        <f t="shared" ca="1" si="149"/>
        <v>#REF!</v>
      </c>
      <c r="AC78" s="440" t="e">
        <f t="shared" ca="1" si="149"/>
        <v>#REF!</v>
      </c>
      <c r="AD78" s="440" t="e">
        <f t="shared" ca="1" si="149"/>
        <v>#REF!</v>
      </c>
      <c r="AE78" s="440" t="e">
        <f t="shared" ca="1" si="149"/>
        <v>#REF!</v>
      </c>
      <c r="AF78" s="440" t="e">
        <f t="shared" ca="1" si="149"/>
        <v>#REF!</v>
      </c>
      <c r="AG78" s="440" t="e">
        <f t="shared" ca="1" si="149"/>
        <v>#REF!</v>
      </c>
      <c r="AH78" s="440" t="e">
        <f t="shared" ca="1" si="149"/>
        <v>#REF!</v>
      </c>
      <c r="AI78" s="440" t="e">
        <f t="shared" ca="1" si="149"/>
        <v>#REF!</v>
      </c>
      <c r="AJ78" s="440" t="e">
        <f t="shared" ca="1" si="149"/>
        <v>#REF!</v>
      </c>
      <c r="AK78" s="440" t="e">
        <f t="shared" ca="1" si="149"/>
        <v>#REF!</v>
      </c>
      <c r="AL78" s="440" t="e">
        <f t="shared" ca="1" si="149"/>
        <v>#REF!</v>
      </c>
      <c r="AM78" s="440" t="e">
        <f t="shared" ca="1" si="149"/>
        <v>#REF!</v>
      </c>
      <c r="AN78" s="440" t="e">
        <f t="shared" ca="1" si="149"/>
        <v>#REF!</v>
      </c>
      <c r="AO78" s="440" t="e">
        <f t="shared" ca="1" si="149"/>
        <v>#REF!</v>
      </c>
      <c r="AP78" s="440" t="e">
        <f t="shared" ca="1" si="149"/>
        <v>#REF!</v>
      </c>
      <c r="AQ78" s="440" t="e">
        <f t="shared" ca="1" si="149"/>
        <v>#REF!</v>
      </c>
      <c r="AR78" s="440" t="e">
        <f t="shared" ca="1" si="149"/>
        <v>#REF!</v>
      </c>
      <c r="AS78" s="440" t="e">
        <f t="shared" ca="1" si="149"/>
        <v>#REF!</v>
      </c>
      <c r="AT78" s="440" t="e">
        <f t="shared" ca="1" si="149"/>
        <v>#REF!</v>
      </c>
      <c r="AU78" s="440" t="e">
        <f t="shared" ca="1" si="149"/>
        <v>#REF!</v>
      </c>
      <c r="AV78" s="440" t="e">
        <f t="shared" ca="1" si="149"/>
        <v>#REF!</v>
      </c>
      <c r="AW78" s="440" t="e">
        <f t="shared" ca="1" si="149"/>
        <v>#REF!</v>
      </c>
      <c r="AX78" s="440" t="e">
        <f t="shared" ca="1" si="149"/>
        <v>#REF!</v>
      </c>
      <c r="AY78" s="440" t="e">
        <f t="shared" ca="1" si="149"/>
        <v>#REF!</v>
      </c>
      <c r="AZ78" s="440" t="e">
        <f t="shared" ca="1" si="149"/>
        <v>#REF!</v>
      </c>
      <c r="BA78" s="440" t="e">
        <f t="shared" ca="1" si="149"/>
        <v>#REF!</v>
      </c>
      <c r="BB78" s="440" t="e">
        <f t="shared" ca="1" si="149"/>
        <v>#REF!</v>
      </c>
      <c r="BC78" s="440" t="e">
        <f t="shared" ca="1" si="149"/>
        <v>#REF!</v>
      </c>
      <c r="BD78" s="440" t="e">
        <f t="shared" ca="1" si="149"/>
        <v>#REF!</v>
      </c>
      <c r="BE78" s="440" t="e">
        <f t="shared" ca="1" si="149"/>
        <v>#REF!</v>
      </c>
      <c r="BF78" s="440" t="e">
        <f t="shared" ca="1" si="149"/>
        <v>#REF!</v>
      </c>
      <c r="BG78" s="440" t="e">
        <f t="shared" ca="1" si="149"/>
        <v>#REF!</v>
      </c>
      <c r="BH78" s="440" t="e">
        <f t="shared" ca="1" si="149"/>
        <v>#REF!</v>
      </c>
      <c r="BI78" s="440" t="e">
        <f t="shared" ca="1" si="149"/>
        <v>#REF!</v>
      </c>
      <c r="BJ78" s="440" t="e">
        <f t="shared" ca="1" si="149"/>
        <v>#REF!</v>
      </c>
      <c r="BK78" s="440" t="e">
        <f t="shared" ca="1" si="149"/>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x14ac:dyDescent="0.2">
      <c r="A79" s="191">
        <f t="shared" si="127"/>
        <v>22</v>
      </c>
      <c r="B79" s="191">
        <f t="shared" si="128"/>
        <v>2039</v>
      </c>
      <c r="C79" s="183" t="e">
        <f t="shared" ca="1" si="125"/>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0">$C79*INDIRECT("'Bonus Calc'!"&amp;E$101&amp;61)</f>
        <v>#REF!</v>
      </c>
      <c r="AA79" s="440" t="e">
        <f t="shared" ca="1" si="150"/>
        <v>#REF!</v>
      </c>
      <c r="AB79" s="440" t="e">
        <f t="shared" ca="1" si="150"/>
        <v>#REF!</v>
      </c>
      <c r="AC79" s="440" t="e">
        <f t="shared" ca="1" si="150"/>
        <v>#REF!</v>
      </c>
      <c r="AD79" s="440" t="e">
        <f t="shared" ca="1" si="150"/>
        <v>#REF!</v>
      </c>
      <c r="AE79" s="440" t="e">
        <f t="shared" ca="1" si="150"/>
        <v>#REF!</v>
      </c>
      <c r="AF79" s="440" t="e">
        <f t="shared" ca="1" si="150"/>
        <v>#REF!</v>
      </c>
      <c r="AG79" s="440" t="e">
        <f t="shared" ca="1" si="150"/>
        <v>#REF!</v>
      </c>
      <c r="AH79" s="440" t="e">
        <f t="shared" ca="1" si="150"/>
        <v>#REF!</v>
      </c>
      <c r="AI79" s="440" t="e">
        <f t="shared" ca="1" si="150"/>
        <v>#REF!</v>
      </c>
      <c r="AJ79" s="440" t="e">
        <f t="shared" ca="1" si="150"/>
        <v>#REF!</v>
      </c>
      <c r="AK79" s="440" t="e">
        <f t="shared" ca="1" si="150"/>
        <v>#REF!</v>
      </c>
      <c r="AL79" s="440" t="e">
        <f t="shared" ca="1" si="150"/>
        <v>#REF!</v>
      </c>
      <c r="AM79" s="440" t="e">
        <f t="shared" ca="1" si="150"/>
        <v>#REF!</v>
      </c>
      <c r="AN79" s="440" t="e">
        <f t="shared" ca="1" si="150"/>
        <v>#REF!</v>
      </c>
      <c r="AO79" s="440" t="e">
        <f t="shared" ca="1" si="150"/>
        <v>#REF!</v>
      </c>
      <c r="AP79" s="440" t="e">
        <f t="shared" ca="1" si="150"/>
        <v>#REF!</v>
      </c>
      <c r="AQ79" s="440" t="e">
        <f t="shared" ca="1" si="150"/>
        <v>#REF!</v>
      </c>
      <c r="AR79" s="440" t="e">
        <f t="shared" ca="1" si="150"/>
        <v>#REF!</v>
      </c>
      <c r="AS79" s="440" t="e">
        <f t="shared" ca="1" si="150"/>
        <v>#REF!</v>
      </c>
      <c r="AT79" s="440" t="e">
        <f t="shared" ca="1" si="150"/>
        <v>#REF!</v>
      </c>
      <c r="AU79" s="440" t="e">
        <f t="shared" ca="1" si="150"/>
        <v>#REF!</v>
      </c>
      <c r="AV79" s="440" t="e">
        <f t="shared" ca="1" si="150"/>
        <v>#REF!</v>
      </c>
      <c r="AW79" s="440" t="e">
        <f t="shared" ca="1" si="150"/>
        <v>#REF!</v>
      </c>
      <c r="AX79" s="440" t="e">
        <f t="shared" ca="1" si="150"/>
        <v>#REF!</v>
      </c>
      <c r="AY79" s="440" t="e">
        <f t="shared" ca="1" si="150"/>
        <v>#REF!</v>
      </c>
      <c r="AZ79" s="440" t="e">
        <f t="shared" ca="1" si="150"/>
        <v>#REF!</v>
      </c>
      <c r="BA79" s="440" t="e">
        <f t="shared" ca="1" si="150"/>
        <v>#REF!</v>
      </c>
      <c r="BB79" s="440" t="e">
        <f t="shared" ca="1" si="150"/>
        <v>#REF!</v>
      </c>
      <c r="BC79" s="440" t="e">
        <f t="shared" ca="1" si="150"/>
        <v>#REF!</v>
      </c>
      <c r="BD79" s="440" t="e">
        <f t="shared" ca="1" si="150"/>
        <v>#REF!</v>
      </c>
      <c r="BE79" s="440" t="e">
        <f t="shared" ca="1" si="150"/>
        <v>#REF!</v>
      </c>
      <c r="BF79" s="440" t="e">
        <f t="shared" ca="1" si="150"/>
        <v>#REF!</v>
      </c>
      <c r="BG79" s="440" t="e">
        <f t="shared" ca="1" si="150"/>
        <v>#REF!</v>
      </c>
      <c r="BH79" s="440" t="e">
        <f t="shared" ca="1" si="150"/>
        <v>#REF!</v>
      </c>
      <c r="BI79" s="440" t="e">
        <f t="shared" ca="1" si="150"/>
        <v>#REF!</v>
      </c>
      <c r="BJ79" s="440" t="e">
        <f t="shared" ca="1" si="150"/>
        <v>#REF!</v>
      </c>
      <c r="BK79" s="440" t="e">
        <f t="shared" ca="1" si="150"/>
        <v>#REF!</v>
      </c>
      <c r="BL79" s="440" t="e">
        <f t="shared" ca="1" si="150"/>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x14ac:dyDescent="0.2">
      <c r="A80" s="191">
        <f t="shared" si="127"/>
        <v>23</v>
      </c>
      <c r="B80" s="191">
        <f t="shared" si="128"/>
        <v>2040</v>
      </c>
      <c r="C80" s="183" t="e">
        <f t="shared" ca="1" si="125"/>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1">$C80*INDIRECT("'Bonus Calc'!"&amp;E$101&amp;61)</f>
        <v>#REF!</v>
      </c>
      <c r="AB80" s="440" t="e">
        <f t="shared" ca="1" si="151"/>
        <v>#REF!</v>
      </c>
      <c r="AC80" s="440" t="e">
        <f t="shared" ca="1" si="151"/>
        <v>#REF!</v>
      </c>
      <c r="AD80" s="440" t="e">
        <f t="shared" ca="1" si="151"/>
        <v>#REF!</v>
      </c>
      <c r="AE80" s="440" t="e">
        <f t="shared" ca="1" si="151"/>
        <v>#REF!</v>
      </c>
      <c r="AF80" s="440" t="e">
        <f t="shared" ca="1" si="151"/>
        <v>#REF!</v>
      </c>
      <c r="AG80" s="440" t="e">
        <f t="shared" ca="1" si="151"/>
        <v>#REF!</v>
      </c>
      <c r="AH80" s="440" t="e">
        <f t="shared" ca="1" si="151"/>
        <v>#REF!</v>
      </c>
      <c r="AI80" s="440" t="e">
        <f t="shared" ca="1" si="151"/>
        <v>#REF!</v>
      </c>
      <c r="AJ80" s="440" t="e">
        <f t="shared" ca="1" si="151"/>
        <v>#REF!</v>
      </c>
      <c r="AK80" s="440" t="e">
        <f t="shared" ca="1" si="151"/>
        <v>#REF!</v>
      </c>
      <c r="AL80" s="440" t="e">
        <f t="shared" ca="1" si="151"/>
        <v>#REF!</v>
      </c>
      <c r="AM80" s="440" t="e">
        <f t="shared" ca="1" si="151"/>
        <v>#REF!</v>
      </c>
      <c r="AN80" s="440" t="e">
        <f t="shared" ca="1" si="151"/>
        <v>#REF!</v>
      </c>
      <c r="AO80" s="440" t="e">
        <f t="shared" ca="1" si="151"/>
        <v>#REF!</v>
      </c>
      <c r="AP80" s="440" t="e">
        <f t="shared" ca="1" si="151"/>
        <v>#REF!</v>
      </c>
      <c r="AQ80" s="440" t="e">
        <f t="shared" ca="1" si="151"/>
        <v>#REF!</v>
      </c>
      <c r="AR80" s="440" t="e">
        <f t="shared" ca="1" si="151"/>
        <v>#REF!</v>
      </c>
      <c r="AS80" s="440" t="e">
        <f t="shared" ca="1" si="151"/>
        <v>#REF!</v>
      </c>
      <c r="AT80" s="440" t="e">
        <f t="shared" ca="1" si="151"/>
        <v>#REF!</v>
      </c>
      <c r="AU80" s="440" t="e">
        <f t="shared" ca="1" si="151"/>
        <v>#REF!</v>
      </c>
      <c r="AV80" s="440" t="e">
        <f t="shared" ca="1" si="151"/>
        <v>#REF!</v>
      </c>
      <c r="AW80" s="440" t="e">
        <f t="shared" ca="1" si="151"/>
        <v>#REF!</v>
      </c>
      <c r="AX80" s="440" t="e">
        <f t="shared" ca="1" si="151"/>
        <v>#REF!</v>
      </c>
      <c r="AY80" s="440" t="e">
        <f t="shared" ca="1" si="151"/>
        <v>#REF!</v>
      </c>
      <c r="AZ80" s="440" t="e">
        <f t="shared" ca="1" si="151"/>
        <v>#REF!</v>
      </c>
      <c r="BA80" s="440" t="e">
        <f t="shared" ca="1" si="151"/>
        <v>#REF!</v>
      </c>
      <c r="BB80" s="440" t="e">
        <f t="shared" ca="1" si="151"/>
        <v>#REF!</v>
      </c>
      <c r="BC80" s="440" t="e">
        <f t="shared" ca="1" si="151"/>
        <v>#REF!</v>
      </c>
      <c r="BD80" s="440" t="e">
        <f t="shared" ca="1" si="151"/>
        <v>#REF!</v>
      </c>
      <c r="BE80" s="440" t="e">
        <f t="shared" ca="1" si="151"/>
        <v>#REF!</v>
      </c>
      <c r="BF80" s="440" t="e">
        <f t="shared" ca="1" si="151"/>
        <v>#REF!</v>
      </c>
      <c r="BG80" s="440" t="e">
        <f t="shared" ca="1" si="151"/>
        <v>#REF!</v>
      </c>
      <c r="BH80" s="440" t="e">
        <f t="shared" ca="1" si="151"/>
        <v>#REF!</v>
      </c>
      <c r="BI80" s="440" t="e">
        <f t="shared" ca="1" si="151"/>
        <v>#REF!</v>
      </c>
      <c r="BJ80" s="440" t="e">
        <f t="shared" ca="1" si="151"/>
        <v>#REF!</v>
      </c>
      <c r="BK80" s="440" t="e">
        <f t="shared" ca="1" si="151"/>
        <v>#REF!</v>
      </c>
      <c r="BL80" s="440" t="e">
        <f t="shared" ca="1" si="151"/>
        <v>#REF!</v>
      </c>
      <c r="BM80" s="440" t="e">
        <f t="shared" ca="1" si="151"/>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x14ac:dyDescent="0.2">
      <c r="A81" s="191">
        <f t="shared" si="127"/>
        <v>24</v>
      </c>
      <c r="B81" s="191">
        <f t="shared" si="128"/>
        <v>2041</v>
      </c>
      <c r="C81" s="183" t="e">
        <f t="shared" ca="1" si="125"/>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2">$C81*INDIRECT("'Bonus Calc'!"&amp;E$101&amp;61)</f>
        <v>#REF!</v>
      </c>
      <c r="AC81" s="440" t="e">
        <f t="shared" ca="1" si="152"/>
        <v>#REF!</v>
      </c>
      <c r="AD81" s="440" t="e">
        <f t="shared" ca="1" si="152"/>
        <v>#REF!</v>
      </c>
      <c r="AE81" s="440" t="e">
        <f t="shared" ca="1" si="152"/>
        <v>#REF!</v>
      </c>
      <c r="AF81" s="440" t="e">
        <f t="shared" ca="1" si="152"/>
        <v>#REF!</v>
      </c>
      <c r="AG81" s="440" t="e">
        <f t="shared" ca="1" si="152"/>
        <v>#REF!</v>
      </c>
      <c r="AH81" s="440" t="e">
        <f t="shared" ca="1" si="152"/>
        <v>#REF!</v>
      </c>
      <c r="AI81" s="440" t="e">
        <f t="shared" ca="1" si="152"/>
        <v>#REF!</v>
      </c>
      <c r="AJ81" s="440" t="e">
        <f t="shared" ca="1" si="152"/>
        <v>#REF!</v>
      </c>
      <c r="AK81" s="440" t="e">
        <f t="shared" ca="1" si="152"/>
        <v>#REF!</v>
      </c>
      <c r="AL81" s="440" t="e">
        <f t="shared" ca="1" si="152"/>
        <v>#REF!</v>
      </c>
      <c r="AM81" s="440" t="e">
        <f t="shared" ca="1" si="152"/>
        <v>#REF!</v>
      </c>
      <c r="AN81" s="440" t="e">
        <f t="shared" ca="1" si="152"/>
        <v>#REF!</v>
      </c>
      <c r="AO81" s="440" t="e">
        <f t="shared" ca="1" si="152"/>
        <v>#REF!</v>
      </c>
      <c r="AP81" s="440" t="e">
        <f t="shared" ca="1" si="152"/>
        <v>#REF!</v>
      </c>
      <c r="AQ81" s="440" t="e">
        <f t="shared" ca="1" si="152"/>
        <v>#REF!</v>
      </c>
      <c r="AR81" s="440" t="e">
        <f t="shared" ca="1" si="152"/>
        <v>#REF!</v>
      </c>
      <c r="AS81" s="440" t="e">
        <f t="shared" ca="1" si="152"/>
        <v>#REF!</v>
      </c>
      <c r="AT81" s="440" t="e">
        <f t="shared" ca="1" si="152"/>
        <v>#REF!</v>
      </c>
      <c r="AU81" s="440" t="e">
        <f t="shared" ca="1" si="152"/>
        <v>#REF!</v>
      </c>
      <c r="AV81" s="440" t="e">
        <f t="shared" ca="1" si="152"/>
        <v>#REF!</v>
      </c>
      <c r="AW81" s="440" t="e">
        <f t="shared" ca="1" si="152"/>
        <v>#REF!</v>
      </c>
      <c r="AX81" s="440" t="e">
        <f t="shared" ca="1" si="152"/>
        <v>#REF!</v>
      </c>
      <c r="AY81" s="440" t="e">
        <f t="shared" ca="1" si="152"/>
        <v>#REF!</v>
      </c>
      <c r="AZ81" s="440" t="e">
        <f t="shared" ca="1" si="152"/>
        <v>#REF!</v>
      </c>
      <c r="BA81" s="440" t="e">
        <f t="shared" ca="1" si="152"/>
        <v>#REF!</v>
      </c>
      <c r="BB81" s="440" t="e">
        <f t="shared" ca="1" si="152"/>
        <v>#REF!</v>
      </c>
      <c r="BC81" s="440" t="e">
        <f t="shared" ca="1" si="152"/>
        <v>#REF!</v>
      </c>
      <c r="BD81" s="440" t="e">
        <f t="shared" ca="1" si="152"/>
        <v>#REF!</v>
      </c>
      <c r="BE81" s="440" t="e">
        <f t="shared" ca="1" si="152"/>
        <v>#REF!</v>
      </c>
      <c r="BF81" s="440" t="e">
        <f t="shared" ca="1" si="152"/>
        <v>#REF!</v>
      </c>
      <c r="BG81" s="440" t="e">
        <f t="shared" ca="1" si="152"/>
        <v>#REF!</v>
      </c>
      <c r="BH81" s="440" t="e">
        <f t="shared" ca="1" si="152"/>
        <v>#REF!</v>
      </c>
      <c r="BI81" s="440" t="e">
        <f t="shared" ca="1" si="152"/>
        <v>#REF!</v>
      </c>
      <c r="BJ81" s="440" t="e">
        <f t="shared" ca="1" si="152"/>
        <v>#REF!</v>
      </c>
      <c r="BK81" s="440" t="e">
        <f t="shared" ca="1" si="152"/>
        <v>#REF!</v>
      </c>
      <c r="BL81" s="440" t="e">
        <f t="shared" ca="1" si="152"/>
        <v>#REF!</v>
      </c>
      <c r="BM81" s="440" t="e">
        <f t="shared" ca="1" si="152"/>
        <v>#REF!</v>
      </c>
      <c r="BN81" s="440" t="e">
        <f t="shared" ca="1" si="152"/>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x14ac:dyDescent="0.2">
      <c r="A82" s="191">
        <f t="shared" si="127"/>
        <v>25</v>
      </c>
      <c r="B82" s="191">
        <f t="shared" si="128"/>
        <v>2042</v>
      </c>
      <c r="C82" s="183" t="e">
        <f t="shared" ca="1" si="125"/>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3">$C82*INDIRECT("'Bonus Calc'!"&amp;E$101&amp;61)</f>
        <v>#REF!</v>
      </c>
      <c r="AD82" s="440" t="e">
        <f t="shared" ca="1" si="153"/>
        <v>#REF!</v>
      </c>
      <c r="AE82" s="440" t="e">
        <f t="shared" ca="1" si="153"/>
        <v>#REF!</v>
      </c>
      <c r="AF82" s="440" t="e">
        <f t="shared" ca="1" si="153"/>
        <v>#REF!</v>
      </c>
      <c r="AG82" s="440" t="e">
        <f t="shared" ca="1" si="153"/>
        <v>#REF!</v>
      </c>
      <c r="AH82" s="440" t="e">
        <f t="shared" ca="1" si="153"/>
        <v>#REF!</v>
      </c>
      <c r="AI82" s="440" t="e">
        <f t="shared" ca="1" si="153"/>
        <v>#REF!</v>
      </c>
      <c r="AJ82" s="440" t="e">
        <f t="shared" ca="1" si="153"/>
        <v>#REF!</v>
      </c>
      <c r="AK82" s="440" t="e">
        <f t="shared" ca="1" si="153"/>
        <v>#REF!</v>
      </c>
      <c r="AL82" s="440" t="e">
        <f t="shared" ca="1" si="153"/>
        <v>#REF!</v>
      </c>
      <c r="AM82" s="440" t="e">
        <f t="shared" ca="1" si="153"/>
        <v>#REF!</v>
      </c>
      <c r="AN82" s="440" t="e">
        <f t="shared" ca="1" si="153"/>
        <v>#REF!</v>
      </c>
      <c r="AO82" s="440" t="e">
        <f t="shared" ca="1" si="153"/>
        <v>#REF!</v>
      </c>
      <c r="AP82" s="440" t="e">
        <f t="shared" ca="1" si="153"/>
        <v>#REF!</v>
      </c>
      <c r="AQ82" s="440" t="e">
        <f t="shared" ca="1" si="153"/>
        <v>#REF!</v>
      </c>
      <c r="AR82" s="440" t="e">
        <f t="shared" ca="1" si="153"/>
        <v>#REF!</v>
      </c>
      <c r="AS82" s="440" t="e">
        <f t="shared" ca="1" si="153"/>
        <v>#REF!</v>
      </c>
      <c r="AT82" s="440" t="e">
        <f t="shared" ca="1" si="153"/>
        <v>#REF!</v>
      </c>
      <c r="AU82" s="440" t="e">
        <f t="shared" ca="1" si="153"/>
        <v>#REF!</v>
      </c>
      <c r="AV82" s="440" t="e">
        <f t="shared" ca="1" si="153"/>
        <v>#REF!</v>
      </c>
      <c r="AW82" s="440" t="e">
        <f t="shared" ca="1" si="153"/>
        <v>#REF!</v>
      </c>
      <c r="AX82" s="440" t="e">
        <f t="shared" ca="1" si="153"/>
        <v>#REF!</v>
      </c>
      <c r="AY82" s="440" t="e">
        <f t="shared" ca="1" si="153"/>
        <v>#REF!</v>
      </c>
      <c r="AZ82" s="440" t="e">
        <f t="shared" ca="1" si="153"/>
        <v>#REF!</v>
      </c>
      <c r="BA82" s="440" t="e">
        <f t="shared" ca="1" si="153"/>
        <v>#REF!</v>
      </c>
      <c r="BB82" s="440" t="e">
        <f t="shared" ca="1" si="153"/>
        <v>#REF!</v>
      </c>
      <c r="BC82" s="440" t="e">
        <f t="shared" ca="1" si="153"/>
        <v>#REF!</v>
      </c>
      <c r="BD82" s="440" t="e">
        <f t="shared" ca="1" si="153"/>
        <v>#REF!</v>
      </c>
      <c r="BE82" s="440" t="e">
        <f t="shared" ca="1" si="153"/>
        <v>#REF!</v>
      </c>
      <c r="BF82" s="440" t="e">
        <f t="shared" ca="1" si="153"/>
        <v>#REF!</v>
      </c>
      <c r="BG82" s="440" t="e">
        <f t="shared" ca="1" si="153"/>
        <v>#REF!</v>
      </c>
      <c r="BH82" s="440" t="e">
        <f t="shared" ca="1" si="153"/>
        <v>#REF!</v>
      </c>
      <c r="BI82" s="440" t="e">
        <f t="shared" ca="1" si="153"/>
        <v>#REF!</v>
      </c>
      <c r="BJ82" s="440" t="e">
        <f t="shared" ca="1" si="153"/>
        <v>#REF!</v>
      </c>
      <c r="BK82" s="440" t="e">
        <f t="shared" ca="1" si="153"/>
        <v>#REF!</v>
      </c>
      <c r="BL82" s="440" t="e">
        <f t="shared" ca="1" si="153"/>
        <v>#REF!</v>
      </c>
      <c r="BM82" s="440" t="e">
        <f t="shared" ca="1" si="153"/>
        <v>#REF!</v>
      </c>
      <c r="BN82" s="440" t="e">
        <f t="shared" ca="1" si="153"/>
        <v>#REF!</v>
      </c>
      <c r="BO82" s="440" t="e">
        <f t="shared" ca="1" si="153"/>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x14ac:dyDescent="0.2">
      <c r="A83" s="191">
        <f t="shared" si="127"/>
        <v>26</v>
      </c>
      <c r="B83" s="191">
        <f t="shared" si="128"/>
        <v>2043</v>
      </c>
      <c r="C83" s="183" t="e">
        <f t="shared" ca="1" si="125"/>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4">$C83*INDIRECT("'Bonus Calc'!"&amp;E$101&amp;61)</f>
        <v>#REF!</v>
      </c>
      <c r="AE83" s="440" t="e">
        <f t="shared" ca="1" si="154"/>
        <v>#REF!</v>
      </c>
      <c r="AF83" s="440" t="e">
        <f t="shared" ca="1" si="154"/>
        <v>#REF!</v>
      </c>
      <c r="AG83" s="440" t="e">
        <f t="shared" ca="1" si="154"/>
        <v>#REF!</v>
      </c>
      <c r="AH83" s="440" t="e">
        <f t="shared" ca="1" si="154"/>
        <v>#REF!</v>
      </c>
      <c r="AI83" s="440" t="e">
        <f t="shared" ca="1" si="154"/>
        <v>#REF!</v>
      </c>
      <c r="AJ83" s="440" t="e">
        <f t="shared" ca="1" si="154"/>
        <v>#REF!</v>
      </c>
      <c r="AK83" s="440" t="e">
        <f t="shared" ca="1" si="154"/>
        <v>#REF!</v>
      </c>
      <c r="AL83" s="440" t="e">
        <f t="shared" ca="1" si="154"/>
        <v>#REF!</v>
      </c>
      <c r="AM83" s="440" t="e">
        <f t="shared" ca="1" si="154"/>
        <v>#REF!</v>
      </c>
      <c r="AN83" s="440" t="e">
        <f t="shared" ca="1" si="154"/>
        <v>#REF!</v>
      </c>
      <c r="AO83" s="440" t="e">
        <f t="shared" ca="1" si="154"/>
        <v>#REF!</v>
      </c>
      <c r="AP83" s="440" t="e">
        <f t="shared" ca="1" si="154"/>
        <v>#REF!</v>
      </c>
      <c r="AQ83" s="440" t="e">
        <f t="shared" ca="1" si="154"/>
        <v>#REF!</v>
      </c>
      <c r="AR83" s="440" t="e">
        <f t="shared" ca="1" si="154"/>
        <v>#REF!</v>
      </c>
      <c r="AS83" s="440" t="e">
        <f t="shared" ca="1" si="154"/>
        <v>#REF!</v>
      </c>
      <c r="AT83" s="440" t="e">
        <f t="shared" ca="1" si="154"/>
        <v>#REF!</v>
      </c>
      <c r="AU83" s="440" t="e">
        <f t="shared" ca="1" si="154"/>
        <v>#REF!</v>
      </c>
      <c r="AV83" s="440" t="e">
        <f t="shared" ca="1" si="154"/>
        <v>#REF!</v>
      </c>
      <c r="AW83" s="440" t="e">
        <f t="shared" ca="1" si="154"/>
        <v>#REF!</v>
      </c>
      <c r="AX83" s="440" t="e">
        <f t="shared" ca="1" si="154"/>
        <v>#REF!</v>
      </c>
      <c r="AY83" s="440" t="e">
        <f t="shared" ca="1" si="154"/>
        <v>#REF!</v>
      </c>
      <c r="AZ83" s="440" t="e">
        <f t="shared" ca="1" si="154"/>
        <v>#REF!</v>
      </c>
      <c r="BA83" s="440" t="e">
        <f t="shared" ca="1" si="154"/>
        <v>#REF!</v>
      </c>
      <c r="BB83" s="440" t="e">
        <f t="shared" ca="1" si="154"/>
        <v>#REF!</v>
      </c>
      <c r="BC83" s="440" t="e">
        <f t="shared" ca="1" si="154"/>
        <v>#REF!</v>
      </c>
      <c r="BD83" s="440" t="e">
        <f t="shared" ca="1" si="154"/>
        <v>#REF!</v>
      </c>
      <c r="BE83" s="440" t="e">
        <f t="shared" ca="1" si="154"/>
        <v>#REF!</v>
      </c>
      <c r="BF83" s="440" t="e">
        <f t="shared" ca="1" si="154"/>
        <v>#REF!</v>
      </c>
      <c r="BG83" s="440" t="e">
        <f t="shared" ca="1" si="154"/>
        <v>#REF!</v>
      </c>
      <c r="BH83" s="440" t="e">
        <f t="shared" ca="1" si="154"/>
        <v>#REF!</v>
      </c>
      <c r="BI83" s="440" t="e">
        <f t="shared" ca="1" si="154"/>
        <v>#REF!</v>
      </c>
      <c r="BJ83" s="440" t="e">
        <f t="shared" ca="1" si="154"/>
        <v>#REF!</v>
      </c>
      <c r="BK83" s="440" t="e">
        <f t="shared" ca="1" si="154"/>
        <v>#REF!</v>
      </c>
      <c r="BL83" s="440" t="e">
        <f t="shared" ca="1" si="154"/>
        <v>#REF!</v>
      </c>
      <c r="BM83" s="440" t="e">
        <f t="shared" ca="1" si="154"/>
        <v>#REF!</v>
      </c>
      <c r="BN83" s="440" t="e">
        <f t="shared" ca="1" si="154"/>
        <v>#REF!</v>
      </c>
      <c r="BO83" s="440" t="e">
        <f t="shared" ca="1" si="154"/>
        <v>#REF!</v>
      </c>
      <c r="BP83" s="440" t="e">
        <f t="shared" ca="1" si="154"/>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x14ac:dyDescent="0.2">
      <c r="A84" s="191">
        <f t="shared" si="127"/>
        <v>27</v>
      </c>
      <c r="B84" s="191">
        <f t="shared" si="128"/>
        <v>2044</v>
      </c>
      <c r="C84" s="183" t="e">
        <f t="shared" ca="1" si="125"/>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5">$C84*INDIRECT("'Bonus Calc'!"&amp;E$101&amp;61)</f>
        <v>#REF!</v>
      </c>
      <c r="AF84" s="440" t="e">
        <f t="shared" ca="1" si="155"/>
        <v>#REF!</v>
      </c>
      <c r="AG84" s="440" t="e">
        <f t="shared" ca="1" si="155"/>
        <v>#REF!</v>
      </c>
      <c r="AH84" s="440" t="e">
        <f t="shared" ca="1" si="155"/>
        <v>#REF!</v>
      </c>
      <c r="AI84" s="440" t="e">
        <f t="shared" ca="1" si="155"/>
        <v>#REF!</v>
      </c>
      <c r="AJ84" s="440" t="e">
        <f t="shared" ca="1" si="155"/>
        <v>#REF!</v>
      </c>
      <c r="AK84" s="440" t="e">
        <f t="shared" ca="1" si="155"/>
        <v>#REF!</v>
      </c>
      <c r="AL84" s="440" t="e">
        <f t="shared" ca="1" si="155"/>
        <v>#REF!</v>
      </c>
      <c r="AM84" s="440" t="e">
        <f t="shared" ca="1" si="155"/>
        <v>#REF!</v>
      </c>
      <c r="AN84" s="440" t="e">
        <f t="shared" ca="1" si="155"/>
        <v>#REF!</v>
      </c>
      <c r="AO84" s="440" t="e">
        <f t="shared" ca="1" si="155"/>
        <v>#REF!</v>
      </c>
      <c r="AP84" s="440" t="e">
        <f t="shared" ca="1" si="155"/>
        <v>#REF!</v>
      </c>
      <c r="AQ84" s="440" t="e">
        <f t="shared" ca="1" si="155"/>
        <v>#REF!</v>
      </c>
      <c r="AR84" s="440" t="e">
        <f t="shared" ca="1" si="155"/>
        <v>#REF!</v>
      </c>
      <c r="AS84" s="440" t="e">
        <f t="shared" ca="1" si="155"/>
        <v>#REF!</v>
      </c>
      <c r="AT84" s="440" t="e">
        <f t="shared" ca="1" si="155"/>
        <v>#REF!</v>
      </c>
      <c r="AU84" s="440" t="e">
        <f t="shared" ca="1" si="155"/>
        <v>#REF!</v>
      </c>
      <c r="AV84" s="440" t="e">
        <f t="shared" ca="1" si="155"/>
        <v>#REF!</v>
      </c>
      <c r="AW84" s="440" t="e">
        <f t="shared" ca="1" si="155"/>
        <v>#REF!</v>
      </c>
      <c r="AX84" s="440" t="e">
        <f t="shared" ca="1" si="155"/>
        <v>#REF!</v>
      </c>
      <c r="AY84" s="440" t="e">
        <f t="shared" ca="1" si="155"/>
        <v>#REF!</v>
      </c>
      <c r="AZ84" s="440" t="e">
        <f t="shared" ca="1" si="155"/>
        <v>#REF!</v>
      </c>
      <c r="BA84" s="440" t="e">
        <f t="shared" ca="1" si="155"/>
        <v>#REF!</v>
      </c>
      <c r="BB84" s="440" t="e">
        <f t="shared" ca="1" si="155"/>
        <v>#REF!</v>
      </c>
      <c r="BC84" s="440" t="e">
        <f t="shared" ca="1" si="155"/>
        <v>#REF!</v>
      </c>
      <c r="BD84" s="440" t="e">
        <f t="shared" ca="1" si="155"/>
        <v>#REF!</v>
      </c>
      <c r="BE84" s="440" t="e">
        <f t="shared" ca="1" si="155"/>
        <v>#REF!</v>
      </c>
      <c r="BF84" s="440" t="e">
        <f t="shared" ca="1" si="155"/>
        <v>#REF!</v>
      </c>
      <c r="BG84" s="440" t="e">
        <f t="shared" ca="1" si="155"/>
        <v>#REF!</v>
      </c>
      <c r="BH84" s="440" t="e">
        <f t="shared" ca="1" si="155"/>
        <v>#REF!</v>
      </c>
      <c r="BI84" s="440" t="e">
        <f t="shared" ca="1" si="155"/>
        <v>#REF!</v>
      </c>
      <c r="BJ84" s="440" t="e">
        <f t="shared" ca="1" si="155"/>
        <v>#REF!</v>
      </c>
      <c r="BK84" s="440" t="e">
        <f t="shared" ca="1" si="155"/>
        <v>#REF!</v>
      </c>
      <c r="BL84" s="440" t="e">
        <f t="shared" ca="1" si="155"/>
        <v>#REF!</v>
      </c>
      <c r="BM84" s="440" t="e">
        <f t="shared" ca="1" si="155"/>
        <v>#REF!</v>
      </c>
      <c r="BN84" s="440" t="e">
        <f t="shared" ca="1" si="155"/>
        <v>#REF!</v>
      </c>
      <c r="BO84" s="440" t="e">
        <f t="shared" ca="1" si="155"/>
        <v>#REF!</v>
      </c>
      <c r="BP84" s="440" t="e">
        <f t="shared" ca="1" si="155"/>
        <v>#REF!</v>
      </c>
      <c r="BQ84" s="440" t="e">
        <f t="shared" ca="1" si="155"/>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x14ac:dyDescent="0.2">
      <c r="A85" s="191">
        <f t="shared" si="127"/>
        <v>28</v>
      </c>
      <c r="B85" s="191">
        <f t="shared" si="128"/>
        <v>2045</v>
      </c>
      <c r="C85" s="183" t="e">
        <f t="shared" ca="1" si="125"/>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6">$C85*INDIRECT("'Bonus Calc'!"&amp;E$101&amp;61)</f>
        <v>#REF!</v>
      </c>
      <c r="AG85" s="440" t="e">
        <f t="shared" ca="1" si="156"/>
        <v>#REF!</v>
      </c>
      <c r="AH85" s="440" t="e">
        <f t="shared" ca="1" si="156"/>
        <v>#REF!</v>
      </c>
      <c r="AI85" s="440" t="e">
        <f t="shared" ca="1" si="156"/>
        <v>#REF!</v>
      </c>
      <c r="AJ85" s="440" t="e">
        <f t="shared" ca="1" si="156"/>
        <v>#REF!</v>
      </c>
      <c r="AK85" s="440" t="e">
        <f t="shared" ca="1" si="156"/>
        <v>#REF!</v>
      </c>
      <c r="AL85" s="440" t="e">
        <f t="shared" ca="1" si="156"/>
        <v>#REF!</v>
      </c>
      <c r="AM85" s="440" t="e">
        <f t="shared" ca="1" si="156"/>
        <v>#REF!</v>
      </c>
      <c r="AN85" s="440" t="e">
        <f t="shared" ca="1" si="156"/>
        <v>#REF!</v>
      </c>
      <c r="AO85" s="440" t="e">
        <f t="shared" ca="1" si="156"/>
        <v>#REF!</v>
      </c>
      <c r="AP85" s="440" t="e">
        <f t="shared" ca="1" si="156"/>
        <v>#REF!</v>
      </c>
      <c r="AQ85" s="440" t="e">
        <f t="shared" ca="1" si="156"/>
        <v>#REF!</v>
      </c>
      <c r="AR85" s="440" t="e">
        <f t="shared" ca="1" si="156"/>
        <v>#REF!</v>
      </c>
      <c r="AS85" s="440" t="e">
        <f t="shared" ca="1" si="156"/>
        <v>#REF!</v>
      </c>
      <c r="AT85" s="440" t="e">
        <f t="shared" ca="1" si="156"/>
        <v>#REF!</v>
      </c>
      <c r="AU85" s="440" t="e">
        <f t="shared" ca="1" si="156"/>
        <v>#REF!</v>
      </c>
      <c r="AV85" s="440" t="e">
        <f t="shared" ca="1" si="156"/>
        <v>#REF!</v>
      </c>
      <c r="AW85" s="440" t="e">
        <f t="shared" ca="1" si="156"/>
        <v>#REF!</v>
      </c>
      <c r="AX85" s="440" t="e">
        <f t="shared" ca="1" si="156"/>
        <v>#REF!</v>
      </c>
      <c r="AY85" s="440" t="e">
        <f t="shared" ca="1" si="156"/>
        <v>#REF!</v>
      </c>
      <c r="AZ85" s="440" t="e">
        <f t="shared" ca="1" si="156"/>
        <v>#REF!</v>
      </c>
      <c r="BA85" s="440" t="e">
        <f t="shared" ca="1" si="156"/>
        <v>#REF!</v>
      </c>
      <c r="BB85" s="440" t="e">
        <f t="shared" ca="1" si="156"/>
        <v>#REF!</v>
      </c>
      <c r="BC85" s="440" t="e">
        <f t="shared" ca="1" si="156"/>
        <v>#REF!</v>
      </c>
      <c r="BD85" s="440" t="e">
        <f t="shared" ca="1" si="156"/>
        <v>#REF!</v>
      </c>
      <c r="BE85" s="440" t="e">
        <f t="shared" ca="1" si="156"/>
        <v>#REF!</v>
      </c>
      <c r="BF85" s="440" t="e">
        <f t="shared" ca="1" si="156"/>
        <v>#REF!</v>
      </c>
      <c r="BG85" s="440" t="e">
        <f t="shared" ca="1" si="156"/>
        <v>#REF!</v>
      </c>
      <c r="BH85" s="440" t="e">
        <f t="shared" ca="1" si="156"/>
        <v>#REF!</v>
      </c>
      <c r="BI85" s="440" t="e">
        <f t="shared" ca="1" si="156"/>
        <v>#REF!</v>
      </c>
      <c r="BJ85" s="440" t="e">
        <f t="shared" ca="1" si="156"/>
        <v>#REF!</v>
      </c>
      <c r="BK85" s="440" t="e">
        <f t="shared" ca="1" si="156"/>
        <v>#REF!</v>
      </c>
      <c r="BL85" s="440" t="e">
        <f t="shared" ca="1" si="156"/>
        <v>#REF!</v>
      </c>
      <c r="BM85" s="440" t="e">
        <f t="shared" ca="1" si="156"/>
        <v>#REF!</v>
      </c>
      <c r="BN85" s="440" t="e">
        <f t="shared" ca="1" si="156"/>
        <v>#REF!</v>
      </c>
      <c r="BO85" s="440" t="e">
        <f t="shared" ca="1" si="156"/>
        <v>#REF!</v>
      </c>
      <c r="BP85" s="440" t="e">
        <f t="shared" ca="1" si="156"/>
        <v>#REF!</v>
      </c>
      <c r="BQ85" s="440" t="e">
        <f t="shared" ca="1" si="156"/>
        <v>#REF!</v>
      </c>
      <c r="BR85" s="440" t="e">
        <f t="shared" ca="1" si="156"/>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x14ac:dyDescent="0.2">
      <c r="A86" s="191">
        <f t="shared" si="127"/>
        <v>29</v>
      </c>
      <c r="B86" s="191">
        <f t="shared" si="128"/>
        <v>2046</v>
      </c>
      <c r="C86" s="183" t="e">
        <f t="shared" ca="1" si="125"/>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57">$C86*INDIRECT("'Bonus Calc'!"&amp;E$101&amp;61)</f>
        <v>#REF!</v>
      </c>
      <c r="AH86" s="440" t="e">
        <f t="shared" ca="1" si="157"/>
        <v>#REF!</v>
      </c>
      <c r="AI86" s="440" t="e">
        <f t="shared" ca="1" si="157"/>
        <v>#REF!</v>
      </c>
      <c r="AJ86" s="440" t="e">
        <f t="shared" ca="1" si="157"/>
        <v>#REF!</v>
      </c>
      <c r="AK86" s="440" t="e">
        <f t="shared" ca="1" si="157"/>
        <v>#REF!</v>
      </c>
      <c r="AL86" s="440" t="e">
        <f t="shared" ca="1" si="157"/>
        <v>#REF!</v>
      </c>
      <c r="AM86" s="440" t="e">
        <f t="shared" ca="1" si="157"/>
        <v>#REF!</v>
      </c>
      <c r="AN86" s="440" t="e">
        <f t="shared" ca="1" si="157"/>
        <v>#REF!</v>
      </c>
      <c r="AO86" s="440" t="e">
        <f t="shared" ca="1" si="157"/>
        <v>#REF!</v>
      </c>
      <c r="AP86" s="440" t="e">
        <f t="shared" ca="1" si="157"/>
        <v>#REF!</v>
      </c>
      <c r="AQ86" s="440" t="e">
        <f t="shared" ca="1" si="157"/>
        <v>#REF!</v>
      </c>
      <c r="AR86" s="440" t="e">
        <f t="shared" ca="1" si="157"/>
        <v>#REF!</v>
      </c>
      <c r="AS86" s="440" t="e">
        <f t="shared" ca="1" si="157"/>
        <v>#REF!</v>
      </c>
      <c r="AT86" s="440" t="e">
        <f t="shared" ca="1" si="157"/>
        <v>#REF!</v>
      </c>
      <c r="AU86" s="440" t="e">
        <f t="shared" ca="1" si="157"/>
        <v>#REF!</v>
      </c>
      <c r="AV86" s="440" t="e">
        <f t="shared" ca="1" si="157"/>
        <v>#REF!</v>
      </c>
      <c r="AW86" s="440" t="e">
        <f t="shared" ca="1" si="157"/>
        <v>#REF!</v>
      </c>
      <c r="AX86" s="440" t="e">
        <f t="shared" ca="1" si="157"/>
        <v>#REF!</v>
      </c>
      <c r="AY86" s="440" t="e">
        <f t="shared" ca="1" si="157"/>
        <v>#REF!</v>
      </c>
      <c r="AZ86" s="440" t="e">
        <f t="shared" ca="1" si="157"/>
        <v>#REF!</v>
      </c>
      <c r="BA86" s="440" t="e">
        <f t="shared" ca="1" si="157"/>
        <v>#REF!</v>
      </c>
      <c r="BB86" s="440" t="e">
        <f t="shared" ca="1" si="157"/>
        <v>#REF!</v>
      </c>
      <c r="BC86" s="440" t="e">
        <f t="shared" ca="1" si="157"/>
        <v>#REF!</v>
      </c>
      <c r="BD86" s="440" t="e">
        <f t="shared" ca="1" si="157"/>
        <v>#REF!</v>
      </c>
      <c r="BE86" s="440" t="e">
        <f t="shared" ca="1" si="157"/>
        <v>#REF!</v>
      </c>
      <c r="BF86" s="440" t="e">
        <f t="shared" ca="1" si="157"/>
        <v>#REF!</v>
      </c>
      <c r="BG86" s="440" t="e">
        <f t="shared" ca="1" si="157"/>
        <v>#REF!</v>
      </c>
      <c r="BH86" s="440" t="e">
        <f t="shared" ca="1" si="157"/>
        <v>#REF!</v>
      </c>
      <c r="BI86" s="440" t="e">
        <f t="shared" ca="1" si="157"/>
        <v>#REF!</v>
      </c>
      <c r="BJ86" s="440" t="e">
        <f t="shared" ca="1" si="157"/>
        <v>#REF!</v>
      </c>
      <c r="BK86" s="440" t="e">
        <f t="shared" ca="1" si="157"/>
        <v>#REF!</v>
      </c>
      <c r="BL86" s="440" t="e">
        <f t="shared" ca="1" si="157"/>
        <v>#REF!</v>
      </c>
      <c r="BM86" s="440" t="e">
        <f t="shared" ca="1" si="157"/>
        <v>#REF!</v>
      </c>
      <c r="BN86" s="440" t="e">
        <f t="shared" ca="1" si="157"/>
        <v>#REF!</v>
      </c>
      <c r="BO86" s="440" t="e">
        <f t="shared" ca="1" si="157"/>
        <v>#REF!</v>
      </c>
      <c r="BP86" s="440" t="e">
        <f t="shared" ca="1" si="157"/>
        <v>#REF!</v>
      </c>
      <c r="BQ86" s="440" t="e">
        <f t="shared" ca="1" si="157"/>
        <v>#REF!</v>
      </c>
      <c r="BR86" s="440" t="e">
        <f t="shared" ca="1" si="157"/>
        <v>#REF!</v>
      </c>
      <c r="BS86" s="440" t="e">
        <f t="shared" ca="1" si="157"/>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x14ac:dyDescent="0.2">
      <c r="A87" s="191">
        <f t="shared" si="127"/>
        <v>30</v>
      </c>
      <c r="B87" s="191">
        <f t="shared" si="128"/>
        <v>2047</v>
      </c>
      <c r="C87" s="183" t="e">
        <f t="shared" ca="1" si="125"/>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58">$C87*INDIRECT("'Bonus Calc'!"&amp;E$101&amp;61)</f>
        <v>#REF!</v>
      </c>
      <c r="AI87" s="440" t="e">
        <f t="shared" ca="1" si="158"/>
        <v>#REF!</v>
      </c>
      <c r="AJ87" s="440" t="e">
        <f t="shared" ca="1" si="158"/>
        <v>#REF!</v>
      </c>
      <c r="AK87" s="440" t="e">
        <f t="shared" ca="1" si="158"/>
        <v>#REF!</v>
      </c>
      <c r="AL87" s="440" t="e">
        <f t="shared" ca="1" si="158"/>
        <v>#REF!</v>
      </c>
      <c r="AM87" s="440" t="e">
        <f t="shared" ca="1" si="158"/>
        <v>#REF!</v>
      </c>
      <c r="AN87" s="440" t="e">
        <f t="shared" ca="1" si="158"/>
        <v>#REF!</v>
      </c>
      <c r="AO87" s="440" t="e">
        <f t="shared" ca="1" si="158"/>
        <v>#REF!</v>
      </c>
      <c r="AP87" s="440" t="e">
        <f t="shared" ca="1" si="158"/>
        <v>#REF!</v>
      </c>
      <c r="AQ87" s="440" t="e">
        <f t="shared" ca="1" si="158"/>
        <v>#REF!</v>
      </c>
      <c r="AR87" s="440" t="e">
        <f t="shared" ca="1" si="158"/>
        <v>#REF!</v>
      </c>
      <c r="AS87" s="440" t="e">
        <f t="shared" ca="1" si="158"/>
        <v>#REF!</v>
      </c>
      <c r="AT87" s="440" t="e">
        <f t="shared" ca="1" si="158"/>
        <v>#REF!</v>
      </c>
      <c r="AU87" s="440" t="e">
        <f t="shared" ca="1" si="158"/>
        <v>#REF!</v>
      </c>
      <c r="AV87" s="440" t="e">
        <f t="shared" ca="1" si="158"/>
        <v>#REF!</v>
      </c>
      <c r="AW87" s="440" t="e">
        <f t="shared" ca="1" si="158"/>
        <v>#REF!</v>
      </c>
      <c r="AX87" s="440" t="e">
        <f t="shared" ca="1" si="158"/>
        <v>#REF!</v>
      </c>
      <c r="AY87" s="440" t="e">
        <f t="shared" ca="1" si="158"/>
        <v>#REF!</v>
      </c>
      <c r="AZ87" s="440" t="e">
        <f t="shared" ca="1" si="158"/>
        <v>#REF!</v>
      </c>
      <c r="BA87" s="440" t="e">
        <f t="shared" ca="1" si="158"/>
        <v>#REF!</v>
      </c>
      <c r="BB87" s="440" t="e">
        <f t="shared" ca="1" si="158"/>
        <v>#REF!</v>
      </c>
      <c r="BC87" s="440" t="e">
        <f t="shared" ca="1" si="158"/>
        <v>#REF!</v>
      </c>
      <c r="BD87" s="440" t="e">
        <f t="shared" ca="1" si="158"/>
        <v>#REF!</v>
      </c>
      <c r="BE87" s="440" t="e">
        <f t="shared" ca="1" si="158"/>
        <v>#REF!</v>
      </c>
      <c r="BF87" s="440" t="e">
        <f t="shared" ca="1" si="158"/>
        <v>#REF!</v>
      </c>
      <c r="BG87" s="440" t="e">
        <f t="shared" ca="1" si="158"/>
        <v>#REF!</v>
      </c>
      <c r="BH87" s="440" t="e">
        <f t="shared" ca="1" si="158"/>
        <v>#REF!</v>
      </c>
      <c r="BI87" s="440" t="e">
        <f t="shared" ca="1" si="158"/>
        <v>#REF!</v>
      </c>
      <c r="BJ87" s="440" t="e">
        <f t="shared" ca="1" si="158"/>
        <v>#REF!</v>
      </c>
      <c r="BK87" s="440" t="e">
        <f t="shared" ca="1" si="158"/>
        <v>#REF!</v>
      </c>
      <c r="BL87" s="440" t="e">
        <f t="shared" ca="1" si="158"/>
        <v>#REF!</v>
      </c>
      <c r="BM87" s="440" t="e">
        <f t="shared" ca="1" si="158"/>
        <v>#REF!</v>
      </c>
      <c r="BN87" s="440" t="e">
        <f t="shared" ca="1" si="158"/>
        <v>#REF!</v>
      </c>
      <c r="BO87" s="440" t="e">
        <f t="shared" ca="1" si="158"/>
        <v>#REF!</v>
      </c>
      <c r="BP87" s="440" t="e">
        <f t="shared" ca="1" si="158"/>
        <v>#REF!</v>
      </c>
      <c r="BQ87" s="440" t="e">
        <f t="shared" ca="1" si="158"/>
        <v>#REF!</v>
      </c>
      <c r="BR87" s="440" t="e">
        <f t="shared" ca="1" si="158"/>
        <v>#REF!</v>
      </c>
      <c r="BS87" s="440" t="e">
        <f t="shared" ca="1" si="158"/>
        <v>#REF!</v>
      </c>
      <c r="BT87" s="440" t="e">
        <f t="shared" ca="1" si="158"/>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x14ac:dyDescent="0.2">
      <c r="A88" s="191">
        <f t="shared" si="127"/>
        <v>31</v>
      </c>
      <c r="B88" s="191">
        <f t="shared" si="128"/>
        <v>2048</v>
      </c>
      <c r="C88" s="183" t="e">
        <f t="shared" ca="1" si="125"/>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59">$C88*INDIRECT("'Bonus Calc'!"&amp;E$101&amp;61)</f>
        <v>#REF!</v>
      </c>
      <c r="AJ88" s="440" t="e">
        <f t="shared" ca="1" si="159"/>
        <v>#REF!</v>
      </c>
      <c r="AK88" s="440" t="e">
        <f t="shared" ca="1" si="159"/>
        <v>#REF!</v>
      </c>
      <c r="AL88" s="440" t="e">
        <f t="shared" ca="1" si="159"/>
        <v>#REF!</v>
      </c>
      <c r="AM88" s="440" t="e">
        <f t="shared" ca="1" si="159"/>
        <v>#REF!</v>
      </c>
      <c r="AN88" s="440" t="e">
        <f t="shared" ca="1" si="159"/>
        <v>#REF!</v>
      </c>
      <c r="AO88" s="440" t="e">
        <f t="shared" ca="1" si="159"/>
        <v>#REF!</v>
      </c>
      <c r="AP88" s="440" t="e">
        <f t="shared" ca="1" si="159"/>
        <v>#REF!</v>
      </c>
      <c r="AQ88" s="440" t="e">
        <f t="shared" ca="1" si="159"/>
        <v>#REF!</v>
      </c>
      <c r="AR88" s="440" t="e">
        <f t="shared" ca="1" si="159"/>
        <v>#REF!</v>
      </c>
      <c r="AS88" s="440" t="e">
        <f t="shared" ca="1" si="159"/>
        <v>#REF!</v>
      </c>
      <c r="AT88" s="440" t="e">
        <f t="shared" ca="1" si="159"/>
        <v>#REF!</v>
      </c>
      <c r="AU88" s="440" t="e">
        <f t="shared" ca="1" si="159"/>
        <v>#REF!</v>
      </c>
      <c r="AV88" s="440" t="e">
        <f t="shared" ca="1" si="159"/>
        <v>#REF!</v>
      </c>
      <c r="AW88" s="440" t="e">
        <f t="shared" ca="1" si="159"/>
        <v>#REF!</v>
      </c>
      <c r="AX88" s="440" t="e">
        <f t="shared" ca="1" si="159"/>
        <v>#REF!</v>
      </c>
      <c r="AY88" s="440" t="e">
        <f t="shared" ca="1" si="159"/>
        <v>#REF!</v>
      </c>
      <c r="AZ88" s="440" t="e">
        <f t="shared" ca="1" si="159"/>
        <v>#REF!</v>
      </c>
      <c r="BA88" s="440" t="e">
        <f t="shared" ca="1" si="159"/>
        <v>#REF!</v>
      </c>
      <c r="BB88" s="440" t="e">
        <f t="shared" ca="1" si="159"/>
        <v>#REF!</v>
      </c>
      <c r="BC88" s="440" t="e">
        <f t="shared" ca="1" si="159"/>
        <v>#REF!</v>
      </c>
      <c r="BD88" s="440" t="e">
        <f t="shared" ca="1" si="159"/>
        <v>#REF!</v>
      </c>
      <c r="BE88" s="440" t="e">
        <f t="shared" ca="1" si="159"/>
        <v>#REF!</v>
      </c>
      <c r="BF88" s="440" t="e">
        <f t="shared" ca="1" si="159"/>
        <v>#REF!</v>
      </c>
      <c r="BG88" s="440" t="e">
        <f t="shared" ca="1" si="159"/>
        <v>#REF!</v>
      </c>
      <c r="BH88" s="440" t="e">
        <f t="shared" ca="1" si="159"/>
        <v>#REF!</v>
      </c>
      <c r="BI88" s="440" t="e">
        <f t="shared" ca="1" si="159"/>
        <v>#REF!</v>
      </c>
      <c r="BJ88" s="440" t="e">
        <f t="shared" ca="1" si="159"/>
        <v>#REF!</v>
      </c>
      <c r="BK88" s="440" t="e">
        <f t="shared" ca="1" si="159"/>
        <v>#REF!</v>
      </c>
      <c r="BL88" s="440" t="e">
        <f t="shared" ca="1" si="159"/>
        <v>#REF!</v>
      </c>
      <c r="BM88" s="440" t="e">
        <f t="shared" ca="1" si="159"/>
        <v>#REF!</v>
      </c>
      <c r="BN88" s="440" t="e">
        <f t="shared" ca="1" si="159"/>
        <v>#REF!</v>
      </c>
      <c r="BO88" s="440" t="e">
        <f t="shared" ca="1" si="159"/>
        <v>#REF!</v>
      </c>
      <c r="BP88" s="440" t="e">
        <f t="shared" ca="1" si="159"/>
        <v>#REF!</v>
      </c>
      <c r="BQ88" s="440" t="e">
        <f t="shared" ca="1" si="159"/>
        <v>#REF!</v>
      </c>
      <c r="BR88" s="440" t="e">
        <f t="shared" ca="1" si="159"/>
        <v>#REF!</v>
      </c>
      <c r="BS88" s="440" t="e">
        <f t="shared" ca="1" si="159"/>
        <v>#REF!</v>
      </c>
      <c r="BT88" s="440" t="e">
        <f t="shared" ca="1" si="159"/>
        <v>#REF!</v>
      </c>
      <c r="BU88" s="440" t="e">
        <f t="shared" ca="1" si="159"/>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x14ac:dyDescent="0.2">
      <c r="A89" s="191">
        <f t="shared" si="127"/>
        <v>32</v>
      </c>
      <c r="B89" s="191">
        <f t="shared" si="128"/>
        <v>2049</v>
      </c>
      <c r="C89" s="183" t="e">
        <f t="shared" ca="1" si="125"/>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0">$C89*INDIRECT("'Bonus Calc'!"&amp;E$101&amp;61)</f>
        <v>#REF!</v>
      </c>
      <c r="AK89" s="440" t="e">
        <f t="shared" ca="1" si="160"/>
        <v>#REF!</v>
      </c>
      <c r="AL89" s="440" t="e">
        <f t="shared" ca="1" si="160"/>
        <v>#REF!</v>
      </c>
      <c r="AM89" s="440" t="e">
        <f t="shared" ca="1" si="160"/>
        <v>#REF!</v>
      </c>
      <c r="AN89" s="440" t="e">
        <f t="shared" ca="1" si="160"/>
        <v>#REF!</v>
      </c>
      <c r="AO89" s="440" t="e">
        <f t="shared" ca="1" si="160"/>
        <v>#REF!</v>
      </c>
      <c r="AP89" s="440" t="e">
        <f t="shared" ca="1" si="160"/>
        <v>#REF!</v>
      </c>
      <c r="AQ89" s="440" t="e">
        <f t="shared" ca="1" si="160"/>
        <v>#REF!</v>
      </c>
      <c r="AR89" s="440" t="e">
        <f t="shared" ca="1" si="160"/>
        <v>#REF!</v>
      </c>
      <c r="AS89" s="440" t="e">
        <f t="shared" ca="1" si="160"/>
        <v>#REF!</v>
      </c>
      <c r="AT89" s="440" t="e">
        <f t="shared" ca="1" si="160"/>
        <v>#REF!</v>
      </c>
      <c r="AU89" s="440" t="e">
        <f t="shared" ca="1" si="160"/>
        <v>#REF!</v>
      </c>
      <c r="AV89" s="440" t="e">
        <f t="shared" ca="1" si="160"/>
        <v>#REF!</v>
      </c>
      <c r="AW89" s="440" t="e">
        <f t="shared" ca="1" si="160"/>
        <v>#REF!</v>
      </c>
      <c r="AX89" s="440" t="e">
        <f t="shared" ca="1" si="160"/>
        <v>#REF!</v>
      </c>
      <c r="AY89" s="440" t="e">
        <f t="shared" ca="1" si="160"/>
        <v>#REF!</v>
      </c>
      <c r="AZ89" s="440" t="e">
        <f t="shared" ca="1" si="160"/>
        <v>#REF!</v>
      </c>
      <c r="BA89" s="440" t="e">
        <f t="shared" ca="1" si="160"/>
        <v>#REF!</v>
      </c>
      <c r="BB89" s="440" t="e">
        <f t="shared" ca="1" si="160"/>
        <v>#REF!</v>
      </c>
      <c r="BC89" s="440" t="e">
        <f t="shared" ca="1" si="160"/>
        <v>#REF!</v>
      </c>
      <c r="BD89" s="440" t="e">
        <f t="shared" ca="1" si="160"/>
        <v>#REF!</v>
      </c>
      <c r="BE89" s="440" t="e">
        <f t="shared" ca="1" si="160"/>
        <v>#REF!</v>
      </c>
      <c r="BF89" s="440" t="e">
        <f t="shared" ca="1" si="160"/>
        <v>#REF!</v>
      </c>
      <c r="BG89" s="440" t="e">
        <f t="shared" ca="1" si="160"/>
        <v>#REF!</v>
      </c>
      <c r="BH89" s="440" t="e">
        <f t="shared" ca="1" si="160"/>
        <v>#REF!</v>
      </c>
      <c r="BI89" s="440" t="e">
        <f t="shared" ca="1" si="160"/>
        <v>#REF!</v>
      </c>
      <c r="BJ89" s="440" t="e">
        <f t="shared" ca="1" si="160"/>
        <v>#REF!</v>
      </c>
      <c r="BK89" s="440" t="e">
        <f t="shared" ca="1" si="160"/>
        <v>#REF!</v>
      </c>
      <c r="BL89" s="440" t="e">
        <f t="shared" ca="1" si="160"/>
        <v>#REF!</v>
      </c>
      <c r="BM89" s="440" t="e">
        <f t="shared" ca="1" si="160"/>
        <v>#REF!</v>
      </c>
      <c r="BN89" s="440" t="e">
        <f t="shared" ca="1" si="160"/>
        <v>#REF!</v>
      </c>
      <c r="BO89" s="440" t="e">
        <f t="shared" ca="1" si="160"/>
        <v>#REF!</v>
      </c>
      <c r="BP89" s="440" t="e">
        <f t="shared" ca="1" si="160"/>
        <v>#REF!</v>
      </c>
      <c r="BQ89" s="440" t="e">
        <f t="shared" ca="1" si="160"/>
        <v>#REF!</v>
      </c>
      <c r="BR89" s="440" t="e">
        <f t="shared" ca="1" si="160"/>
        <v>#REF!</v>
      </c>
      <c r="BS89" s="440" t="e">
        <f t="shared" ca="1" si="160"/>
        <v>#REF!</v>
      </c>
      <c r="BT89" s="440" t="e">
        <f t="shared" ca="1" si="160"/>
        <v>#REF!</v>
      </c>
      <c r="BU89" s="440" t="e">
        <f t="shared" ca="1" si="160"/>
        <v>#REF!</v>
      </c>
      <c r="BV89" s="440" t="e">
        <f t="shared" ca="1" si="160"/>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x14ac:dyDescent="0.2">
      <c r="A90" s="191">
        <f t="shared" si="127"/>
        <v>33</v>
      </c>
      <c r="B90" s="191">
        <f t="shared" si="128"/>
        <v>2050</v>
      </c>
      <c r="C90" s="183" t="e">
        <f t="shared" ca="1" si="125"/>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1">$C90*INDIRECT("'Bonus Calc'!"&amp;E$101&amp;61)</f>
        <v>#REF!</v>
      </c>
      <c r="AL90" s="440" t="e">
        <f t="shared" ca="1" si="161"/>
        <v>#REF!</v>
      </c>
      <c r="AM90" s="440" t="e">
        <f t="shared" ca="1" si="161"/>
        <v>#REF!</v>
      </c>
      <c r="AN90" s="440" t="e">
        <f t="shared" ca="1" si="161"/>
        <v>#REF!</v>
      </c>
      <c r="AO90" s="440" t="e">
        <f t="shared" ca="1" si="161"/>
        <v>#REF!</v>
      </c>
      <c r="AP90" s="440" t="e">
        <f t="shared" ca="1" si="161"/>
        <v>#REF!</v>
      </c>
      <c r="AQ90" s="440" t="e">
        <f t="shared" ca="1" si="161"/>
        <v>#REF!</v>
      </c>
      <c r="AR90" s="440" t="e">
        <f t="shared" ca="1" si="161"/>
        <v>#REF!</v>
      </c>
      <c r="AS90" s="440" t="e">
        <f t="shared" ca="1" si="161"/>
        <v>#REF!</v>
      </c>
      <c r="AT90" s="440" t="e">
        <f t="shared" ca="1" si="161"/>
        <v>#REF!</v>
      </c>
      <c r="AU90" s="440" t="e">
        <f t="shared" ca="1" si="161"/>
        <v>#REF!</v>
      </c>
      <c r="AV90" s="440" t="e">
        <f t="shared" ca="1" si="161"/>
        <v>#REF!</v>
      </c>
      <c r="AW90" s="440" t="e">
        <f t="shared" ca="1" si="161"/>
        <v>#REF!</v>
      </c>
      <c r="AX90" s="440" t="e">
        <f t="shared" ca="1" si="161"/>
        <v>#REF!</v>
      </c>
      <c r="AY90" s="440" t="e">
        <f t="shared" ca="1" si="161"/>
        <v>#REF!</v>
      </c>
      <c r="AZ90" s="440" t="e">
        <f t="shared" ca="1" si="161"/>
        <v>#REF!</v>
      </c>
      <c r="BA90" s="440" t="e">
        <f t="shared" ca="1" si="161"/>
        <v>#REF!</v>
      </c>
      <c r="BB90" s="440" t="e">
        <f t="shared" ca="1" si="161"/>
        <v>#REF!</v>
      </c>
      <c r="BC90" s="440" t="e">
        <f t="shared" ca="1" si="161"/>
        <v>#REF!</v>
      </c>
      <c r="BD90" s="440" t="e">
        <f t="shared" ca="1" si="161"/>
        <v>#REF!</v>
      </c>
      <c r="BE90" s="440" t="e">
        <f t="shared" ca="1" si="161"/>
        <v>#REF!</v>
      </c>
      <c r="BF90" s="440" t="e">
        <f t="shared" ca="1" si="161"/>
        <v>#REF!</v>
      </c>
      <c r="BG90" s="440" t="e">
        <f t="shared" ca="1" si="161"/>
        <v>#REF!</v>
      </c>
      <c r="BH90" s="440" t="e">
        <f t="shared" ca="1" si="161"/>
        <v>#REF!</v>
      </c>
      <c r="BI90" s="440" t="e">
        <f t="shared" ca="1" si="161"/>
        <v>#REF!</v>
      </c>
      <c r="BJ90" s="440" t="e">
        <f t="shared" ca="1" si="161"/>
        <v>#REF!</v>
      </c>
      <c r="BK90" s="440" t="e">
        <f t="shared" ca="1" si="161"/>
        <v>#REF!</v>
      </c>
      <c r="BL90" s="440" t="e">
        <f t="shared" ca="1" si="161"/>
        <v>#REF!</v>
      </c>
      <c r="BM90" s="440" t="e">
        <f t="shared" ca="1" si="161"/>
        <v>#REF!</v>
      </c>
      <c r="BN90" s="440" t="e">
        <f t="shared" ca="1" si="161"/>
        <v>#REF!</v>
      </c>
      <c r="BO90" s="440" t="e">
        <f t="shared" ca="1" si="161"/>
        <v>#REF!</v>
      </c>
      <c r="BP90" s="440" t="e">
        <f t="shared" ca="1" si="161"/>
        <v>#REF!</v>
      </c>
      <c r="BQ90" s="440" t="e">
        <f t="shared" ca="1" si="161"/>
        <v>#REF!</v>
      </c>
      <c r="BR90" s="440" t="e">
        <f t="shared" ca="1" si="161"/>
        <v>#REF!</v>
      </c>
      <c r="BS90" s="440" t="e">
        <f t="shared" ca="1" si="161"/>
        <v>#REF!</v>
      </c>
      <c r="BT90" s="440" t="e">
        <f t="shared" ca="1" si="161"/>
        <v>#REF!</v>
      </c>
      <c r="BU90" s="440" t="e">
        <f t="shared" ca="1" si="161"/>
        <v>#REF!</v>
      </c>
      <c r="BV90" s="440" t="e">
        <f t="shared" ca="1" si="161"/>
        <v>#REF!</v>
      </c>
      <c r="BW90" s="440" t="e">
        <f t="shared" ca="1" si="161"/>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x14ac:dyDescent="0.2">
      <c r="A91" s="191">
        <f t="shared" si="127"/>
        <v>34</v>
      </c>
      <c r="B91" s="191">
        <f t="shared" si="128"/>
        <v>2051</v>
      </c>
      <c r="C91" s="183" t="e">
        <f t="shared" ca="1" si="125"/>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2">$C91*INDIRECT("'Bonus Calc'!"&amp;E$101&amp;61)</f>
        <v>#REF!</v>
      </c>
      <c r="AM91" s="440" t="e">
        <f t="shared" ca="1" si="162"/>
        <v>#REF!</v>
      </c>
      <c r="AN91" s="440" t="e">
        <f t="shared" ca="1" si="162"/>
        <v>#REF!</v>
      </c>
      <c r="AO91" s="440" t="e">
        <f t="shared" ca="1" si="162"/>
        <v>#REF!</v>
      </c>
      <c r="AP91" s="440" t="e">
        <f t="shared" ca="1" si="162"/>
        <v>#REF!</v>
      </c>
      <c r="AQ91" s="440" t="e">
        <f t="shared" ca="1" si="162"/>
        <v>#REF!</v>
      </c>
      <c r="AR91" s="440" t="e">
        <f t="shared" ca="1" si="162"/>
        <v>#REF!</v>
      </c>
      <c r="AS91" s="440" t="e">
        <f t="shared" ca="1" si="162"/>
        <v>#REF!</v>
      </c>
      <c r="AT91" s="440" t="e">
        <f t="shared" ca="1" si="162"/>
        <v>#REF!</v>
      </c>
      <c r="AU91" s="440" t="e">
        <f t="shared" ca="1" si="162"/>
        <v>#REF!</v>
      </c>
      <c r="AV91" s="440" t="e">
        <f t="shared" ca="1" si="162"/>
        <v>#REF!</v>
      </c>
      <c r="AW91" s="440" t="e">
        <f t="shared" ca="1" si="162"/>
        <v>#REF!</v>
      </c>
      <c r="AX91" s="440" t="e">
        <f t="shared" ca="1" si="162"/>
        <v>#REF!</v>
      </c>
      <c r="AY91" s="440" t="e">
        <f t="shared" ca="1" si="162"/>
        <v>#REF!</v>
      </c>
      <c r="AZ91" s="440" t="e">
        <f t="shared" ca="1" si="162"/>
        <v>#REF!</v>
      </c>
      <c r="BA91" s="440" t="e">
        <f t="shared" ca="1" si="162"/>
        <v>#REF!</v>
      </c>
      <c r="BB91" s="440" t="e">
        <f t="shared" ca="1" si="162"/>
        <v>#REF!</v>
      </c>
      <c r="BC91" s="440" t="e">
        <f t="shared" ca="1" si="162"/>
        <v>#REF!</v>
      </c>
      <c r="BD91" s="440" t="e">
        <f t="shared" ca="1" si="162"/>
        <v>#REF!</v>
      </c>
      <c r="BE91" s="440" t="e">
        <f t="shared" ca="1" si="162"/>
        <v>#REF!</v>
      </c>
      <c r="BF91" s="440" t="e">
        <f t="shared" ca="1" si="162"/>
        <v>#REF!</v>
      </c>
      <c r="BG91" s="440" t="e">
        <f t="shared" ca="1" si="162"/>
        <v>#REF!</v>
      </c>
      <c r="BH91" s="440" t="e">
        <f t="shared" ca="1" si="162"/>
        <v>#REF!</v>
      </c>
      <c r="BI91" s="440" t="e">
        <f t="shared" ca="1" si="162"/>
        <v>#REF!</v>
      </c>
      <c r="BJ91" s="440" t="e">
        <f t="shared" ca="1" si="162"/>
        <v>#REF!</v>
      </c>
      <c r="BK91" s="440" t="e">
        <f t="shared" ca="1" si="162"/>
        <v>#REF!</v>
      </c>
      <c r="BL91" s="440" t="e">
        <f t="shared" ca="1" si="162"/>
        <v>#REF!</v>
      </c>
      <c r="BM91" s="440" t="e">
        <f t="shared" ca="1" si="162"/>
        <v>#REF!</v>
      </c>
      <c r="BN91" s="440" t="e">
        <f t="shared" ca="1" si="162"/>
        <v>#REF!</v>
      </c>
      <c r="BO91" s="440" t="e">
        <f t="shared" ca="1" si="162"/>
        <v>#REF!</v>
      </c>
      <c r="BP91" s="440" t="e">
        <f t="shared" ca="1" si="162"/>
        <v>#REF!</v>
      </c>
      <c r="BQ91" s="440" t="e">
        <f t="shared" ca="1" si="162"/>
        <v>#REF!</v>
      </c>
      <c r="BR91" s="440" t="e">
        <f t="shared" ca="1" si="162"/>
        <v>#REF!</v>
      </c>
      <c r="BS91" s="440" t="e">
        <f t="shared" ca="1" si="162"/>
        <v>#REF!</v>
      </c>
      <c r="BT91" s="440" t="e">
        <f t="shared" ca="1" si="162"/>
        <v>#REF!</v>
      </c>
      <c r="BU91" s="440" t="e">
        <f t="shared" ca="1" si="162"/>
        <v>#REF!</v>
      </c>
      <c r="BV91" s="440" t="e">
        <f t="shared" ca="1" si="162"/>
        <v>#REF!</v>
      </c>
      <c r="BW91" s="440" t="e">
        <f t="shared" ca="1" si="162"/>
        <v>#REF!</v>
      </c>
      <c r="BX91" s="440" t="e">
        <f t="shared" ca="1" si="162"/>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x14ac:dyDescent="0.2">
      <c r="A92" s="191">
        <f t="shared" si="127"/>
        <v>35</v>
      </c>
      <c r="B92" s="191">
        <f t="shared" si="128"/>
        <v>2052</v>
      </c>
      <c r="C92" s="183" t="e">
        <f t="shared" ca="1" si="125"/>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3">$C92*INDIRECT("'Bonus Calc'!"&amp;E$101&amp;61)</f>
        <v>#REF!</v>
      </c>
      <c r="AN92" s="440" t="e">
        <f t="shared" ca="1" si="163"/>
        <v>#REF!</v>
      </c>
      <c r="AO92" s="440" t="e">
        <f t="shared" ca="1" si="163"/>
        <v>#REF!</v>
      </c>
      <c r="AP92" s="440" t="e">
        <f t="shared" ca="1" si="163"/>
        <v>#REF!</v>
      </c>
      <c r="AQ92" s="440" t="e">
        <f t="shared" ca="1" si="163"/>
        <v>#REF!</v>
      </c>
      <c r="AR92" s="440" t="e">
        <f t="shared" ca="1" si="163"/>
        <v>#REF!</v>
      </c>
      <c r="AS92" s="440" t="e">
        <f t="shared" ca="1" si="163"/>
        <v>#REF!</v>
      </c>
      <c r="AT92" s="440" t="e">
        <f t="shared" ca="1" si="163"/>
        <v>#REF!</v>
      </c>
      <c r="AU92" s="440" t="e">
        <f t="shared" ca="1" si="163"/>
        <v>#REF!</v>
      </c>
      <c r="AV92" s="440" t="e">
        <f t="shared" ca="1" si="163"/>
        <v>#REF!</v>
      </c>
      <c r="AW92" s="440" t="e">
        <f t="shared" ca="1" si="163"/>
        <v>#REF!</v>
      </c>
      <c r="AX92" s="440" t="e">
        <f t="shared" ca="1" si="163"/>
        <v>#REF!</v>
      </c>
      <c r="AY92" s="440" t="e">
        <f t="shared" ca="1" si="163"/>
        <v>#REF!</v>
      </c>
      <c r="AZ92" s="440" t="e">
        <f t="shared" ca="1" si="163"/>
        <v>#REF!</v>
      </c>
      <c r="BA92" s="440" t="e">
        <f t="shared" ca="1" si="163"/>
        <v>#REF!</v>
      </c>
      <c r="BB92" s="440" t="e">
        <f t="shared" ca="1" si="163"/>
        <v>#REF!</v>
      </c>
      <c r="BC92" s="440" t="e">
        <f t="shared" ca="1" si="163"/>
        <v>#REF!</v>
      </c>
      <c r="BD92" s="440" t="e">
        <f t="shared" ca="1" si="163"/>
        <v>#REF!</v>
      </c>
      <c r="BE92" s="440" t="e">
        <f t="shared" ca="1" si="163"/>
        <v>#REF!</v>
      </c>
      <c r="BF92" s="440" t="e">
        <f t="shared" ca="1" si="163"/>
        <v>#REF!</v>
      </c>
      <c r="BG92" s="440" t="e">
        <f t="shared" ca="1" si="163"/>
        <v>#REF!</v>
      </c>
      <c r="BH92" s="440" t="e">
        <f t="shared" ca="1" si="163"/>
        <v>#REF!</v>
      </c>
      <c r="BI92" s="440" t="e">
        <f t="shared" ca="1" si="163"/>
        <v>#REF!</v>
      </c>
      <c r="BJ92" s="440" t="e">
        <f t="shared" ca="1" si="163"/>
        <v>#REF!</v>
      </c>
      <c r="BK92" s="440" t="e">
        <f t="shared" ca="1" si="163"/>
        <v>#REF!</v>
      </c>
      <c r="BL92" s="440" t="e">
        <f t="shared" ca="1" si="163"/>
        <v>#REF!</v>
      </c>
      <c r="BM92" s="440" t="e">
        <f t="shared" ca="1" si="163"/>
        <v>#REF!</v>
      </c>
      <c r="BN92" s="440" t="e">
        <f t="shared" ca="1" si="163"/>
        <v>#REF!</v>
      </c>
      <c r="BO92" s="440" t="e">
        <f t="shared" ca="1" si="163"/>
        <v>#REF!</v>
      </c>
      <c r="BP92" s="440" t="e">
        <f t="shared" ca="1" si="163"/>
        <v>#REF!</v>
      </c>
      <c r="BQ92" s="440" t="e">
        <f t="shared" ca="1" si="163"/>
        <v>#REF!</v>
      </c>
      <c r="BR92" s="440" t="e">
        <f t="shared" ca="1" si="163"/>
        <v>#REF!</v>
      </c>
      <c r="BS92" s="440" t="e">
        <f t="shared" ca="1" si="163"/>
        <v>#REF!</v>
      </c>
      <c r="BT92" s="440" t="e">
        <f t="shared" ca="1" si="163"/>
        <v>#REF!</v>
      </c>
      <c r="BU92" s="440" t="e">
        <f t="shared" ca="1" si="163"/>
        <v>#REF!</v>
      </c>
      <c r="BV92" s="440" t="e">
        <f t="shared" ca="1" si="163"/>
        <v>#REF!</v>
      </c>
      <c r="BW92" s="440" t="e">
        <f t="shared" ca="1" si="163"/>
        <v>#REF!</v>
      </c>
      <c r="BX92" s="440" t="e">
        <f t="shared" ca="1" si="163"/>
        <v>#REF!</v>
      </c>
      <c r="BY92" s="440" t="e">
        <f t="shared" ca="1" si="163"/>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x14ac:dyDescent="0.2">
      <c r="A93" s="191">
        <f t="shared" si="127"/>
        <v>36</v>
      </c>
      <c r="B93" s="191">
        <f t="shared" si="128"/>
        <v>2053</v>
      </c>
      <c r="C93" s="183" t="e">
        <f t="shared" ca="1" si="125"/>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4">$C93*INDIRECT("'Bonus Calc'!"&amp;E$101&amp;61)</f>
        <v>#REF!</v>
      </c>
      <c r="AO93" s="440" t="e">
        <f t="shared" ca="1" si="164"/>
        <v>#REF!</v>
      </c>
      <c r="AP93" s="440" t="e">
        <f t="shared" ca="1" si="164"/>
        <v>#REF!</v>
      </c>
      <c r="AQ93" s="440" t="e">
        <f t="shared" ca="1" si="164"/>
        <v>#REF!</v>
      </c>
      <c r="AR93" s="440" t="e">
        <f t="shared" ca="1" si="164"/>
        <v>#REF!</v>
      </c>
      <c r="AS93" s="440" t="e">
        <f t="shared" ca="1" si="164"/>
        <v>#REF!</v>
      </c>
      <c r="AT93" s="440" t="e">
        <f t="shared" ca="1" si="164"/>
        <v>#REF!</v>
      </c>
      <c r="AU93" s="440" t="e">
        <f t="shared" ca="1" si="164"/>
        <v>#REF!</v>
      </c>
      <c r="AV93" s="440" t="e">
        <f t="shared" ca="1" si="164"/>
        <v>#REF!</v>
      </c>
      <c r="AW93" s="440" t="e">
        <f t="shared" ca="1" si="164"/>
        <v>#REF!</v>
      </c>
      <c r="AX93" s="440" t="e">
        <f t="shared" ca="1" si="164"/>
        <v>#REF!</v>
      </c>
      <c r="AY93" s="440" t="e">
        <f t="shared" ca="1" si="164"/>
        <v>#REF!</v>
      </c>
      <c r="AZ93" s="440" t="e">
        <f t="shared" ca="1" si="164"/>
        <v>#REF!</v>
      </c>
      <c r="BA93" s="440" t="e">
        <f t="shared" ca="1" si="164"/>
        <v>#REF!</v>
      </c>
      <c r="BB93" s="440" t="e">
        <f t="shared" ca="1" si="164"/>
        <v>#REF!</v>
      </c>
      <c r="BC93" s="440" t="e">
        <f t="shared" ca="1" si="164"/>
        <v>#REF!</v>
      </c>
      <c r="BD93" s="440" t="e">
        <f t="shared" ca="1" si="164"/>
        <v>#REF!</v>
      </c>
      <c r="BE93" s="440" t="e">
        <f t="shared" ca="1" si="164"/>
        <v>#REF!</v>
      </c>
      <c r="BF93" s="440" t="e">
        <f t="shared" ca="1" si="164"/>
        <v>#REF!</v>
      </c>
      <c r="BG93" s="440" t="e">
        <f t="shared" ca="1" si="164"/>
        <v>#REF!</v>
      </c>
      <c r="BH93" s="440" t="e">
        <f t="shared" ca="1" si="164"/>
        <v>#REF!</v>
      </c>
      <c r="BI93" s="440" t="e">
        <f t="shared" ca="1" si="164"/>
        <v>#REF!</v>
      </c>
      <c r="BJ93" s="440" t="e">
        <f t="shared" ca="1" si="164"/>
        <v>#REF!</v>
      </c>
      <c r="BK93" s="440" t="e">
        <f t="shared" ca="1" si="164"/>
        <v>#REF!</v>
      </c>
      <c r="BL93" s="440" t="e">
        <f t="shared" ca="1" si="164"/>
        <v>#REF!</v>
      </c>
      <c r="BM93" s="440" t="e">
        <f t="shared" ca="1" si="164"/>
        <v>#REF!</v>
      </c>
      <c r="BN93" s="440" t="e">
        <f t="shared" ca="1" si="164"/>
        <v>#REF!</v>
      </c>
      <c r="BO93" s="440" t="e">
        <f t="shared" ca="1" si="164"/>
        <v>#REF!</v>
      </c>
      <c r="BP93" s="440" t="e">
        <f t="shared" ca="1" si="164"/>
        <v>#REF!</v>
      </c>
      <c r="BQ93" s="440" t="e">
        <f t="shared" ca="1" si="164"/>
        <v>#REF!</v>
      </c>
      <c r="BR93" s="440" t="e">
        <f t="shared" ca="1" si="164"/>
        <v>#REF!</v>
      </c>
      <c r="BS93" s="440" t="e">
        <f t="shared" ca="1" si="164"/>
        <v>#REF!</v>
      </c>
      <c r="BT93" s="440" t="e">
        <f t="shared" ca="1" si="164"/>
        <v>#REF!</v>
      </c>
      <c r="BU93" s="440" t="e">
        <f t="shared" ca="1" si="164"/>
        <v>#REF!</v>
      </c>
      <c r="BV93" s="440" t="e">
        <f t="shared" ca="1" si="164"/>
        <v>#REF!</v>
      </c>
      <c r="BW93" s="440" t="e">
        <f t="shared" ca="1" si="164"/>
        <v>#REF!</v>
      </c>
      <c r="BX93" s="440" t="e">
        <f t="shared" ca="1" si="164"/>
        <v>#REF!</v>
      </c>
      <c r="BY93" s="440" t="e">
        <f t="shared" ca="1" si="164"/>
        <v>#REF!</v>
      </c>
      <c r="BZ93" s="440" t="e">
        <f t="shared" ca="1" si="164"/>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x14ac:dyDescent="0.2">
      <c r="A94" s="191">
        <f t="shared" si="127"/>
        <v>37</v>
      </c>
      <c r="B94" s="191">
        <f t="shared" si="128"/>
        <v>2054</v>
      </c>
      <c r="C94" s="183" t="e">
        <f t="shared" ca="1" si="125"/>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5">$C94*INDIRECT("'Bonus Calc'!"&amp;E$101&amp;61)</f>
        <v>#REF!</v>
      </c>
      <c r="AP94" s="440" t="e">
        <f t="shared" ca="1" si="165"/>
        <v>#REF!</v>
      </c>
      <c r="AQ94" s="440" t="e">
        <f t="shared" ca="1" si="165"/>
        <v>#REF!</v>
      </c>
      <c r="AR94" s="440" t="e">
        <f t="shared" ca="1" si="165"/>
        <v>#REF!</v>
      </c>
      <c r="AS94" s="440" t="e">
        <f t="shared" ca="1" si="165"/>
        <v>#REF!</v>
      </c>
      <c r="AT94" s="440" t="e">
        <f t="shared" ca="1" si="165"/>
        <v>#REF!</v>
      </c>
      <c r="AU94" s="440" t="e">
        <f t="shared" ca="1" si="165"/>
        <v>#REF!</v>
      </c>
      <c r="AV94" s="440" t="e">
        <f t="shared" ca="1" si="165"/>
        <v>#REF!</v>
      </c>
      <c r="AW94" s="440" t="e">
        <f t="shared" ca="1" si="165"/>
        <v>#REF!</v>
      </c>
      <c r="AX94" s="440" t="e">
        <f t="shared" ca="1" si="165"/>
        <v>#REF!</v>
      </c>
      <c r="AY94" s="440" t="e">
        <f t="shared" ca="1" si="165"/>
        <v>#REF!</v>
      </c>
      <c r="AZ94" s="440" t="e">
        <f t="shared" ca="1" si="165"/>
        <v>#REF!</v>
      </c>
      <c r="BA94" s="440" t="e">
        <f t="shared" ca="1" si="165"/>
        <v>#REF!</v>
      </c>
      <c r="BB94" s="440" t="e">
        <f t="shared" ca="1" si="165"/>
        <v>#REF!</v>
      </c>
      <c r="BC94" s="440" t="e">
        <f t="shared" ca="1" si="165"/>
        <v>#REF!</v>
      </c>
      <c r="BD94" s="440" t="e">
        <f t="shared" ca="1" si="165"/>
        <v>#REF!</v>
      </c>
      <c r="BE94" s="440" t="e">
        <f t="shared" ca="1" si="165"/>
        <v>#REF!</v>
      </c>
      <c r="BF94" s="440" t="e">
        <f t="shared" ca="1" si="165"/>
        <v>#REF!</v>
      </c>
      <c r="BG94" s="440" t="e">
        <f t="shared" ca="1" si="165"/>
        <v>#REF!</v>
      </c>
      <c r="BH94" s="440" t="e">
        <f t="shared" ca="1" si="165"/>
        <v>#REF!</v>
      </c>
      <c r="BI94" s="440" t="e">
        <f t="shared" ca="1" si="165"/>
        <v>#REF!</v>
      </c>
      <c r="BJ94" s="440" t="e">
        <f t="shared" ca="1" si="165"/>
        <v>#REF!</v>
      </c>
      <c r="BK94" s="440" t="e">
        <f t="shared" ca="1" si="165"/>
        <v>#REF!</v>
      </c>
      <c r="BL94" s="440" t="e">
        <f t="shared" ca="1" si="165"/>
        <v>#REF!</v>
      </c>
      <c r="BM94" s="440" t="e">
        <f t="shared" ca="1" si="165"/>
        <v>#REF!</v>
      </c>
      <c r="BN94" s="440" t="e">
        <f t="shared" ca="1" si="165"/>
        <v>#REF!</v>
      </c>
      <c r="BO94" s="440" t="e">
        <f t="shared" ca="1" si="165"/>
        <v>#REF!</v>
      </c>
      <c r="BP94" s="440" t="e">
        <f t="shared" ca="1" si="165"/>
        <v>#REF!</v>
      </c>
      <c r="BQ94" s="440" t="e">
        <f t="shared" ca="1" si="165"/>
        <v>#REF!</v>
      </c>
      <c r="BR94" s="440" t="e">
        <f t="shared" ca="1" si="165"/>
        <v>#REF!</v>
      </c>
      <c r="BS94" s="440" t="e">
        <f t="shared" ca="1" si="165"/>
        <v>#REF!</v>
      </c>
      <c r="BT94" s="440" t="e">
        <f t="shared" ca="1" si="165"/>
        <v>#REF!</v>
      </c>
      <c r="BU94" s="440" t="e">
        <f t="shared" ca="1" si="165"/>
        <v>#REF!</v>
      </c>
      <c r="BV94" s="440" t="e">
        <f t="shared" ca="1" si="165"/>
        <v>#REF!</v>
      </c>
      <c r="BW94" s="440" t="e">
        <f t="shared" ca="1" si="165"/>
        <v>#REF!</v>
      </c>
      <c r="BX94" s="440" t="e">
        <f t="shared" ca="1" si="165"/>
        <v>#REF!</v>
      </c>
      <c r="BY94" s="440" t="e">
        <f t="shared" ca="1" si="165"/>
        <v>#REF!</v>
      </c>
      <c r="BZ94" s="440" t="e">
        <f t="shared" ca="1" si="165"/>
        <v>#REF!</v>
      </c>
      <c r="CA94" s="440" t="e">
        <f t="shared" ca="1" si="165"/>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x14ac:dyDescent="0.2">
      <c r="A95" s="191">
        <f t="shared" si="127"/>
        <v>38</v>
      </c>
      <c r="B95" s="191">
        <f t="shared" si="128"/>
        <v>2055</v>
      </c>
      <c r="C95" s="183" t="e">
        <f t="shared" ca="1" si="125"/>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6">$C95*INDIRECT("'Bonus Calc'!"&amp;E$101&amp;61)</f>
        <v>#REF!</v>
      </c>
      <c r="AQ95" s="440" t="e">
        <f t="shared" ca="1" si="166"/>
        <v>#REF!</v>
      </c>
      <c r="AR95" s="440" t="e">
        <f t="shared" ca="1" si="166"/>
        <v>#REF!</v>
      </c>
      <c r="AS95" s="440" t="e">
        <f t="shared" ca="1" si="166"/>
        <v>#REF!</v>
      </c>
      <c r="AT95" s="440" t="e">
        <f t="shared" ca="1" si="166"/>
        <v>#REF!</v>
      </c>
      <c r="AU95" s="440" t="e">
        <f t="shared" ca="1" si="166"/>
        <v>#REF!</v>
      </c>
      <c r="AV95" s="440" t="e">
        <f t="shared" ca="1" si="166"/>
        <v>#REF!</v>
      </c>
      <c r="AW95" s="440" t="e">
        <f t="shared" ca="1" si="166"/>
        <v>#REF!</v>
      </c>
      <c r="AX95" s="440" t="e">
        <f t="shared" ca="1" si="166"/>
        <v>#REF!</v>
      </c>
      <c r="AY95" s="440" t="e">
        <f t="shared" ca="1" si="166"/>
        <v>#REF!</v>
      </c>
      <c r="AZ95" s="440" t="e">
        <f t="shared" ca="1" si="166"/>
        <v>#REF!</v>
      </c>
      <c r="BA95" s="440" t="e">
        <f t="shared" ca="1" si="166"/>
        <v>#REF!</v>
      </c>
      <c r="BB95" s="440" t="e">
        <f t="shared" ca="1" si="166"/>
        <v>#REF!</v>
      </c>
      <c r="BC95" s="440" t="e">
        <f t="shared" ca="1" si="166"/>
        <v>#REF!</v>
      </c>
      <c r="BD95" s="440" t="e">
        <f t="shared" ca="1" si="166"/>
        <v>#REF!</v>
      </c>
      <c r="BE95" s="440" t="e">
        <f t="shared" ca="1" si="166"/>
        <v>#REF!</v>
      </c>
      <c r="BF95" s="440" t="e">
        <f t="shared" ca="1" si="166"/>
        <v>#REF!</v>
      </c>
      <c r="BG95" s="440" t="e">
        <f t="shared" ca="1" si="166"/>
        <v>#REF!</v>
      </c>
      <c r="BH95" s="440" t="e">
        <f t="shared" ca="1" si="166"/>
        <v>#REF!</v>
      </c>
      <c r="BI95" s="440" t="e">
        <f t="shared" ca="1" si="166"/>
        <v>#REF!</v>
      </c>
      <c r="BJ95" s="440" t="e">
        <f t="shared" ca="1" si="166"/>
        <v>#REF!</v>
      </c>
      <c r="BK95" s="440" t="e">
        <f t="shared" ca="1" si="166"/>
        <v>#REF!</v>
      </c>
      <c r="BL95" s="440" t="e">
        <f t="shared" ca="1" si="166"/>
        <v>#REF!</v>
      </c>
      <c r="BM95" s="440" t="e">
        <f t="shared" ca="1" si="166"/>
        <v>#REF!</v>
      </c>
      <c r="BN95" s="440" t="e">
        <f t="shared" ca="1" si="166"/>
        <v>#REF!</v>
      </c>
      <c r="BO95" s="440" t="e">
        <f t="shared" ca="1" si="166"/>
        <v>#REF!</v>
      </c>
      <c r="BP95" s="440" t="e">
        <f t="shared" ca="1" si="166"/>
        <v>#REF!</v>
      </c>
      <c r="BQ95" s="440" t="e">
        <f t="shared" ca="1" si="166"/>
        <v>#REF!</v>
      </c>
      <c r="BR95" s="440" t="e">
        <f t="shared" ca="1" si="166"/>
        <v>#REF!</v>
      </c>
      <c r="BS95" s="440" t="e">
        <f t="shared" ca="1" si="166"/>
        <v>#REF!</v>
      </c>
      <c r="BT95" s="440" t="e">
        <f t="shared" ca="1" si="166"/>
        <v>#REF!</v>
      </c>
      <c r="BU95" s="440" t="e">
        <f t="shared" ca="1" si="166"/>
        <v>#REF!</v>
      </c>
      <c r="BV95" s="440" t="e">
        <f t="shared" ca="1" si="166"/>
        <v>#REF!</v>
      </c>
      <c r="BW95" s="440" t="e">
        <f t="shared" ca="1" si="166"/>
        <v>#REF!</v>
      </c>
      <c r="BX95" s="440" t="e">
        <f t="shared" ca="1" si="166"/>
        <v>#REF!</v>
      </c>
      <c r="BY95" s="440" t="e">
        <f t="shared" ca="1" si="166"/>
        <v>#REF!</v>
      </c>
      <c r="BZ95" s="440" t="e">
        <f t="shared" ca="1" si="166"/>
        <v>#REF!</v>
      </c>
      <c r="CA95" s="440" t="e">
        <f t="shared" ca="1" si="166"/>
        <v>#REF!</v>
      </c>
      <c r="CB95" s="440" t="e">
        <f t="shared" ca="1" si="166"/>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x14ac:dyDescent="0.2">
      <c r="A96" s="191">
        <f t="shared" si="127"/>
        <v>39</v>
      </c>
      <c r="B96" s="191">
        <f t="shared" si="128"/>
        <v>2056</v>
      </c>
      <c r="C96" s="183" t="e">
        <f t="shared" ca="1" si="125"/>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67">$C96*INDIRECT("'Bonus Calc'!"&amp;E$101&amp;61)</f>
        <v>#REF!</v>
      </c>
      <c r="AR96" s="440" t="e">
        <f t="shared" ca="1" si="167"/>
        <v>#REF!</v>
      </c>
      <c r="AS96" s="440" t="e">
        <f t="shared" ca="1" si="167"/>
        <v>#REF!</v>
      </c>
      <c r="AT96" s="440" t="e">
        <f t="shared" ca="1" si="167"/>
        <v>#REF!</v>
      </c>
      <c r="AU96" s="440" t="e">
        <f t="shared" ca="1" si="167"/>
        <v>#REF!</v>
      </c>
      <c r="AV96" s="440" t="e">
        <f t="shared" ca="1" si="167"/>
        <v>#REF!</v>
      </c>
      <c r="AW96" s="440" t="e">
        <f t="shared" ca="1" si="167"/>
        <v>#REF!</v>
      </c>
      <c r="AX96" s="440" t="e">
        <f t="shared" ca="1" si="167"/>
        <v>#REF!</v>
      </c>
      <c r="AY96" s="440" t="e">
        <f t="shared" ca="1" si="167"/>
        <v>#REF!</v>
      </c>
      <c r="AZ96" s="440" t="e">
        <f t="shared" ca="1" si="167"/>
        <v>#REF!</v>
      </c>
      <c r="BA96" s="440" t="e">
        <f t="shared" ca="1" si="167"/>
        <v>#REF!</v>
      </c>
      <c r="BB96" s="440" t="e">
        <f t="shared" ca="1" si="167"/>
        <v>#REF!</v>
      </c>
      <c r="BC96" s="440" t="e">
        <f t="shared" ca="1" si="167"/>
        <v>#REF!</v>
      </c>
      <c r="BD96" s="440" t="e">
        <f t="shared" ca="1" si="167"/>
        <v>#REF!</v>
      </c>
      <c r="BE96" s="440" t="e">
        <f t="shared" ca="1" si="167"/>
        <v>#REF!</v>
      </c>
      <c r="BF96" s="440" t="e">
        <f t="shared" ca="1" si="167"/>
        <v>#REF!</v>
      </c>
      <c r="BG96" s="440" t="e">
        <f t="shared" ca="1" si="167"/>
        <v>#REF!</v>
      </c>
      <c r="BH96" s="440" t="e">
        <f t="shared" ca="1" si="167"/>
        <v>#REF!</v>
      </c>
      <c r="BI96" s="440" t="e">
        <f t="shared" ca="1" si="167"/>
        <v>#REF!</v>
      </c>
      <c r="BJ96" s="440" t="e">
        <f t="shared" ca="1" si="167"/>
        <v>#REF!</v>
      </c>
      <c r="BK96" s="440" t="e">
        <f t="shared" ca="1" si="167"/>
        <v>#REF!</v>
      </c>
      <c r="BL96" s="440" t="e">
        <f t="shared" ca="1" si="167"/>
        <v>#REF!</v>
      </c>
      <c r="BM96" s="440" t="e">
        <f t="shared" ca="1" si="167"/>
        <v>#REF!</v>
      </c>
      <c r="BN96" s="440" t="e">
        <f t="shared" ca="1" si="167"/>
        <v>#REF!</v>
      </c>
      <c r="BO96" s="440" t="e">
        <f t="shared" ca="1" si="167"/>
        <v>#REF!</v>
      </c>
      <c r="BP96" s="440" t="e">
        <f t="shared" ca="1" si="167"/>
        <v>#REF!</v>
      </c>
      <c r="BQ96" s="440" t="e">
        <f t="shared" ca="1" si="167"/>
        <v>#REF!</v>
      </c>
      <c r="BR96" s="440" t="e">
        <f t="shared" ca="1" si="167"/>
        <v>#REF!</v>
      </c>
      <c r="BS96" s="440" t="e">
        <f t="shared" ca="1" si="167"/>
        <v>#REF!</v>
      </c>
      <c r="BT96" s="440" t="e">
        <f t="shared" ca="1" si="167"/>
        <v>#REF!</v>
      </c>
      <c r="BU96" s="440" t="e">
        <f t="shared" ca="1" si="167"/>
        <v>#REF!</v>
      </c>
      <c r="BV96" s="440" t="e">
        <f t="shared" ca="1" si="167"/>
        <v>#REF!</v>
      </c>
      <c r="BW96" s="440" t="e">
        <f t="shared" ca="1" si="167"/>
        <v>#REF!</v>
      </c>
      <c r="BX96" s="440" t="e">
        <f t="shared" ca="1" si="167"/>
        <v>#REF!</v>
      </c>
      <c r="BY96" s="440" t="e">
        <f t="shared" ca="1" si="167"/>
        <v>#REF!</v>
      </c>
      <c r="BZ96" s="440" t="e">
        <f t="shared" ca="1" si="167"/>
        <v>#REF!</v>
      </c>
      <c r="CA96" s="440" t="e">
        <f t="shared" ca="1" si="167"/>
        <v>#REF!</v>
      </c>
      <c r="CB96" s="440" t="e">
        <f t="shared" ca="1" si="167"/>
        <v>#REF!</v>
      </c>
      <c r="CC96" s="440" t="e">
        <f t="shared" ca="1" si="167"/>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x14ac:dyDescent="0.2">
      <c r="A97" s="191">
        <f t="shared" si="127"/>
        <v>40</v>
      </c>
      <c r="B97" s="191">
        <f t="shared" si="128"/>
        <v>2057</v>
      </c>
      <c r="C97" s="183" t="e">
        <f t="shared" ca="1" si="125"/>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68">$C97*INDIRECT("'Bonus Calc'!"&amp;E$101&amp;61)</f>
        <v>#REF!</v>
      </c>
      <c r="AS97" s="440" t="e">
        <f t="shared" ca="1" si="168"/>
        <v>#REF!</v>
      </c>
      <c r="AT97" s="440" t="e">
        <f t="shared" ca="1" si="168"/>
        <v>#REF!</v>
      </c>
      <c r="AU97" s="440" t="e">
        <f t="shared" ca="1" si="168"/>
        <v>#REF!</v>
      </c>
      <c r="AV97" s="440" t="e">
        <f t="shared" ca="1" si="168"/>
        <v>#REF!</v>
      </c>
      <c r="AW97" s="440" t="e">
        <f t="shared" ca="1" si="168"/>
        <v>#REF!</v>
      </c>
      <c r="AX97" s="440" t="e">
        <f t="shared" ca="1" si="168"/>
        <v>#REF!</v>
      </c>
      <c r="AY97" s="440" t="e">
        <f t="shared" ca="1" si="168"/>
        <v>#REF!</v>
      </c>
      <c r="AZ97" s="440" t="e">
        <f t="shared" ca="1" si="168"/>
        <v>#REF!</v>
      </c>
      <c r="BA97" s="440" t="e">
        <f t="shared" ca="1" si="168"/>
        <v>#REF!</v>
      </c>
      <c r="BB97" s="440" t="e">
        <f t="shared" ca="1" si="168"/>
        <v>#REF!</v>
      </c>
      <c r="BC97" s="440" t="e">
        <f t="shared" ca="1" si="168"/>
        <v>#REF!</v>
      </c>
      <c r="BD97" s="440" t="e">
        <f t="shared" ca="1" si="168"/>
        <v>#REF!</v>
      </c>
      <c r="BE97" s="440" t="e">
        <f t="shared" ca="1" si="168"/>
        <v>#REF!</v>
      </c>
      <c r="BF97" s="440" t="e">
        <f t="shared" ca="1" si="168"/>
        <v>#REF!</v>
      </c>
      <c r="BG97" s="440" t="e">
        <f t="shared" ca="1" si="168"/>
        <v>#REF!</v>
      </c>
      <c r="BH97" s="440" t="e">
        <f t="shared" ca="1" si="168"/>
        <v>#REF!</v>
      </c>
      <c r="BI97" s="440" t="e">
        <f t="shared" ca="1" si="168"/>
        <v>#REF!</v>
      </c>
      <c r="BJ97" s="440" t="e">
        <f t="shared" ca="1" si="168"/>
        <v>#REF!</v>
      </c>
      <c r="BK97" s="440" t="e">
        <f t="shared" ca="1" si="168"/>
        <v>#REF!</v>
      </c>
      <c r="BL97" s="440" t="e">
        <f t="shared" ca="1" si="168"/>
        <v>#REF!</v>
      </c>
      <c r="BM97" s="440" t="e">
        <f t="shared" ca="1" si="168"/>
        <v>#REF!</v>
      </c>
      <c r="BN97" s="440" t="e">
        <f t="shared" ca="1" si="168"/>
        <v>#REF!</v>
      </c>
      <c r="BO97" s="440" t="e">
        <f t="shared" ca="1" si="168"/>
        <v>#REF!</v>
      </c>
      <c r="BP97" s="440" t="e">
        <f t="shared" ca="1" si="168"/>
        <v>#REF!</v>
      </c>
      <c r="BQ97" s="440" t="e">
        <f t="shared" ca="1" si="168"/>
        <v>#REF!</v>
      </c>
      <c r="BR97" s="440" t="e">
        <f t="shared" ca="1" si="168"/>
        <v>#REF!</v>
      </c>
      <c r="BS97" s="440" t="e">
        <f t="shared" ca="1" si="168"/>
        <v>#REF!</v>
      </c>
      <c r="BT97" s="440" t="e">
        <f t="shared" ca="1" si="168"/>
        <v>#REF!</v>
      </c>
      <c r="BU97" s="440" t="e">
        <f t="shared" ca="1" si="168"/>
        <v>#REF!</v>
      </c>
      <c r="BV97" s="440" t="e">
        <f t="shared" ca="1" si="168"/>
        <v>#REF!</v>
      </c>
      <c r="BW97" s="440" t="e">
        <f t="shared" ca="1" si="168"/>
        <v>#REF!</v>
      </c>
      <c r="BX97" s="440" t="e">
        <f t="shared" ca="1" si="168"/>
        <v>#REF!</v>
      </c>
      <c r="BY97" s="440" t="e">
        <f t="shared" ca="1" si="168"/>
        <v>#REF!</v>
      </c>
      <c r="BZ97" s="440" t="e">
        <f t="shared" ca="1" si="168"/>
        <v>#REF!</v>
      </c>
      <c r="CA97" s="440" t="e">
        <f t="shared" ca="1" si="168"/>
        <v>#REF!</v>
      </c>
      <c r="CB97" s="440" t="e">
        <f t="shared" ca="1" si="168"/>
        <v>#REF!</v>
      </c>
      <c r="CC97" s="440" t="e">
        <f t="shared" ca="1" si="168"/>
        <v>#REF!</v>
      </c>
      <c r="CD97" s="440" t="e">
        <f t="shared" ca="1" si="168"/>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t="e">
        <f t="shared" ref="D98:AQ98" ca="1" si="169">SUM(D58:D97)</f>
        <v>#REF!</v>
      </c>
      <c r="E98" s="201" t="e">
        <f t="shared" ca="1" si="169"/>
        <v>#REF!</v>
      </c>
      <c r="F98" s="201" t="e">
        <f t="shared" ca="1" si="169"/>
        <v>#REF!</v>
      </c>
      <c r="G98" s="201" t="e">
        <f t="shared" ca="1" si="169"/>
        <v>#REF!</v>
      </c>
      <c r="H98" s="201" t="e">
        <f t="shared" ca="1" si="169"/>
        <v>#REF!</v>
      </c>
      <c r="I98" s="201" t="e">
        <f t="shared" ca="1" si="169"/>
        <v>#REF!</v>
      </c>
      <c r="J98" s="201" t="e">
        <f t="shared" ca="1" si="169"/>
        <v>#REF!</v>
      </c>
      <c r="K98" s="201" t="e">
        <f t="shared" ca="1" si="169"/>
        <v>#REF!</v>
      </c>
      <c r="L98" s="201" t="e">
        <f t="shared" ca="1" si="169"/>
        <v>#REF!</v>
      </c>
      <c r="M98" s="201" t="e">
        <f t="shared" ca="1" si="169"/>
        <v>#REF!</v>
      </c>
      <c r="N98" s="201" t="e">
        <f t="shared" ca="1" si="169"/>
        <v>#REF!</v>
      </c>
      <c r="O98" s="201" t="e">
        <f t="shared" ca="1" si="169"/>
        <v>#REF!</v>
      </c>
      <c r="P98" s="201" t="e">
        <f t="shared" ca="1" si="169"/>
        <v>#REF!</v>
      </c>
      <c r="Q98" s="201" t="e">
        <f t="shared" ca="1" si="169"/>
        <v>#REF!</v>
      </c>
      <c r="R98" s="201" t="e">
        <f t="shared" ca="1" si="169"/>
        <v>#REF!</v>
      </c>
      <c r="S98" s="201" t="e">
        <f t="shared" ca="1" si="169"/>
        <v>#REF!</v>
      </c>
      <c r="T98" s="201" t="e">
        <f t="shared" ca="1" si="169"/>
        <v>#REF!</v>
      </c>
      <c r="U98" s="201" t="e">
        <f t="shared" ca="1" si="169"/>
        <v>#REF!</v>
      </c>
      <c r="V98" s="201" t="e">
        <f t="shared" ca="1" si="169"/>
        <v>#REF!</v>
      </c>
      <c r="W98" s="201" t="e">
        <f t="shared" ca="1" si="169"/>
        <v>#REF!</v>
      </c>
      <c r="X98" s="201" t="e">
        <f t="shared" ca="1" si="169"/>
        <v>#REF!</v>
      </c>
      <c r="Y98" s="201" t="e">
        <f t="shared" ca="1" si="169"/>
        <v>#REF!</v>
      </c>
      <c r="Z98" s="201" t="e">
        <f t="shared" ca="1" si="169"/>
        <v>#REF!</v>
      </c>
      <c r="AA98" s="201" t="e">
        <f t="shared" ca="1" si="169"/>
        <v>#REF!</v>
      </c>
      <c r="AB98" s="201" t="e">
        <f t="shared" ca="1" si="169"/>
        <v>#REF!</v>
      </c>
      <c r="AC98" s="201" t="e">
        <f t="shared" ca="1" si="169"/>
        <v>#REF!</v>
      </c>
      <c r="AD98" s="201" t="e">
        <f t="shared" ca="1" si="169"/>
        <v>#REF!</v>
      </c>
      <c r="AE98" s="201" t="e">
        <f t="shared" ca="1" si="169"/>
        <v>#REF!</v>
      </c>
      <c r="AF98" s="201" t="e">
        <f t="shared" ca="1" si="169"/>
        <v>#REF!</v>
      </c>
      <c r="AG98" s="201" t="e">
        <f t="shared" ca="1" si="169"/>
        <v>#REF!</v>
      </c>
      <c r="AH98" s="201" t="e">
        <f t="shared" ca="1" si="169"/>
        <v>#REF!</v>
      </c>
      <c r="AI98" s="201" t="e">
        <f t="shared" ca="1" si="169"/>
        <v>#REF!</v>
      </c>
      <c r="AJ98" s="201" t="e">
        <f t="shared" ca="1" si="169"/>
        <v>#REF!</v>
      </c>
      <c r="AK98" s="201" t="e">
        <f t="shared" ca="1" si="169"/>
        <v>#REF!</v>
      </c>
      <c r="AL98" s="201" t="e">
        <f t="shared" ca="1" si="169"/>
        <v>#REF!</v>
      </c>
      <c r="AM98" s="201" t="e">
        <f t="shared" ca="1" si="169"/>
        <v>#REF!</v>
      </c>
      <c r="AN98" s="201" t="e">
        <f t="shared" ca="1" si="169"/>
        <v>#REF!</v>
      </c>
      <c r="AO98" s="201" t="e">
        <f t="shared" ca="1" si="169"/>
        <v>#REF!</v>
      </c>
      <c r="AP98" s="201" t="e">
        <f t="shared" ca="1" si="169"/>
        <v>#REF!</v>
      </c>
      <c r="AQ98" s="201" t="e">
        <f t="shared" ca="1" si="169"/>
        <v>#REF!</v>
      </c>
      <c r="AR98" s="201" t="e">
        <f t="shared" ref="AR98:BK98" ca="1" si="170">SUM(AR58:AR97)</f>
        <v>#REF!</v>
      </c>
      <c r="AS98" s="201" t="e">
        <f t="shared" ca="1" si="170"/>
        <v>#REF!</v>
      </c>
      <c r="AT98" s="201" t="e">
        <f t="shared" ca="1" si="170"/>
        <v>#REF!</v>
      </c>
      <c r="AU98" s="201" t="e">
        <f t="shared" ca="1" si="170"/>
        <v>#REF!</v>
      </c>
      <c r="AV98" s="201" t="e">
        <f t="shared" ca="1" si="170"/>
        <v>#REF!</v>
      </c>
      <c r="AW98" s="201" t="e">
        <f t="shared" ca="1" si="170"/>
        <v>#REF!</v>
      </c>
      <c r="AX98" s="201" t="e">
        <f t="shared" ca="1" si="170"/>
        <v>#REF!</v>
      </c>
      <c r="AY98" s="201" t="e">
        <f t="shared" ca="1" si="170"/>
        <v>#REF!</v>
      </c>
      <c r="AZ98" s="201" t="e">
        <f t="shared" ca="1" si="170"/>
        <v>#REF!</v>
      </c>
      <c r="BA98" s="201" t="e">
        <f t="shared" ca="1" si="170"/>
        <v>#REF!</v>
      </c>
      <c r="BB98" s="201" t="e">
        <f t="shared" ca="1" si="170"/>
        <v>#REF!</v>
      </c>
      <c r="BC98" s="201" t="e">
        <f t="shared" ca="1" si="170"/>
        <v>#REF!</v>
      </c>
      <c r="BD98" s="201" t="e">
        <f t="shared" ca="1" si="170"/>
        <v>#REF!</v>
      </c>
      <c r="BE98" s="201" t="e">
        <f t="shared" ca="1" si="170"/>
        <v>#REF!</v>
      </c>
      <c r="BF98" s="201" t="e">
        <f t="shared" ca="1" si="170"/>
        <v>#REF!</v>
      </c>
      <c r="BG98" s="201" t="e">
        <f t="shared" ca="1" si="170"/>
        <v>#REF!</v>
      </c>
      <c r="BH98" s="201" t="e">
        <f t="shared" ca="1" si="170"/>
        <v>#REF!</v>
      </c>
      <c r="BI98" s="201" t="e">
        <f t="shared" ca="1" si="170"/>
        <v>#REF!</v>
      </c>
      <c r="BJ98" s="201" t="e">
        <f t="shared" ca="1" si="170"/>
        <v>#REF!</v>
      </c>
      <c r="BK98" s="201" t="e">
        <f t="shared" ca="1" si="170"/>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9</v>
      </c>
    </row>
    <row r="104" spans="1:104" x14ac:dyDescent="0.2">
      <c r="D104" s="437">
        <v>3</v>
      </c>
      <c r="E104" s="437">
        <f>+D104+1</f>
        <v>4</v>
      </c>
      <c r="F104" s="437">
        <f t="shared" ref="F104:BQ104" si="171">+E104+1</f>
        <v>5</v>
      </c>
      <c r="G104" s="437">
        <f t="shared" si="171"/>
        <v>6</v>
      </c>
      <c r="H104" s="437">
        <f t="shared" si="171"/>
        <v>7</v>
      </c>
      <c r="I104" s="437">
        <f t="shared" si="171"/>
        <v>8</v>
      </c>
      <c r="J104" s="437">
        <f t="shared" si="171"/>
        <v>9</v>
      </c>
      <c r="K104" s="437">
        <f t="shared" si="171"/>
        <v>10</v>
      </c>
      <c r="L104" s="437">
        <f t="shared" si="171"/>
        <v>11</v>
      </c>
      <c r="M104" s="437">
        <f t="shared" si="171"/>
        <v>12</v>
      </c>
      <c r="N104" s="437">
        <f t="shared" si="171"/>
        <v>13</v>
      </c>
      <c r="O104" s="437">
        <f t="shared" si="171"/>
        <v>14</v>
      </c>
      <c r="P104" s="437">
        <f t="shared" si="171"/>
        <v>15</v>
      </c>
      <c r="Q104" s="437">
        <f t="shared" si="171"/>
        <v>16</v>
      </c>
      <c r="R104" s="437">
        <f t="shared" si="171"/>
        <v>17</v>
      </c>
      <c r="S104" s="437">
        <f t="shared" si="171"/>
        <v>18</v>
      </c>
      <c r="T104" s="437">
        <f t="shared" si="171"/>
        <v>19</v>
      </c>
      <c r="U104" s="437">
        <f t="shared" si="171"/>
        <v>20</v>
      </c>
      <c r="V104" s="437">
        <f t="shared" si="171"/>
        <v>21</v>
      </c>
      <c r="W104" s="437">
        <f t="shared" si="171"/>
        <v>22</v>
      </c>
      <c r="X104" s="437">
        <f t="shared" si="171"/>
        <v>23</v>
      </c>
      <c r="Y104" s="437">
        <f t="shared" si="171"/>
        <v>24</v>
      </c>
      <c r="Z104" s="437">
        <f t="shared" si="171"/>
        <v>25</v>
      </c>
      <c r="AA104" s="437">
        <f t="shared" si="171"/>
        <v>26</v>
      </c>
      <c r="AB104" s="437">
        <f t="shared" si="171"/>
        <v>27</v>
      </c>
      <c r="AC104" s="437">
        <f t="shared" si="171"/>
        <v>28</v>
      </c>
      <c r="AD104" s="437">
        <f t="shared" si="171"/>
        <v>29</v>
      </c>
      <c r="AE104" s="437">
        <f t="shared" si="171"/>
        <v>30</v>
      </c>
      <c r="AF104" s="437">
        <f t="shared" si="171"/>
        <v>31</v>
      </c>
      <c r="AG104" s="437">
        <f t="shared" si="171"/>
        <v>32</v>
      </c>
      <c r="AH104" s="437">
        <f t="shared" si="171"/>
        <v>33</v>
      </c>
      <c r="AI104" s="437">
        <f t="shared" si="171"/>
        <v>34</v>
      </c>
      <c r="AJ104" s="437">
        <f t="shared" si="171"/>
        <v>35</v>
      </c>
      <c r="AK104" s="437">
        <f t="shared" si="171"/>
        <v>36</v>
      </c>
      <c r="AL104" s="437">
        <f t="shared" si="171"/>
        <v>37</v>
      </c>
      <c r="AM104" s="437">
        <f t="shared" si="171"/>
        <v>38</v>
      </c>
      <c r="AN104" s="437">
        <f t="shared" si="171"/>
        <v>39</v>
      </c>
      <c r="AO104" s="437">
        <f t="shared" si="171"/>
        <v>40</v>
      </c>
      <c r="AP104" s="437">
        <f t="shared" si="171"/>
        <v>41</v>
      </c>
      <c r="AQ104" s="437">
        <f t="shared" si="171"/>
        <v>42</v>
      </c>
      <c r="AR104" s="437">
        <f t="shared" si="171"/>
        <v>43</v>
      </c>
      <c r="AS104" s="437">
        <f t="shared" si="171"/>
        <v>44</v>
      </c>
      <c r="AT104" s="437">
        <f t="shared" si="171"/>
        <v>45</v>
      </c>
      <c r="AU104" s="437">
        <f t="shared" si="171"/>
        <v>46</v>
      </c>
      <c r="AV104" s="437">
        <f t="shared" si="171"/>
        <v>47</v>
      </c>
      <c r="AW104" s="437">
        <f t="shared" si="171"/>
        <v>48</v>
      </c>
      <c r="AX104" s="437">
        <f t="shared" si="171"/>
        <v>49</v>
      </c>
      <c r="AY104" s="437">
        <f t="shared" si="171"/>
        <v>50</v>
      </c>
      <c r="AZ104" s="437">
        <f t="shared" si="171"/>
        <v>51</v>
      </c>
      <c r="BA104" s="437">
        <f t="shared" si="171"/>
        <v>52</v>
      </c>
      <c r="BB104" s="437">
        <f t="shared" si="171"/>
        <v>53</v>
      </c>
      <c r="BC104" s="437">
        <f t="shared" si="171"/>
        <v>54</v>
      </c>
      <c r="BD104" s="437">
        <f t="shared" si="171"/>
        <v>55</v>
      </c>
      <c r="BE104" s="437">
        <f t="shared" si="171"/>
        <v>56</v>
      </c>
      <c r="BF104" s="437">
        <f t="shared" si="171"/>
        <v>57</v>
      </c>
      <c r="BG104" s="437">
        <f t="shared" si="171"/>
        <v>58</v>
      </c>
      <c r="BH104" s="437">
        <f t="shared" si="171"/>
        <v>59</v>
      </c>
      <c r="BI104" s="437">
        <f t="shared" si="171"/>
        <v>60</v>
      </c>
      <c r="BJ104" s="437">
        <f t="shared" si="171"/>
        <v>61</v>
      </c>
      <c r="BK104" s="437">
        <f t="shared" si="171"/>
        <v>62</v>
      </c>
      <c r="BL104" s="437">
        <f t="shared" si="171"/>
        <v>63</v>
      </c>
      <c r="BM104" s="437">
        <f t="shared" si="171"/>
        <v>64</v>
      </c>
      <c r="BN104" s="437">
        <f t="shared" si="171"/>
        <v>65</v>
      </c>
      <c r="BO104" s="437">
        <f t="shared" si="171"/>
        <v>66</v>
      </c>
      <c r="BP104" s="437">
        <f t="shared" si="171"/>
        <v>67</v>
      </c>
      <c r="BQ104" s="437">
        <f t="shared" si="171"/>
        <v>68</v>
      </c>
      <c r="BR104" s="437">
        <f t="shared" ref="BR104:CY104" si="172">+BQ104+1</f>
        <v>69</v>
      </c>
      <c r="BS104" s="437">
        <f t="shared" si="172"/>
        <v>70</v>
      </c>
      <c r="BT104" s="437">
        <f t="shared" si="172"/>
        <v>71</v>
      </c>
      <c r="BU104" s="437">
        <f t="shared" si="172"/>
        <v>72</v>
      </c>
      <c r="BV104" s="437">
        <f t="shared" si="172"/>
        <v>73</v>
      </c>
      <c r="BW104" s="437">
        <f t="shared" si="172"/>
        <v>74</v>
      </c>
      <c r="BX104" s="437">
        <f t="shared" si="172"/>
        <v>75</v>
      </c>
      <c r="BY104" s="437">
        <f t="shared" si="172"/>
        <v>76</v>
      </c>
      <c r="BZ104" s="437">
        <f t="shared" si="172"/>
        <v>77</v>
      </c>
      <c r="CA104" s="437">
        <f t="shared" si="172"/>
        <v>78</v>
      </c>
      <c r="CB104" s="437">
        <f t="shared" si="172"/>
        <v>79</v>
      </c>
      <c r="CC104" s="437">
        <f t="shared" si="172"/>
        <v>80</v>
      </c>
      <c r="CD104" s="437">
        <f t="shared" si="172"/>
        <v>81</v>
      </c>
      <c r="CE104" s="437">
        <f t="shared" si="172"/>
        <v>82</v>
      </c>
      <c r="CF104" s="437">
        <f t="shared" si="172"/>
        <v>83</v>
      </c>
      <c r="CG104" s="437">
        <f t="shared" si="172"/>
        <v>84</v>
      </c>
      <c r="CH104" s="437">
        <f t="shared" si="172"/>
        <v>85</v>
      </c>
      <c r="CI104" s="437">
        <f t="shared" si="172"/>
        <v>86</v>
      </c>
      <c r="CJ104" s="437">
        <f t="shared" si="172"/>
        <v>87</v>
      </c>
      <c r="CK104" s="437">
        <f t="shared" si="172"/>
        <v>88</v>
      </c>
      <c r="CL104" s="437">
        <f t="shared" si="172"/>
        <v>89</v>
      </c>
      <c r="CM104" s="437">
        <f t="shared" si="172"/>
        <v>90</v>
      </c>
      <c r="CN104" s="437">
        <f t="shared" si="172"/>
        <v>91</v>
      </c>
      <c r="CO104" s="437">
        <f t="shared" si="172"/>
        <v>92</v>
      </c>
      <c r="CP104" s="437">
        <f t="shared" si="172"/>
        <v>93</v>
      </c>
      <c r="CQ104" s="437">
        <f t="shared" si="172"/>
        <v>94</v>
      </c>
      <c r="CR104" s="437">
        <f t="shared" si="172"/>
        <v>95</v>
      </c>
      <c r="CS104" s="437">
        <f t="shared" si="172"/>
        <v>96</v>
      </c>
      <c r="CT104" s="437">
        <f t="shared" si="172"/>
        <v>97</v>
      </c>
      <c r="CU104" s="437">
        <f t="shared" si="172"/>
        <v>98</v>
      </c>
      <c r="CV104" s="437">
        <f t="shared" si="172"/>
        <v>99</v>
      </c>
      <c r="CW104" s="437">
        <f t="shared" si="172"/>
        <v>100</v>
      </c>
      <c r="CX104" s="437">
        <f t="shared" si="172"/>
        <v>101</v>
      </c>
      <c r="CY104" s="437">
        <f t="shared" si="172"/>
        <v>102</v>
      </c>
    </row>
  </sheetData>
  <sheetProtection algorithmName="SHA-512" hashValue="KMv100FI4iLnjmppighVZgHdG5Qbntk0giKYfVa20Rtm8VGAPQbd1J/AfN1msdNBWs1cQAvM3uDiw/xmAhhQVQ==" saltValue="9u3t3YAfN/y6gax7wyMJ8Q==" spinCount="100000" sheet="1" objects="1" scenarios="1"/>
  <pageMargins left="0.75" right="0.75" top="1" bottom="1" header="0.5" footer="0.5"/>
  <pageSetup scale="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4"/>
  <sheetViews>
    <sheetView topLeftCell="A34" zoomScaleNormal="100" workbookViewId="0">
      <selection activeCell="D70" sqref="D7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5</v>
      </c>
      <c r="E1" s="177" t="s">
        <v>73</v>
      </c>
      <c r="F1" s="178" t="s">
        <v>33</v>
      </c>
      <c r="G1" s="178"/>
      <c r="H1" s="437">
        <f>FirstYearAlt2</f>
        <v>0</v>
      </c>
    </row>
    <row r="2" spans="1:106" x14ac:dyDescent="0.2">
      <c r="A2" s="177" t="s">
        <v>330</v>
      </c>
      <c r="B2" s="177"/>
      <c r="C2" s="177"/>
      <c r="D2" s="177">
        <f ca="1">'LookUp Ranges'!D49</f>
        <v>5</v>
      </c>
      <c r="E2" s="177" t="s">
        <v>73</v>
      </c>
      <c r="F2" s="178" t="s">
        <v>85</v>
      </c>
      <c r="G2" s="178"/>
      <c r="H2" s="437">
        <f>InServiceAlt2</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f t="shared" ca="1" si="7"/>
        <v>0</v>
      </c>
      <c r="K12" s="192">
        <f t="shared" ca="1" si="7"/>
        <v>0</v>
      </c>
      <c r="L12" s="192">
        <f t="shared" ca="1" si="7"/>
        <v>0</v>
      </c>
      <c r="M12" s="192">
        <f t="shared" ca="1" si="7"/>
        <v>0</v>
      </c>
      <c r="N12" s="192">
        <f t="shared" ca="1" si="7"/>
        <v>0</v>
      </c>
      <c r="O12" s="192">
        <f t="shared" ca="1" si="7"/>
        <v>0</v>
      </c>
      <c r="P12" s="192">
        <f t="shared" ca="1" si="7"/>
        <v>0</v>
      </c>
      <c r="Q12" s="192">
        <f t="shared" ca="1" si="7"/>
        <v>0</v>
      </c>
      <c r="R12" s="192">
        <f t="shared" ca="1" si="7"/>
        <v>0</v>
      </c>
      <c r="S12" s="192">
        <f t="shared" ca="1" si="7"/>
        <v>0</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IF(E5=$H$2,SUM($D6:E6),IF(E5&gt;$H$2,E6,0))+IF($H$2-$D$5+1=A13,RetireValueAlt2,0)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f t="shared" ca="1" si="11"/>
        <v>0</v>
      </c>
      <c r="L13" s="192">
        <f t="shared" ca="1" si="11"/>
        <v>0</v>
      </c>
      <c r="M13" s="192">
        <f t="shared" ca="1" si="11"/>
        <v>0</v>
      </c>
      <c r="N13" s="192">
        <f t="shared" ca="1" si="11"/>
        <v>0</v>
      </c>
      <c r="O13" s="192">
        <f t="shared" ca="1" si="11"/>
        <v>0</v>
      </c>
      <c r="P13" s="192">
        <f t="shared" ca="1" si="11"/>
        <v>0</v>
      </c>
      <c r="Q13" s="192">
        <f t="shared" ca="1" si="11"/>
        <v>0</v>
      </c>
      <c r="R13" s="192">
        <f t="shared" ca="1" si="11"/>
        <v>0</v>
      </c>
      <c r="S13" s="192">
        <f t="shared" ca="1" si="11"/>
        <v>0</v>
      </c>
      <c r="T13" s="192">
        <f t="shared" ca="1" si="11"/>
        <v>0</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IF(F5=$H$2,SUM($D6:F6),IF(F5&gt;$H$2,F6,0))+IF($H$2-$D$5+1=A14,RetireValueAlt2,0)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f t="shared" ca="1" si="15"/>
        <v>0</v>
      </c>
      <c r="M14" s="192">
        <f t="shared" ca="1" si="15"/>
        <v>0</v>
      </c>
      <c r="N14" s="192">
        <f t="shared" ca="1" si="15"/>
        <v>0</v>
      </c>
      <c r="O14" s="192">
        <f t="shared" ca="1" si="15"/>
        <v>0</v>
      </c>
      <c r="P14" s="192">
        <f t="shared" ca="1" si="15"/>
        <v>0</v>
      </c>
      <c r="Q14" s="192">
        <f t="shared" ca="1" si="15"/>
        <v>0</v>
      </c>
      <c r="R14" s="192">
        <f t="shared" ca="1" si="15"/>
        <v>0</v>
      </c>
      <c r="S14" s="192">
        <f t="shared" ca="1" si="15"/>
        <v>0</v>
      </c>
      <c r="T14" s="192">
        <f t="shared" ca="1" si="15"/>
        <v>0</v>
      </c>
      <c r="U14" s="192">
        <f t="shared" ca="1" si="15"/>
        <v>0</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f t="shared" ca="1" si="19"/>
        <v>0</v>
      </c>
      <c r="N15" s="192">
        <f t="shared" ca="1" si="19"/>
        <v>0</v>
      </c>
      <c r="O15" s="192">
        <f t="shared" ca="1" si="19"/>
        <v>0</v>
      </c>
      <c r="P15" s="192">
        <f t="shared" ca="1" si="19"/>
        <v>0</v>
      </c>
      <c r="Q15" s="192">
        <f t="shared" ca="1" si="19"/>
        <v>0</v>
      </c>
      <c r="R15" s="192">
        <f t="shared" ca="1" si="19"/>
        <v>0</v>
      </c>
      <c r="S15" s="192">
        <f t="shared" ca="1" si="19"/>
        <v>0</v>
      </c>
      <c r="T15" s="192">
        <f t="shared" ca="1" si="19"/>
        <v>0</v>
      </c>
      <c r="U15" s="192">
        <f t="shared" ca="1" si="19"/>
        <v>0</v>
      </c>
      <c r="V15" s="192">
        <f t="shared" ca="1" si="19"/>
        <v>0</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f t="shared" ca="1" si="22"/>
        <v>0</v>
      </c>
      <c r="O16" s="192">
        <f t="shared" ca="1" si="22"/>
        <v>0</v>
      </c>
      <c r="P16" s="192">
        <f t="shared" ca="1" si="22"/>
        <v>0</v>
      </c>
      <c r="Q16" s="192">
        <f t="shared" ca="1" si="22"/>
        <v>0</v>
      </c>
      <c r="R16" s="192">
        <f t="shared" ca="1" si="22"/>
        <v>0</v>
      </c>
      <c r="S16" s="192">
        <f t="shared" ca="1" si="22"/>
        <v>0</v>
      </c>
      <c r="T16" s="192">
        <f t="shared" ca="1" si="22"/>
        <v>0</v>
      </c>
      <c r="U16" s="192">
        <f t="shared" ca="1" si="22"/>
        <v>0</v>
      </c>
      <c r="V16" s="192">
        <f t="shared" ca="1" si="22"/>
        <v>0</v>
      </c>
      <c r="W16" s="192">
        <f t="shared" ca="1" si="22"/>
        <v>0</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f t="shared" ca="1" si="25"/>
        <v>0</v>
      </c>
      <c r="P17" s="192">
        <f t="shared" ca="1" si="25"/>
        <v>0</v>
      </c>
      <c r="Q17" s="192">
        <f t="shared" ca="1" si="25"/>
        <v>0</v>
      </c>
      <c r="R17" s="192">
        <f t="shared" ca="1" si="25"/>
        <v>0</v>
      </c>
      <c r="S17" s="192">
        <f t="shared" ca="1" si="25"/>
        <v>0</v>
      </c>
      <c r="T17" s="192">
        <f t="shared" ca="1" si="25"/>
        <v>0</v>
      </c>
      <c r="U17" s="192">
        <f t="shared" ca="1" si="25"/>
        <v>0</v>
      </c>
      <c r="V17" s="192">
        <f t="shared" ca="1" si="25"/>
        <v>0</v>
      </c>
      <c r="W17" s="192">
        <f t="shared" ca="1" si="25"/>
        <v>0</v>
      </c>
      <c r="X17" s="192">
        <f t="shared" ca="1" si="25"/>
        <v>0</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f t="shared" ca="1" si="28"/>
        <v>0</v>
      </c>
      <c r="Q18" s="192">
        <f t="shared" ca="1" si="28"/>
        <v>0</v>
      </c>
      <c r="R18" s="192">
        <f t="shared" ca="1" si="28"/>
        <v>0</v>
      </c>
      <c r="S18" s="192">
        <f t="shared" ca="1" si="28"/>
        <v>0</v>
      </c>
      <c r="T18" s="192">
        <f t="shared" ca="1" si="28"/>
        <v>0</v>
      </c>
      <c r="U18" s="192">
        <f t="shared" ca="1" si="28"/>
        <v>0</v>
      </c>
      <c r="V18" s="192">
        <f t="shared" ca="1" si="28"/>
        <v>0</v>
      </c>
      <c r="W18" s="192">
        <f t="shared" ca="1" si="28"/>
        <v>0</v>
      </c>
      <c r="X18" s="192">
        <f t="shared" ca="1" si="28"/>
        <v>0</v>
      </c>
      <c r="Y18" s="192">
        <f t="shared" ca="1" si="28"/>
        <v>0</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f t="shared" ca="1" si="31"/>
        <v>0</v>
      </c>
      <c r="R19" s="192">
        <f t="shared" ca="1" si="31"/>
        <v>0</v>
      </c>
      <c r="S19" s="192">
        <f t="shared" ca="1" si="31"/>
        <v>0</v>
      </c>
      <c r="T19" s="192">
        <f t="shared" ca="1" si="31"/>
        <v>0</v>
      </c>
      <c r="U19" s="192">
        <f t="shared" ca="1" si="31"/>
        <v>0</v>
      </c>
      <c r="V19" s="192">
        <f t="shared" ca="1" si="31"/>
        <v>0</v>
      </c>
      <c r="W19" s="192">
        <f t="shared" ca="1" si="31"/>
        <v>0</v>
      </c>
      <c r="X19" s="192">
        <f t="shared" ca="1" si="31"/>
        <v>0</v>
      </c>
      <c r="Y19" s="192">
        <f t="shared" ca="1" si="31"/>
        <v>0</v>
      </c>
      <c r="Z19" s="192">
        <f t="shared" ca="1" si="31"/>
        <v>0</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f t="shared" ca="1" si="34"/>
        <v>0</v>
      </c>
      <c r="S20" s="192">
        <f t="shared" ca="1" si="34"/>
        <v>0</v>
      </c>
      <c r="T20" s="192">
        <f t="shared" ca="1" si="34"/>
        <v>0</v>
      </c>
      <c r="U20" s="192">
        <f t="shared" ca="1" si="34"/>
        <v>0</v>
      </c>
      <c r="V20" s="192">
        <f t="shared" ca="1" si="34"/>
        <v>0</v>
      </c>
      <c r="W20" s="192">
        <f t="shared" ca="1" si="34"/>
        <v>0</v>
      </c>
      <c r="X20" s="192">
        <f t="shared" ca="1" si="34"/>
        <v>0</v>
      </c>
      <c r="Y20" s="192">
        <f t="shared" ca="1" si="34"/>
        <v>0</v>
      </c>
      <c r="Z20" s="192">
        <f t="shared" ca="1" si="34"/>
        <v>0</v>
      </c>
      <c r="AA20" s="192">
        <f t="shared" ca="1" si="34"/>
        <v>0</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f t="shared" ca="1" si="37"/>
        <v>0</v>
      </c>
      <c r="T21" s="192">
        <f t="shared" ca="1" si="37"/>
        <v>0</v>
      </c>
      <c r="U21" s="192">
        <f t="shared" ca="1" si="37"/>
        <v>0</v>
      </c>
      <c r="V21" s="192">
        <f t="shared" ca="1" si="37"/>
        <v>0</v>
      </c>
      <c r="W21" s="192">
        <f t="shared" ca="1" si="37"/>
        <v>0</v>
      </c>
      <c r="X21" s="192">
        <f t="shared" ca="1" si="37"/>
        <v>0</v>
      </c>
      <c r="Y21" s="192">
        <f t="shared" ca="1" si="37"/>
        <v>0</v>
      </c>
      <c r="Z21" s="192">
        <f t="shared" ca="1" si="37"/>
        <v>0</v>
      </c>
      <c r="AA21" s="192">
        <f t="shared" ca="1" si="37"/>
        <v>0</v>
      </c>
      <c r="AB21" s="192">
        <f t="shared" ca="1" si="37"/>
        <v>0</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f t="shared" ca="1" si="40"/>
        <v>0</v>
      </c>
      <c r="U22" s="192">
        <f t="shared" ca="1" si="40"/>
        <v>0</v>
      </c>
      <c r="V22" s="192">
        <f t="shared" ca="1" si="40"/>
        <v>0</v>
      </c>
      <c r="W22" s="192">
        <f t="shared" ca="1" si="40"/>
        <v>0</v>
      </c>
      <c r="X22" s="192">
        <f t="shared" ca="1" si="40"/>
        <v>0</v>
      </c>
      <c r="Y22" s="192">
        <f t="shared" ca="1" si="40"/>
        <v>0</v>
      </c>
      <c r="Z22" s="192">
        <f t="shared" ca="1" si="40"/>
        <v>0</v>
      </c>
      <c r="AA22" s="192">
        <f t="shared" ca="1" si="40"/>
        <v>0</v>
      </c>
      <c r="AB22" s="192">
        <f t="shared" ca="1" si="40"/>
        <v>0</v>
      </c>
      <c r="AC22" s="192">
        <f t="shared" ca="1" si="40"/>
        <v>0</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f t="shared" ca="1" si="43"/>
        <v>0</v>
      </c>
      <c r="V23" s="192">
        <f t="shared" ca="1" si="43"/>
        <v>0</v>
      </c>
      <c r="W23" s="192">
        <f t="shared" ca="1" si="43"/>
        <v>0</v>
      </c>
      <c r="X23" s="192">
        <f t="shared" ca="1" si="43"/>
        <v>0</v>
      </c>
      <c r="Y23" s="192">
        <f t="shared" ca="1" si="43"/>
        <v>0</v>
      </c>
      <c r="Z23" s="192">
        <f t="shared" ca="1" si="43"/>
        <v>0</v>
      </c>
      <c r="AA23" s="192">
        <f t="shared" ca="1" si="43"/>
        <v>0</v>
      </c>
      <c r="AB23" s="192">
        <f t="shared" ca="1" si="43"/>
        <v>0</v>
      </c>
      <c r="AC23" s="192">
        <f t="shared" ca="1" si="43"/>
        <v>0</v>
      </c>
      <c r="AD23" s="192">
        <f t="shared" ca="1" si="43"/>
        <v>0</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f t="shared" ca="1" si="46"/>
        <v>0</v>
      </c>
      <c r="W24" s="192">
        <f t="shared" ca="1" si="46"/>
        <v>0</v>
      </c>
      <c r="X24" s="192">
        <f t="shared" ca="1" si="46"/>
        <v>0</v>
      </c>
      <c r="Y24" s="192">
        <f t="shared" ca="1" si="46"/>
        <v>0</v>
      </c>
      <c r="Z24" s="192">
        <f t="shared" ca="1" si="46"/>
        <v>0</v>
      </c>
      <c r="AA24" s="192">
        <f t="shared" ca="1" si="46"/>
        <v>0</v>
      </c>
      <c r="AB24" s="192">
        <f t="shared" ca="1" si="46"/>
        <v>0</v>
      </c>
      <c r="AC24" s="192">
        <f t="shared" ca="1" si="46"/>
        <v>0</v>
      </c>
      <c r="AD24" s="192">
        <f t="shared" ca="1" si="46"/>
        <v>0</v>
      </c>
      <c r="AE24" s="192">
        <f t="shared" ca="1" si="46"/>
        <v>0</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f t="shared" ca="1" si="49"/>
        <v>0</v>
      </c>
      <c r="X25" s="192">
        <f t="shared" ca="1" si="49"/>
        <v>0</v>
      </c>
      <c r="Y25" s="192">
        <f t="shared" ca="1" si="49"/>
        <v>0</v>
      </c>
      <c r="Z25" s="192">
        <f t="shared" ca="1" si="49"/>
        <v>0</v>
      </c>
      <c r="AA25" s="192">
        <f t="shared" ca="1" si="49"/>
        <v>0</v>
      </c>
      <c r="AB25" s="192">
        <f t="shared" ca="1" si="49"/>
        <v>0</v>
      </c>
      <c r="AC25" s="192">
        <f t="shared" ca="1" si="49"/>
        <v>0</v>
      </c>
      <c r="AD25" s="192">
        <f t="shared" ca="1" si="49"/>
        <v>0</v>
      </c>
      <c r="AE25" s="192">
        <f t="shared" ca="1" si="49"/>
        <v>0</v>
      </c>
      <c r="AF25" s="192">
        <f t="shared" ca="1" si="49"/>
        <v>0</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f t="shared" ca="1" si="52"/>
        <v>0</v>
      </c>
      <c r="Y26" s="192">
        <f t="shared" ca="1" si="52"/>
        <v>0</v>
      </c>
      <c r="Z26" s="192">
        <f t="shared" ca="1" si="52"/>
        <v>0</v>
      </c>
      <c r="AA26" s="192">
        <f t="shared" ca="1" si="52"/>
        <v>0</v>
      </c>
      <c r="AB26" s="192">
        <f t="shared" ca="1" si="52"/>
        <v>0</v>
      </c>
      <c r="AC26" s="192">
        <f t="shared" ca="1" si="52"/>
        <v>0</v>
      </c>
      <c r="AD26" s="192">
        <f t="shared" ca="1" si="52"/>
        <v>0</v>
      </c>
      <c r="AE26" s="192">
        <f t="shared" ca="1" si="52"/>
        <v>0</v>
      </c>
      <c r="AF26" s="192">
        <f t="shared" ca="1" si="52"/>
        <v>0</v>
      </c>
      <c r="AG26" s="192">
        <f t="shared" ca="1" si="52"/>
        <v>0</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f t="shared" ca="1" si="55"/>
        <v>0</v>
      </c>
      <c r="Z27" s="192">
        <f t="shared" ca="1" si="55"/>
        <v>0</v>
      </c>
      <c r="AA27" s="192">
        <f t="shared" ca="1" si="55"/>
        <v>0</v>
      </c>
      <c r="AB27" s="192">
        <f t="shared" ca="1" si="55"/>
        <v>0</v>
      </c>
      <c r="AC27" s="192">
        <f t="shared" ca="1" si="55"/>
        <v>0</v>
      </c>
      <c r="AD27" s="192">
        <f t="shared" ca="1" si="55"/>
        <v>0</v>
      </c>
      <c r="AE27" s="192">
        <f t="shared" ca="1" si="55"/>
        <v>0</v>
      </c>
      <c r="AF27" s="192">
        <f t="shared" ca="1" si="55"/>
        <v>0</v>
      </c>
      <c r="AG27" s="192">
        <f t="shared" ca="1" si="55"/>
        <v>0</v>
      </c>
      <c r="AH27" s="192">
        <f t="shared" ca="1" si="55"/>
        <v>0</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f t="shared" ca="1" si="58"/>
        <v>0</v>
      </c>
      <c r="AA28" s="192">
        <f t="shared" ca="1" si="58"/>
        <v>0</v>
      </c>
      <c r="AB28" s="192">
        <f t="shared" ca="1" si="58"/>
        <v>0</v>
      </c>
      <c r="AC28" s="192">
        <f t="shared" ca="1" si="58"/>
        <v>0</v>
      </c>
      <c r="AD28" s="192">
        <f t="shared" ca="1" si="58"/>
        <v>0</v>
      </c>
      <c r="AE28" s="192">
        <f t="shared" ca="1" si="58"/>
        <v>0</v>
      </c>
      <c r="AF28" s="192">
        <f t="shared" ca="1" si="58"/>
        <v>0</v>
      </c>
      <c r="AG28" s="192">
        <f t="shared" ca="1" si="58"/>
        <v>0</v>
      </c>
      <c r="AH28" s="192">
        <f t="shared" ca="1" si="58"/>
        <v>0</v>
      </c>
      <c r="AI28" s="192">
        <f t="shared" ca="1" si="58"/>
        <v>0</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f t="shared" ca="1" si="61"/>
        <v>0</v>
      </c>
      <c r="AB29" s="192">
        <f t="shared" ca="1" si="61"/>
        <v>0</v>
      </c>
      <c r="AC29" s="192">
        <f t="shared" ca="1" si="61"/>
        <v>0</v>
      </c>
      <c r="AD29" s="192">
        <f t="shared" ca="1" si="61"/>
        <v>0</v>
      </c>
      <c r="AE29" s="192">
        <f t="shared" ca="1" si="61"/>
        <v>0</v>
      </c>
      <c r="AF29" s="192">
        <f t="shared" ca="1" si="61"/>
        <v>0</v>
      </c>
      <c r="AG29" s="192">
        <f t="shared" ca="1" si="61"/>
        <v>0</v>
      </c>
      <c r="AH29" s="192">
        <f t="shared" ca="1" si="61"/>
        <v>0</v>
      </c>
      <c r="AI29" s="192">
        <f t="shared" ca="1" si="61"/>
        <v>0</v>
      </c>
      <c r="AJ29" s="192">
        <f t="shared" ca="1" si="61"/>
        <v>0</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f t="shared" ca="1" si="64"/>
        <v>0</v>
      </c>
      <c r="AC30" s="192">
        <f t="shared" ca="1" si="64"/>
        <v>0</v>
      </c>
      <c r="AD30" s="192">
        <f t="shared" ca="1" si="64"/>
        <v>0</v>
      </c>
      <c r="AE30" s="192">
        <f t="shared" ca="1" si="64"/>
        <v>0</v>
      </c>
      <c r="AF30" s="192">
        <f t="shared" ca="1" si="64"/>
        <v>0</v>
      </c>
      <c r="AG30" s="192">
        <f t="shared" ca="1" si="64"/>
        <v>0</v>
      </c>
      <c r="AH30" s="192">
        <f t="shared" ca="1" si="64"/>
        <v>0</v>
      </c>
      <c r="AI30" s="192">
        <f t="shared" ca="1" si="64"/>
        <v>0</v>
      </c>
      <c r="AJ30" s="192">
        <f t="shared" ca="1" si="64"/>
        <v>0</v>
      </c>
      <c r="AK30" s="192">
        <f t="shared" ca="1" si="64"/>
        <v>0</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f t="shared" ca="1" si="67"/>
        <v>0</v>
      </c>
      <c r="AD31" s="192">
        <f t="shared" ca="1" si="67"/>
        <v>0</v>
      </c>
      <c r="AE31" s="192">
        <f t="shared" ca="1" si="67"/>
        <v>0</v>
      </c>
      <c r="AF31" s="192">
        <f t="shared" ca="1" si="67"/>
        <v>0</v>
      </c>
      <c r="AG31" s="192">
        <f t="shared" ca="1" si="67"/>
        <v>0</v>
      </c>
      <c r="AH31" s="192">
        <f t="shared" ca="1" si="67"/>
        <v>0</v>
      </c>
      <c r="AI31" s="192">
        <f t="shared" ca="1" si="67"/>
        <v>0</v>
      </c>
      <c r="AJ31" s="192">
        <f t="shared" ca="1" si="67"/>
        <v>0</v>
      </c>
      <c r="AK31" s="192">
        <f t="shared" ca="1" si="67"/>
        <v>0</v>
      </c>
      <c r="AL31" s="192">
        <f t="shared" ca="1" si="67"/>
        <v>0</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8"/>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f t="shared" ca="1" si="70"/>
        <v>0</v>
      </c>
      <c r="AE32" s="438">
        <f t="shared" ca="1" si="70"/>
        <v>0</v>
      </c>
      <c r="AF32" s="438">
        <f t="shared" ca="1" si="70"/>
        <v>0</v>
      </c>
      <c r="AG32" s="438">
        <f t="shared" ca="1" si="70"/>
        <v>0</v>
      </c>
      <c r="AH32" s="438">
        <f t="shared" ca="1" si="70"/>
        <v>0</v>
      </c>
      <c r="AI32" s="438">
        <f t="shared" ca="1" si="70"/>
        <v>0</v>
      </c>
      <c r="AJ32" s="438">
        <f t="shared" ca="1" si="70"/>
        <v>0</v>
      </c>
      <c r="AK32" s="438">
        <f t="shared" ca="1" si="70"/>
        <v>0</v>
      </c>
      <c r="AL32" s="438">
        <f t="shared" ca="1" si="70"/>
        <v>0</v>
      </c>
      <c r="AM32" s="438">
        <f t="shared" ca="1" si="70"/>
        <v>0</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f t="shared" ca="1" si="73"/>
        <v>0</v>
      </c>
      <c r="AF33" s="438">
        <f t="shared" ca="1" si="73"/>
        <v>0</v>
      </c>
      <c r="AG33" s="438">
        <f t="shared" ca="1" si="73"/>
        <v>0</v>
      </c>
      <c r="AH33" s="438">
        <f t="shared" ca="1" si="73"/>
        <v>0</v>
      </c>
      <c r="AI33" s="438">
        <f t="shared" ca="1" si="73"/>
        <v>0</v>
      </c>
      <c r="AJ33" s="438">
        <f t="shared" ca="1" si="73"/>
        <v>0</v>
      </c>
      <c r="AK33" s="438">
        <f t="shared" ca="1" si="73"/>
        <v>0</v>
      </c>
      <c r="AL33" s="438">
        <f t="shared" ca="1" si="73"/>
        <v>0</v>
      </c>
      <c r="AM33" s="438">
        <f t="shared" ca="1" si="73"/>
        <v>0</v>
      </c>
      <c r="AN33" s="438">
        <f t="shared" ca="1" si="73"/>
        <v>0</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f t="shared" ca="1" si="76"/>
        <v>0</v>
      </c>
      <c r="AG34" s="438">
        <f t="shared" ca="1" si="76"/>
        <v>0</v>
      </c>
      <c r="AH34" s="438">
        <f t="shared" ca="1" si="76"/>
        <v>0</v>
      </c>
      <c r="AI34" s="438">
        <f t="shared" ca="1" si="76"/>
        <v>0</v>
      </c>
      <c r="AJ34" s="438">
        <f t="shared" ca="1" si="76"/>
        <v>0</v>
      </c>
      <c r="AK34" s="438">
        <f t="shared" ca="1" si="76"/>
        <v>0</v>
      </c>
      <c r="AL34" s="438">
        <f t="shared" ca="1" si="76"/>
        <v>0</v>
      </c>
      <c r="AM34" s="438">
        <f t="shared" ca="1" si="76"/>
        <v>0</v>
      </c>
      <c r="AN34" s="438">
        <f t="shared" ca="1" si="76"/>
        <v>0</v>
      </c>
      <c r="AO34" s="438">
        <f t="shared" ca="1" si="76"/>
        <v>0</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f t="shared" ca="1" si="122"/>
        <v>0</v>
      </c>
      <c r="AX53" s="196">
        <f t="shared" ca="1" si="122"/>
        <v>0</v>
      </c>
      <c r="AY53" s="196">
        <f t="shared" ca="1" si="122"/>
        <v>0</v>
      </c>
      <c r="AZ53" s="196">
        <f t="shared" ca="1" si="122"/>
        <v>0</v>
      </c>
      <c r="BA53" s="196">
        <f t="shared" ca="1" si="122"/>
        <v>0</v>
      </c>
      <c r="BB53" s="196">
        <f t="shared" ca="1" si="122"/>
        <v>0</v>
      </c>
      <c r="BC53" s="196">
        <f t="shared" ca="1" si="122"/>
        <v>0</v>
      </c>
      <c r="BD53" s="196">
        <f t="shared" ca="1" si="122"/>
        <v>0</v>
      </c>
      <c r="BE53" s="196">
        <f t="shared" ca="1" si="122"/>
        <v>0</v>
      </c>
      <c r="BF53" s="196">
        <f t="shared" ca="1" si="122"/>
        <v>0</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10</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D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row>
  </sheetData>
  <sheetProtection algorithmName="SHA-512" hashValue="yfQgylbcCtlAZQ+jNzmHlSuIaDteNhyDIrhldDdHAfr4/oyOYlBo9a4XVT2IoS28GSCGimhnQkYYqFMqi68OWA==" saltValue="J4dpvFQLqcL0MLmq4nfwJw==" spinCount="100000" sheet="1" objects="1" scenarios="1"/>
  <pageMargins left="0.75" right="0.75" top="1" bottom="1" header="0.5" footer="0.5"/>
  <pageSetup scale="3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Props1.xml><?xml version="1.0" encoding="utf-8"?>
<ds:datastoreItem xmlns:ds="http://schemas.openxmlformats.org/officeDocument/2006/customXml" ds:itemID="{DCC9A54B-244D-4017-AD61-8D7F255119AB}"/>
</file>

<file path=customXml/itemProps2.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3.xml><?xml version="1.0" encoding="utf-8"?>
<ds:datastoreItem xmlns:ds="http://schemas.openxmlformats.org/officeDocument/2006/customXml" ds:itemID="{72B56CFF-F89F-4A70-B71A-264DF534DE16}">
  <ds:schemaRef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Q12a - CEM - IT Systems</dc:title>
  <dc:creator>Blake, Thomas</dc:creator>
  <cp:keywords>CEM</cp:keywords>
  <cp:lastModifiedBy>Stickler, Samantha</cp:lastModifiedBy>
  <cp:lastPrinted>2014-06-04T13:56:52Z</cp:lastPrinted>
  <dcterms:created xsi:type="dcterms:W3CDTF">1999-06-30T20:43:09Z</dcterms:created>
  <dcterms:modified xsi:type="dcterms:W3CDTF">2018-04-30T18:04:40Z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