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20180503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4" i="4" l="1"/>
  <c r="N11" i="4"/>
  <c r="N14" i="4" s="1"/>
  <c r="M11" i="4"/>
  <c r="M14" i="4" s="1"/>
  <c r="L11" i="4"/>
  <c r="L14" i="4" s="1"/>
  <c r="K11" i="4"/>
  <c r="K14" i="4" s="1"/>
  <c r="J11" i="4"/>
  <c r="J14" i="4" s="1"/>
  <c r="I11" i="4"/>
  <c r="I14" i="4" s="1"/>
  <c r="H11" i="4"/>
  <c r="H14" i="4" s="1"/>
  <c r="G11" i="4"/>
  <c r="G14" i="4" s="1"/>
  <c r="F11" i="4"/>
  <c r="F14" i="4" s="1"/>
  <c r="E11" i="4"/>
  <c r="E14" i="4" s="1"/>
  <c r="D11" i="4"/>
  <c r="D14" i="4" s="1"/>
  <c r="C11" i="4"/>
  <c r="B10" i="4"/>
  <c r="B11" i="4" l="1"/>
  <c r="C14" i="4"/>
  <c r="B14" i="4" s="1"/>
  <c r="B7" i="4"/>
  <c r="C28" i="4"/>
  <c r="D28" i="4" s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N36" i="4" s="1"/>
  <c r="N44" i="4" s="1"/>
  <c r="C29" i="4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C31" i="4"/>
  <c r="D31" i="4" s="1"/>
  <c r="E31" i="4" s="1"/>
  <c r="C27" i="4"/>
  <c r="C35" i="4" s="1"/>
  <c r="B32" i="4"/>
  <c r="L36" i="4" l="1"/>
  <c r="L44" i="4" s="1"/>
  <c r="H36" i="4"/>
  <c r="H44" i="4" s="1"/>
  <c r="G36" i="4"/>
  <c r="G44" i="4" s="1"/>
  <c r="K36" i="4"/>
  <c r="K44" i="4" s="1"/>
  <c r="F36" i="4"/>
  <c r="F44" i="4" s="1"/>
  <c r="J36" i="4"/>
  <c r="J44" i="4" s="1"/>
  <c r="D36" i="4"/>
  <c r="D44" i="4" s="1"/>
  <c r="C38" i="4"/>
  <c r="C46" i="4" s="1"/>
  <c r="M36" i="4"/>
  <c r="M44" i="4" s="1"/>
  <c r="I36" i="4"/>
  <c r="I44" i="4" s="1"/>
  <c r="E36" i="4"/>
  <c r="E44" i="4" s="1"/>
  <c r="K38" i="4"/>
  <c r="K46" i="4" s="1"/>
  <c r="D37" i="4"/>
  <c r="D45" i="4" s="1"/>
  <c r="G38" i="4"/>
  <c r="G46" i="4" s="1"/>
  <c r="L24" i="4"/>
  <c r="H24" i="4"/>
  <c r="D24" i="4"/>
  <c r="C39" i="4"/>
  <c r="C47" i="4" s="1"/>
  <c r="B23" i="4"/>
  <c r="B20" i="4"/>
  <c r="L38" i="4"/>
  <c r="L46" i="4" s="1"/>
  <c r="D38" i="4"/>
  <c r="D46" i="4" s="1"/>
  <c r="F31" i="4"/>
  <c r="G31" i="4" s="1"/>
  <c r="H31" i="4" s="1"/>
  <c r="I31" i="4" s="1"/>
  <c r="J31" i="4" s="1"/>
  <c r="K31" i="4" s="1"/>
  <c r="L31" i="4" s="1"/>
  <c r="M31" i="4" s="1"/>
  <c r="N31" i="4" s="1"/>
  <c r="N39" i="4" s="1"/>
  <c r="N47" i="4" s="1"/>
  <c r="E39" i="4"/>
  <c r="E47" i="4" s="1"/>
  <c r="H38" i="4"/>
  <c r="H46" i="4" s="1"/>
  <c r="K37" i="4"/>
  <c r="K45" i="4" s="1"/>
  <c r="G37" i="4"/>
  <c r="G45" i="4" s="1"/>
  <c r="M24" i="4"/>
  <c r="I24" i="4"/>
  <c r="B19" i="4"/>
  <c r="E24" i="4"/>
  <c r="F24" i="4"/>
  <c r="N37" i="4"/>
  <c r="N45" i="4" s="1"/>
  <c r="F37" i="4"/>
  <c r="F45" i="4" s="1"/>
  <c r="N38" i="4"/>
  <c r="N46" i="4" s="1"/>
  <c r="J38" i="4"/>
  <c r="J46" i="4" s="1"/>
  <c r="F38" i="4"/>
  <c r="F46" i="4" s="1"/>
  <c r="M37" i="4"/>
  <c r="M45" i="4" s="1"/>
  <c r="I37" i="4"/>
  <c r="I45" i="4" s="1"/>
  <c r="E37" i="4"/>
  <c r="E45" i="4" s="1"/>
  <c r="N24" i="4"/>
  <c r="C43" i="4"/>
  <c r="D39" i="4"/>
  <c r="D47" i="4" s="1"/>
  <c r="J37" i="4"/>
  <c r="J45" i="4" s="1"/>
  <c r="M38" i="4"/>
  <c r="M46" i="4" s="1"/>
  <c r="I38" i="4"/>
  <c r="I46" i="4" s="1"/>
  <c r="E38" i="4"/>
  <c r="E46" i="4" s="1"/>
  <c r="L37" i="4"/>
  <c r="L45" i="4" s="1"/>
  <c r="H37" i="4"/>
  <c r="H45" i="4" s="1"/>
  <c r="J24" i="4"/>
  <c r="C32" i="4"/>
  <c r="B22" i="4"/>
  <c r="B21" i="4"/>
  <c r="K24" i="4"/>
  <c r="G24" i="4"/>
  <c r="D27" i="4"/>
  <c r="D35" i="4" s="1"/>
  <c r="C37" i="4"/>
  <c r="C45" i="4" s="1"/>
  <c r="C36" i="4"/>
  <c r="C44" i="4" s="1"/>
  <c r="C24" i="4"/>
  <c r="N15" i="4" l="1"/>
  <c r="N16" i="4" s="1"/>
  <c r="I15" i="4"/>
  <c r="I16" i="4" s="1"/>
  <c r="F15" i="4"/>
  <c r="F16" i="4" s="1"/>
  <c r="M15" i="4"/>
  <c r="M16" i="4" s="1"/>
  <c r="C15" i="4"/>
  <c r="K15" i="4"/>
  <c r="K16" i="4" s="1"/>
  <c r="J15" i="4"/>
  <c r="J16" i="4" s="1"/>
  <c r="G15" i="4"/>
  <c r="G16" i="4" s="1"/>
  <c r="H15" i="4"/>
  <c r="H16" i="4" s="1"/>
  <c r="E15" i="4"/>
  <c r="E16" i="4" s="1"/>
  <c r="L15" i="4"/>
  <c r="L16" i="4" s="1"/>
  <c r="D15" i="4"/>
  <c r="D16" i="4" s="1"/>
  <c r="H39" i="4"/>
  <c r="H47" i="4" s="1"/>
  <c r="C52" i="4"/>
  <c r="C53" i="4"/>
  <c r="D54" i="4"/>
  <c r="D53" i="4"/>
  <c r="D52" i="4"/>
  <c r="C54" i="4"/>
  <c r="K39" i="4"/>
  <c r="K47" i="4" s="1"/>
  <c r="D40" i="4"/>
  <c r="D43" i="4"/>
  <c r="C51" i="4"/>
  <c r="C48" i="4"/>
  <c r="C55" i="4" s="1"/>
  <c r="G39" i="4"/>
  <c r="G47" i="4" s="1"/>
  <c r="E27" i="4"/>
  <c r="D32" i="4"/>
  <c r="F39" i="4"/>
  <c r="F47" i="4" s="1"/>
  <c r="C40" i="4"/>
  <c r="L39" i="4"/>
  <c r="L47" i="4" s="1"/>
  <c r="I39" i="4"/>
  <c r="I47" i="4" s="1"/>
  <c r="J39" i="4"/>
  <c r="J47" i="4" s="1"/>
  <c r="B38" i="4"/>
  <c r="B46" i="4" s="1"/>
  <c r="M39" i="4"/>
  <c r="M47" i="4" s="1"/>
  <c r="B37" i="4"/>
  <c r="B45" i="4" s="1"/>
  <c r="B36" i="4"/>
  <c r="B44" i="4" s="1"/>
  <c r="B24" i="4"/>
  <c r="C16" i="4" l="1"/>
  <c r="B15" i="4"/>
  <c r="B16" i="4" s="1"/>
  <c r="F27" i="4"/>
  <c r="E32" i="4"/>
  <c r="E35" i="4"/>
  <c r="B39" i="4"/>
  <c r="B47" i="4" s="1"/>
  <c r="D48" i="4"/>
  <c r="D55" i="4" s="1"/>
  <c r="D51" i="4"/>
  <c r="E52" i="4" l="1"/>
  <c r="E54" i="4"/>
  <c r="E53" i="4"/>
  <c r="E40" i="4"/>
  <c r="E43" i="4"/>
  <c r="G27" i="4"/>
  <c r="F32" i="4"/>
  <c r="F35" i="4"/>
  <c r="F53" i="4" l="1"/>
  <c r="F52" i="4"/>
  <c r="F54" i="4"/>
  <c r="H27" i="4"/>
  <c r="G32" i="4"/>
  <c r="G35" i="4"/>
  <c r="F43" i="4"/>
  <c r="F40" i="4"/>
  <c r="E51" i="4"/>
  <c r="E48" i="4"/>
  <c r="E55" i="4" s="1"/>
  <c r="G54" i="4" l="1"/>
  <c r="G53" i="4"/>
  <c r="G52" i="4"/>
  <c r="G40" i="4"/>
  <c r="G43" i="4"/>
  <c r="F51" i="4"/>
  <c r="F48" i="4"/>
  <c r="F55" i="4" s="1"/>
  <c r="I27" i="4"/>
  <c r="H32" i="4"/>
  <c r="H35" i="4"/>
  <c r="H54" i="4" l="1"/>
  <c r="H53" i="4"/>
  <c r="H52" i="4"/>
  <c r="J27" i="4"/>
  <c r="I32" i="4"/>
  <c r="I35" i="4"/>
  <c r="H40" i="4"/>
  <c r="H43" i="4"/>
  <c r="G51" i="4"/>
  <c r="G48" i="4"/>
  <c r="G55" i="4" s="1"/>
  <c r="I52" i="4" l="1"/>
  <c r="I54" i="4"/>
  <c r="I53" i="4"/>
  <c r="I43" i="4"/>
  <c r="I40" i="4"/>
  <c r="H48" i="4"/>
  <c r="H55" i="4" s="1"/>
  <c r="H51" i="4"/>
  <c r="K27" i="4"/>
  <c r="J32" i="4"/>
  <c r="J35" i="4"/>
  <c r="J53" i="4" l="1"/>
  <c r="J52" i="4"/>
  <c r="J54" i="4"/>
  <c r="L27" i="4"/>
  <c r="K32" i="4"/>
  <c r="K35" i="4"/>
  <c r="J43" i="4"/>
  <c r="J40" i="4"/>
  <c r="I51" i="4"/>
  <c r="I48" i="4"/>
  <c r="I55" i="4" s="1"/>
  <c r="K54" i="4" l="1"/>
  <c r="K53" i="4"/>
  <c r="K52" i="4"/>
  <c r="J51" i="4"/>
  <c r="J48" i="4"/>
  <c r="J55" i="4" s="1"/>
  <c r="K40" i="4"/>
  <c r="K43" i="4"/>
  <c r="M27" i="4"/>
  <c r="L32" i="4"/>
  <c r="L35" i="4"/>
  <c r="L54" i="4" l="1"/>
  <c r="L53" i="4"/>
  <c r="L52" i="4"/>
  <c r="L40" i="4"/>
  <c r="L43" i="4"/>
  <c r="N27" i="4"/>
  <c r="M32" i="4"/>
  <c r="M35" i="4"/>
  <c r="K51" i="4"/>
  <c r="K48" i="4"/>
  <c r="K55" i="4" s="1"/>
  <c r="M52" i="4" l="1"/>
  <c r="M54" i="4"/>
  <c r="M53" i="4"/>
  <c r="N32" i="4"/>
  <c r="N35" i="4"/>
  <c r="L48" i="4"/>
  <c r="L55" i="4" s="1"/>
  <c r="L51" i="4"/>
  <c r="M40" i="4"/>
  <c r="M43" i="4"/>
  <c r="N53" i="4" l="1"/>
  <c r="N52" i="4"/>
  <c r="N54" i="4"/>
  <c r="M51" i="4"/>
  <c r="M48" i="4"/>
  <c r="M55" i="4" s="1"/>
  <c r="N43" i="4"/>
  <c r="N40" i="4"/>
  <c r="B35" i="4"/>
  <c r="B54" i="4" l="1"/>
  <c r="B53" i="4"/>
  <c r="B52" i="4"/>
  <c r="N51" i="4"/>
  <c r="N48" i="4"/>
  <c r="N55" i="4" s="1"/>
  <c r="B40" i="4"/>
  <c r="B43" i="4"/>
  <c r="B48" i="4" l="1"/>
  <c r="B55" i="4" s="1"/>
  <c r="B51" i="4"/>
</calcChain>
</file>

<file path=xl/sharedStrings.xml><?xml version="1.0" encoding="utf-8"?>
<sst xmlns="http://schemas.openxmlformats.org/spreadsheetml/2006/main" count="138" uniqueCount="40">
  <si>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</si>
  <si>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</si>
  <si>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</si>
  <si>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</si>
  <si>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</si>
  <si>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</si>
  <si>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</si>
  <si>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</si>
  <si>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</si>
  <si>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</si>
  <si>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</si>
  <si>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</si>
  <si>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Usage (kWh)</t>
  </si>
  <si>
    <t>Totals</t>
  </si>
  <si>
    <t>Energy Usage (MWh)</t>
  </si>
  <si>
    <t>ZELDA 1 RIVERSIDE</t>
  </si>
  <si>
    <t>ZELDA 2 RIVERSIDE</t>
  </si>
  <si>
    <t>ZELDA 3 RIVERSIDE</t>
  </si>
  <si>
    <t>ZELDA 4 FOOTHILLS</t>
  </si>
  <si>
    <t>ZELDA 5 FOOTHILLS</t>
  </si>
  <si>
    <t>Hours</t>
  </si>
  <si>
    <t>Est Service Hours</t>
  </si>
  <si>
    <t>Est Cap Factor</t>
  </si>
  <si>
    <t>Avg Est Cap Factor</t>
  </si>
  <si>
    <t>Avg Est Service Hours</t>
  </si>
  <si>
    <t>Total MWhs Generated</t>
  </si>
  <si>
    <t>1 CT Only Operation % of hours drawing power</t>
  </si>
  <si>
    <t>5 CT Only Operation % of hours drawing power</t>
  </si>
  <si>
    <t>Est Hours Drawing Power</t>
  </si>
  <si>
    <t>2 CT Only Operation % of hours drawing power</t>
  </si>
  <si>
    <t>3 CT Only Operation % of hours drawing power</t>
  </si>
  <si>
    <t>4 CT Only Operation % of hours drawing power</t>
  </si>
  <si>
    <t>Riverside Site</t>
  </si>
  <si>
    <t>Estimated Operational Hours</t>
  </si>
  <si>
    <t>2017</t>
  </si>
  <si>
    <t>Notes</t>
  </si>
  <si>
    <t>Net Energy (MWhs)</t>
  </si>
  <si>
    <t>Service Hours and Capacity Factors may be impacted by startups, temperatures and hours of operation below base load</t>
  </si>
  <si>
    <t>ICAP</t>
  </si>
  <si>
    <t>Energy Usage &amp; Generation per Riverside testimony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</si>
</sst>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4" fillId="0" borderId="1" xfId="3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1" applyNumberFormat="1" applyFont="1" applyFill="1" applyBorder="1"/>
    <xf numFmtId="1" fontId="2" fillId="2" borderId="1" xfId="0" applyNumberFormat="1" applyFont="1" applyFill="1" applyBorder="1"/>
    <xf numFmtId="164" fontId="2" fillId="2" borderId="1" xfId="0" applyNumberFormat="1" applyFont="1" applyFill="1" applyBorder="1"/>
    <xf numFmtId="43" fontId="5" fillId="0" borderId="1" xfId="1" applyFont="1" applyFill="1" applyBorder="1" applyAlignment="1" applyProtection="1">
      <alignment horizontal="right" vertical="top"/>
    </xf>
    <xf numFmtId="0" fontId="4" fillId="2" borderId="1" xfId="3" applyNumberFormat="1" applyFont="1" applyFill="1" applyBorder="1" applyAlignment="1" applyProtection="1">
      <alignment horizontal="center" vertical="top"/>
    </xf>
    <xf numFmtId="43" fontId="2" fillId="2" borderId="1" xfId="1" applyFont="1" applyFill="1" applyBorder="1"/>
    <xf numFmtId="164" fontId="0" fillId="0" borderId="0" xfId="0" applyNumberFormat="1"/>
    <xf numFmtId="164" fontId="0" fillId="0" borderId="1" xfId="0" applyNumberFormat="1" applyBorder="1"/>
    <xf numFmtId="43" fontId="0" fillId="0" borderId="1" xfId="0" applyNumberFormat="1" applyBorder="1"/>
    <xf numFmtId="10" fontId="0" fillId="0" borderId="1" xfId="2" applyNumberFormat="1" applyFont="1" applyBorder="1"/>
    <xf numFmtId="10" fontId="2" fillId="2" borderId="1" xfId="2" applyNumberFormat="1" applyFont="1" applyFill="1" applyBorder="1"/>
    <xf numFmtId="10" fontId="0" fillId="0" borderId="0" xfId="0" applyNumberFormat="1"/>
    <xf numFmtId="166" fontId="0" fillId="0" borderId="0" xfId="0" applyNumberFormat="1"/>
    <xf numFmtId="165" fontId="6" fillId="0" borderId="1" xfId="2" applyNumberFormat="1" applyFont="1" applyBorder="1"/>
    <xf numFmtId="0" fontId="2" fillId="0" borderId="0" xfId="0" applyFont="1"/>
    <xf numFmtId="0" fontId="2" fillId="0" borderId="0" xfId="0" quotePrefix="1" applyFont="1"/>
    <xf numFmtId="0" fontId="0" fillId="0" borderId="0" xfId="0" applyFont="1" applyFill="1" applyBorder="1"/>
    <xf numFmtId="0" fontId="7" fillId="0" borderId="0" xfId="0" applyFont="1" applyFill="1" applyBorder="1"/>
    <xf numFmtId="38" fontId="2" fillId="2" borderId="1" xfId="1" applyNumberFormat="1" applyFont="1" applyFill="1" applyBorder="1"/>
    <xf numFmtId="0" fontId="2" fillId="3" borderId="1" xfId="0" applyFont="1" applyFill="1" applyBorder="1"/>
    <xf numFmtId="165" fontId="8" fillId="3" borderId="1" xfId="2" applyNumberFormat="1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60" zoomScaleNormal="60" workbookViewId="0">
      <selection activeCell="A4" sqref="A4"/>
    </sheetView>
  </sheetViews>
  <sheetFormatPr defaultRowHeight="15" x14ac:dyDescent="0.25"/>
  <cols>
    <col min="1" max="1" width="59.28515625" customWidth="1"/>
    <col min="2" max="2" width="33.7109375" bestFit="1" customWidth="1"/>
    <col min="3" max="3" width="12.5703125" bestFit="1" customWidth="1"/>
    <col min="4" max="4" width="11.7109375" bestFit="1" customWidth="1"/>
    <col min="5" max="5" width="12.5703125" bestFit="1" customWidth="1"/>
    <col min="6" max="6" width="11.7109375" bestFit="1" customWidth="1"/>
    <col min="7" max="14" width="12.5703125" bestFit="1" customWidth="1"/>
  </cols>
  <sheetData>
    <row r="1" spans="1:14" x14ac:dyDescent="0.25">
      <c r="A1" s="23"/>
    </row>
    <row r="2" spans="1:14" x14ac:dyDescent="0.25">
      <c r="A2" s="23" t="s">
        <v>32</v>
      </c>
    </row>
    <row r="3" spans="1:14" x14ac:dyDescent="0.25">
      <c r="A3" s="23" t="s">
        <v>33</v>
      </c>
    </row>
    <row r="4" spans="1:14" x14ac:dyDescent="0.25">
      <c r="A4" s="24" t="s">
        <v>34</v>
      </c>
    </row>
    <row r="7" spans="1:14" x14ac:dyDescent="0.25">
      <c r="A7" s="6" t="s">
        <v>20</v>
      </c>
      <c r="B7" s="4">
        <f>SUM(C7:N7)</f>
        <v>8760</v>
      </c>
      <c r="C7" s="3">
        <v>744</v>
      </c>
      <c r="D7" s="3">
        <v>672</v>
      </c>
      <c r="E7" s="3">
        <v>744</v>
      </c>
      <c r="F7" s="3">
        <v>720</v>
      </c>
      <c r="G7" s="3">
        <v>744</v>
      </c>
      <c r="H7" s="3">
        <v>720</v>
      </c>
      <c r="I7" s="3">
        <v>744</v>
      </c>
      <c r="J7" s="3">
        <v>744</v>
      </c>
      <c r="K7" s="3">
        <v>720</v>
      </c>
      <c r="L7" s="3">
        <v>744</v>
      </c>
      <c r="M7" s="3">
        <v>720</v>
      </c>
      <c r="N7" s="3">
        <v>744</v>
      </c>
    </row>
    <row r="9" spans="1:14" x14ac:dyDescent="0.25">
      <c r="A9" s="8" t="s">
        <v>14</v>
      </c>
      <c r="B9" s="6" t="s">
        <v>13</v>
      </c>
      <c r="C9" s="7" t="s">
        <v>0</v>
      </c>
      <c r="D9" s="6" t="s">
        <v>1</v>
      </c>
      <c r="E9" s="7" t="s">
        <v>2</v>
      </c>
      <c r="F9" s="6" t="s">
        <v>3</v>
      </c>
      <c r="G9" s="7" t="s">
        <v>4</v>
      </c>
      <c r="H9" s="6" t="s">
        <v>5</v>
      </c>
      <c r="I9" s="7" t="s">
        <v>6</v>
      </c>
      <c r="J9" s="6" t="s">
        <v>7</v>
      </c>
      <c r="K9" s="7" t="s">
        <v>8</v>
      </c>
      <c r="L9" s="6" t="s">
        <v>9</v>
      </c>
      <c r="M9" s="7" t="s">
        <v>10</v>
      </c>
      <c r="N9" s="6" t="s">
        <v>11</v>
      </c>
    </row>
    <row r="10" spans="1:14" x14ac:dyDescent="0.25">
      <c r="A10" s="1" t="s">
        <v>12</v>
      </c>
      <c r="B10" s="2">
        <f>SUM(C10:N10)</f>
        <v>9768832</v>
      </c>
      <c r="C10" s="2">
        <v>797128</v>
      </c>
      <c r="D10" s="2">
        <v>862140</v>
      </c>
      <c r="E10" s="2">
        <v>850800</v>
      </c>
      <c r="F10" s="2">
        <v>838060</v>
      </c>
      <c r="G10" s="2">
        <v>796204</v>
      </c>
      <c r="H10" s="2">
        <v>797844</v>
      </c>
      <c r="I10" s="2">
        <v>793480</v>
      </c>
      <c r="J10" s="2">
        <v>789872</v>
      </c>
      <c r="K10" s="2">
        <v>822648</v>
      </c>
      <c r="L10" s="2">
        <v>754684</v>
      </c>
      <c r="M10" s="2">
        <v>841968</v>
      </c>
      <c r="N10" s="2">
        <v>824004</v>
      </c>
    </row>
    <row r="11" spans="1:14" x14ac:dyDescent="0.25">
      <c r="A11" s="8" t="s">
        <v>14</v>
      </c>
      <c r="B11" s="9">
        <f>SUM(C11:N11)</f>
        <v>9768.8320000000022</v>
      </c>
      <c r="C11" s="10">
        <f>+C10/1000</f>
        <v>797.12800000000004</v>
      </c>
      <c r="D11" s="10">
        <f t="shared" ref="D11:N11" si="0">+D10/1000</f>
        <v>862.14</v>
      </c>
      <c r="E11" s="10">
        <f t="shared" si="0"/>
        <v>850.8</v>
      </c>
      <c r="F11" s="10">
        <f t="shared" si="0"/>
        <v>838.06</v>
      </c>
      <c r="G11" s="10">
        <f t="shared" si="0"/>
        <v>796.20399999999995</v>
      </c>
      <c r="H11" s="10">
        <f t="shared" si="0"/>
        <v>797.84400000000005</v>
      </c>
      <c r="I11" s="10">
        <f t="shared" si="0"/>
        <v>793.48</v>
      </c>
      <c r="J11" s="10">
        <f t="shared" si="0"/>
        <v>789.87199999999996</v>
      </c>
      <c r="K11" s="10">
        <f t="shared" si="0"/>
        <v>822.64800000000002</v>
      </c>
      <c r="L11" s="10">
        <f t="shared" si="0"/>
        <v>754.68399999999997</v>
      </c>
      <c r="M11" s="10">
        <f t="shared" si="0"/>
        <v>841.96799999999996</v>
      </c>
      <c r="N11" s="10">
        <f t="shared" si="0"/>
        <v>824.00400000000002</v>
      </c>
    </row>
    <row r="13" spans="1:14" x14ac:dyDescent="0.25">
      <c r="A13" s="6" t="s">
        <v>36</v>
      </c>
      <c r="B13" s="6" t="s">
        <v>13</v>
      </c>
      <c r="C13" s="7" t="s">
        <v>0</v>
      </c>
      <c r="D13" s="6" t="s">
        <v>1</v>
      </c>
      <c r="E13" s="7" t="s">
        <v>2</v>
      </c>
      <c r="F13" s="6" t="s">
        <v>3</v>
      </c>
      <c r="G13" s="7" t="s">
        <v>4</v>
      </c>
      <c r="H13" s="6" t="s">
        <v>5</v>
      </c>
      <c r="I13" s="7" t="s">
        <v>6</v>
      </c>
      <c r="J13" s="6" t="s">
        <v>7</v>
      </c>
      <c r="K13" s="7" t="s">
        <v>8</v>
      </c>
      <c r="L13" s="6" t="s">
        <v>9</v>
      </c>
      <c r="M13" s="7" t="s">
        <v>10</v>
      </c>
      <c r="N13" s="6" t="s">
        <v>11</v>
      </c>
    </row>
    <row r="14" spans="1:14" x14ac:dyDescent="0.25">
      <c r="A14" s="1" t="str">
        <f>+A11</f>
        <v>Energy Usage (MWh)</v>
      </c>
      <c r="B14" s="2">
        <f>SUM(C14:N14)</f>
        <v>9768.8320000000022</v>
      </c>
      <c r="C14" s="2">
        <f>+C11</f>
        <v>797.12800000000004</v>
      </c>
      <c r="D14" s="2">
        <f t="shared" ref="D14:N14" si="1">+D11</f>
        <v>862.14</v>
      </c>
      <c r="E14" s="2">
        <f t="shared" si="1"/>
        <v>850.8</v>
      </c>
      <c r="F14" s="2">
        <f t="shared" si="1"/>
        <v>838.06</v>
      </c>
      <c r="G14" s="2">
        <f t="shared" si="1"/>
        <v>796.20399999999995</v>
      </c>
      <c r="H14" s="2">
        <f t="shared" si="1"/>
        <v>797.84400000000005</v>
      </c>
      <c r="I14" s="2">
        <f t="shared" si="1"/>
        <v>793.48</v>
      </c>
      <c r="J14" s="2">
        <f t="shared" si="1"/>
        <v>789.87199999999996</v>
      </c>
      <c r="K14" s="2">
        <f t="shared" si="1"/>
        <v>822.64800000000002</v>
      </c>
      <c r="L14" s="2">
        <f t="shared" si="1"/>
        <v>754.68399999999997</v>
      </c>
      <c r="M14" s="2">
        <f t="shared" si="1"/>
        <v>841.96799999999996</v>
      </c>
      <c r="N14" s="2">
        <f t="shared" si="1"/>
        <v>824.00400000000002</v>
      </c>
    </row>
    <row r="15" spans="1:14" x14ac:dyDescent="0.25">
      <c r="A15" s="1" t="s">
        <v>25</v>
      </c>
      <c r="B15" s="2">
        <f t="shared" ref="B15" si="2">SUM(C15:N15)</f>
        <v>435006</v>
      </c>
      <c r="C15" s="2">
        <f>+C24</f>
        <v>21358</v>
      </c>
      <c r="D15" s="2">
        <f t="shared" ref="D15:N15" si="3">+D24</f>
        <v>0</v>
      </c>
      <c r="E15" s="2">
        <f t="shared" si="3"/>
        <v>57576</v>
      </c>
      <c r="F15" s="2">
        <f t="shared" si="3"/>
        <v>7291</v>
      </c>
      <c r="G15" s="2">
        <f t="shared" si="3"/>
        <v>23347</v>
      </c>
      <c r="H15" s="2">
        <f t="shared" si="3"/>
        <v>17418</v>
      </c>
      <c r="I15" s="2">
        <f t="shared" si="3"/>
        <v>43371</v>
      </c>
      <c r="J15" s="2">
        <f t="shared" si="3"/>
        <v>25666</v>
      </c>
      <c r="K15" s="2">
        <f t="shared" si="3"/>
        <v>74789</v>
      </c>
      <c r="L15" s="2">
        <f t="shared" si="3"/>
        <v>44789</v>
      </c>
      <c r="M15" s="2">
        <f t="shared" si="3"/>
        <v>30772</v>
      </c>
      <c r="N15" s="2">
        <f t="shared" si="3"/>
        <v>88629</v>
      </c>
    </row>
    <row r="16" spans="1:14" x14ac:dyDescent="0.25">
      <c r="A16" s="8" t="s">
        <v>36</v>
      </c>
      <c r="B16" s="27">
        <f t="shared" ref="B16" si="4">+B15-B14</f>
        <v>425237.16800000001</v>
      </c>
      <c r="C16" s="27">
        <f t="shared" ref="C16" si="5">+C15-C14</f>
        <v>20560.871999999999</v>
      </c>
      <c r="D16" s="27">
        <f t="shared" ref="D16:N16" si="6">+D15-D14</f>
        <v>-862.14</v>
      </c>
      <c r="E16" s="27">
        <f t="shared" si="6"/>
        <v>56725.2</v>
      </c>
      <c r="F16" s="27">
        <f t="shared" si="6"/>
        <v>6452.9400000000005</v>
      </c>
      <c r="G16" s="27">
        <f t="shared" si="6"/>
        <v>22550.795999999998</v>
      </c>
      <c r="H16" s="27">
        <f t="shared" si="6"/>
        <v>16620.155999999999</v>
      </c>
      <c r="I16" s="27">
        <f t="shared" si="6"/>
        <v>42577.52</v>
      </c>
      <c r="J16" s="27">
        <f t="shared" si="6"/>
        <v>24876.128000000001</v>
      </c>
      <c r="K16" s="27">
        <f t="shared" si="6"/>
        <v>73966.351999999999</v>
      </c>
      <c r="L16" s="27">
        <f t="shared" si="6"/>
        <v>44034.315999999999</v>
      </c>
      <c r="M16" s="27">
        <f t="shared" si="6"/>
        <v>29930.031999999999</v>
      </c>
      <c r="N16" s="27">
        <f t="shared" si="6"/>
        <v>87804.995999999999</v>
      </c>
    </row>
    <row r="18" spans="1:14" x14ac:dyDescent="0.25">
      <c r="A18" s="8" t="s">
        <v>25</v>
      </c>
      <c r="B18" s="6" t="s">
        <v>13</v>
      </c>
      <c r="C18" s="7" t="s">
        <v>0</v>
      </c>
      <c r="D18" s="6" t="s">
        <v>1</v>
      </c>
      <c r="E18" s="7" t="s">
        <v>2</v>
      </c>
      <c r="F18" s="6" t="s">
        <v>3</v>
      </c>
      <c r="G18" s="7" t="s">
        <v>4</v>
      </c>
      <c r="H18" s="6" t="s">
        <v>5</v>
      </c>
      <c r="I18" s="7" t="s">
        <v>6</v>
      </c>
      <c r="J18" s="6" t="s">
        <v>7</v>
      </c>
      <c r="K18" s="7" t="s">
        <v>8</v>
      </c>
      <c r="L18" s="6" t="s">
        <v>9</v>
      </c>
      <c r="M18" s="7" t="s">
        <v>10</v>
      </c>
      <c r="N18" s="6" t="s">
        <v>11</v>
      </c>
    </row>
    <row r="19" spans="1:14" x14ac:dyDescent="0.25">
      <c r="A19" s="5" t="s">
        <v>15</v>
      </c>
      <c r="B19" s="2">
        <f>SUM(C19:N19)</f>
        <v>97671</v>
      </c>
      <c r="C19" s="16">
        <v>5823</v>
      </c>
      <c r="D19" s="16">
        <v>0</v>
      </c>
      <c r="E19" s="16">
        <v>15214</v>
      </c>
      <c r="F19" s="16">
        <v>2082</v>
      </c>
      <c r="G19" s="16">
        <v>6321</v>
      </c>
      <c r="H19" s="16">
        <v>3841</v>
      </c>
      <c r="I19" s="16">
        <v>8380</v>
      </c>
      <c r="J19" s="16">
        <v>5141</v>
      </c>
      <c r="K19" s="16">
        <v>16454</v>
      </c>
      <c r="L19" s="16">
        <v>9365</v>
      </c>
      <c r="M19" s="16">
        <v>6345</v>
      </c>
      <c r="N19" s="16">
        <v>18705</v>
      </c>
    </row>
    <row r="20" spans="1:14" x14ac:dyDescent="0.25">
      <c r="A20" s="5" t="s">
        <v>16</v>
      </c>
      <c r="B20" s="2">
        <f t="shared" ref="B20:B24" si="7">SUM(C20:N20)</f>
        <v>78746</v>
      </c>
      <c r="C20" s="16">
        <v>5227</v>
      </c>
      <c r="D20" s="16">
        <v>0</v>
      </c>
      <c r="E20" s="16">
        <v>12669</v>
      </c>
      <c r="F20" s="16">
        <v>717</v>
      </c>
      <c r="G20" s="16">
        <v>1304</v>
      </c>
      <c r="H20" s="16">
        <v>3096</v>
      </c>
      <c r="I20" s="16">
        <v>8006</v>
      </c>
      <c r="J20" s="16">
        <v>5471</v>
      </c>
      <c r="K20" s="16">
        <v>14339</v>
      </c>
      <c r="L20" s="16">
        <v>7342</v>
      </c>
      <c r="M20" s="16">
        <v>5168</v>
      </c>
      <c r="N20" s="16">
        <v>15407</v>
      </c>
    </row>
    <row r="21" spans="1:14" x14ac:dyDescent="0.25">
      <c r="A21" s="5" t="s">
        <v>17</v>
      </c>
      <c r="B21" s="2">
        <f t="shared" si="7"/>
        <v>83140</v>
      </c>
      <c r="C21" s="16">
        <v>3901</v>
      </c>
      <c r="D21" s="16">
        <v>0</v>
      </c>
      <c r="E21" s="16">
        <v>11773</v>
      </c>
      <c r="F21" s="16">
        <v>0</v>
      </c>
      <c r="G21" s="16">
        <v>5052</v>
      </c>
      <c r="H21" s="16">
        <v>2897</v>
      </c>
      <c r="I21" s="16">
        <v>7531</v>
      </c>
      <c r="J21" s="16">
        <v>5939</v>
      </c>
      <c r="K21" s="16">
        <v>13977</v>
      </c>
      <c r="L21" s="16">
        <v>9206</v>
      </c>
      <c r="M21" s="16">
        <v>5077</v>
      </c>
      <c r="N21" s="16">
        <v>17787</v>
      </c>
    </row>
    <row r="22" spans="1:14" x14ac:dyDescent="0.25">
      <c r="A22" s="5" t="s">
        <v>18</v>
      </c>
      <c r="B22" s="2">
        <f t="shared" si="7"/>
        <v>92605</v>
      </c>
      <c r="C22" s="16">
        <v>5162</v>
      </c>
      <c r="D22" s="16">
        <v>0</v>
      </c>
      <c r="E22" s="16">
        <v>11546</v>
      </c>
      <c r="F22" s="16">
        <v>2550</v>
      </c>
      <c r="G22" s="16">
        <v>6027</v>
      </c>
      <c r="H22" s="16">
        <v>3990</v>
      </c>
      <c r="I22" s="16">
        <v>9715</v>
      </c>
      <c r="J22" s="16">
        <v>3279</v>
      </c>
      <c r="K22" s="16">
        <v>15205</v>
      </c>
      <c r="L22" s="16">
        <v>9880</v>
      </c>
      <c r="M22" s="16">
        <v>6937</v>
      </c>
      <c r="N22" s="16">
        <v>18314</v>
      </c>
    </row>
    <row r="23" spans="1:14" x14ac:dyDescent="0.25">
      <c r="A23" s="5" t="s">
        <v>19</v>
      </c>
      <c r="B23" s="2">
        <f t="shared" si="7"/>
        <v>82844</v>
      </c>
      <c r="C23" s="16">
        <v>1245</v>
      </c>
      <c r="D23" s="16">
        <v>0</v>
      </c>
      <c r="E23" s="16">
        <v>6374</v>
      </c>
      <c r="F23" s="16">
        <v>1942</v>
      </c>
      <c r="G23" s="16">
        <v>4643</v>
      </c>
      <c r="H23" s="16">
        <v>3594</v>
      </c>
      <c r="I23" s="16">
        <v>9739</v>
      </c>
      <c r="J23" s="16">
        <v>5836</v>
      </c>
      <c r="K23" s="16">
        <v>14814</v>
      </c>
      <c r="L23" s="16">
        <v>8996</v>
      </c>
      <c r="M23" s="16">
        <v>7245</v>
      </c>
      <c r="N23" s="16">
        <v>18416</v>
      </c>
    </row>
    <row r="24" spans="1:14" x14ac:dyDescent="0.25">
      <c r="A24" s="8" t="s">
        <v>25</v>
      </c>
      <c r="B24" s="9">
        <f t="shared" si="7"/>
        <v>435006</v>
      </c>
      <c r="C24" s="11">
        <f>SUM(C19:C23)</f>
        <v>21358</v>
      </c>
      <c r="D24" s="11">
        <f t="shared" ref="D24:N24" si="8">SUM(D19:D23)</f>
        <v>0</v>
      </c>
      <c r="E24" s="11">
        <f t="shared" si="8"/>
        <v>57576</v>
      </c>
      <c r="F24" s="11">
        <f t="shared" si="8"/>
        <v>7291</v>
      </c>
      <c r="G24" s="11">
        <f t="shared" si="8"/>
        <v>23347</v>
      </c>
      <c r="H24" s="11">
        <f t="shared" si="8"/>
        <v>17418</v>
      </c>
      <c r="I24" s="11">
        <f t="shared" si="8"/>
        <v>43371</v>
      </c>
      <c r="J24" s="11">
        <f t="shared" si="8"/>
        <v>25666</v>
      </c>
      <c r="K24" s="11">
        <f t="shared" si="8"/>
        <v>74789</v>
      </c>
      <c r="L24" s="11">
        <f t="shared" si="8"/>
        <v>44789</v>
      </c>
      <c r="M24" s="11">
        <f t="shared" si="8"/>
        <v>30772</v>
      </c>
      <c r="N24" s="11">
        <f t="shared" si="8"/>
        <v>88629</v>
      </c>
    </row>
    <row r="25" spans="1:14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6" t="s">
        <v>38</v>
      </c>
      <c r="B26" s="6" t="s">
        <v>13</v>
      </c>
      <c r="C26" s="7" t="s">
        <v>0</v>
      </c>
      <c r="D26" s="6" t="s">
        <v>1</v>
      </c>
      <c r="E26" s="7" t="s">
        <v>2</v>
      </c>
      <c r="F26" s="6" t="s">
        <v>3</v>
      </c>
      <c r="G26" s="7" t="s">
        <v>4</v>
      </c>
      <c r="H26" s="6" t="s">
        <v>5</v>
      </c>
      <c r="I26" s="7" t="s">
        <v>6</v>
      </c>
      <c r="J26" s="6" t="s">
        <v>7</v>
      </c>
      <c r="K26" s="7" t="s">
        <v>8</v>
      </c>
      <c r="L26" s="6" t="s">
        <v>9</v>
      </c>
      <c r="M26" s="7" t="s">
        <v>10</v>
      </c>
      <c r="N26" s="6" t="s">
        <v>11</v>
      </c>
    </row>
    <row r="27" spans="1:14" x14ac:dyDescent="0.25">
      <c r="A27" s="5" t="s">
        <v>15</v>
      </c>
      <c r="B27" s="12">
        <v>167.2</v>
      </c>
      <c r="C27" s="17">
        <f>+B27</f>
        <v>167.2</v>
      </c>
      <c r="D27" s="17">
        <f t="shared" ref="D27:N27" si="9">+C27</f>
        <v>167.2</v>
      </c>
      <c r="E27" s="17">
        <f t="shared" si="9"/>
        <v>167.2</v>
      </c>
      <c r="F27" s="17">
        <f t="shared" si="9"/>
        <v>167.2</v>
      </c>
      <c r="G27" s="17">
        <f t="shared" si="9"/>
        <v>167.2</v>
      </c>
      <c r="H27" s="17">
        <f t="shared" si="9"/>
        <v>167.2</v>
      </c>
      <c r="I27" s="17">
        <f t="shared" si="9"/>
        <v>167.2</v>
      </c>
      <c r="J27" s="17">
        <f t="shared" si="9"/>
        <v>167.2</v>
      </c>
      <c r="K27" s="17">
        <f t="shared" si="9"/>
        <v>167.2</v>
      </c>
      <c r="L27" s="17">
        <f t="shared" si="9"/>
        <v>167.2</v>
      </c>
      <c r="M27" s="17">
        <f t="shared" si="9"/>
        <v>167.2</v>
      </c>
      <c r="N27" s="17">
        <f t="shared" si="9"/>
        <v>167.2</v>
      </c>
    </row>
    <row r="28" spans="1:14" x14ac:dyDescent="0.25">
      <c r="A28" s="5" t="s">
        <v>16</v>
      </c>
      <c r="B28" s="12">
        <v>167.2</v>
      </c>
      <c r="C28" s="17">
        <f t="shared" ref="C28:N31" si="10">+B28</f>
        <v>167.2</v>
      </c>
      <c r="D28" s="17">
        <f t="shared" si="10"/>
        <v>167.2</v>
      </c>
      <c r="E28" s="17">
        <f t="shared" si="10"/>
        <v>167.2</v>
      </c>
      <c r="F28" s="17">
        <f t="shared" si="10"/>
        <v>167.2</v>
      </c>
      <c r="G28" s="17">
        <f t="shared" si="10"/>
        <v>167.2</v>
      </c>
      <c r="H28" s="17">
        <f t="shared" si="10"/>
        <v>167.2</v>
      </c>
      <c r="I28" s="17">
        <f t="shared" si="10"/>
        <v>167.2</v>
      </c>
      <c r="J28" s="17">
        <f t="shared" si="10"/>
        <v>167.2</v>
      </c>
      <c r="K28" s="17">
        <f t="shared" si="10"/>
        <v>167.2</v>
      </c>
      <c r="L28" s="17">
        <f t="shared" si="10"/>
        <v>167.2</v>
      </c>
      <c r="M28" s="17">
        <f t="shared" si="10"/>
        <v>167.2</v>
      </c>
      <c r="N28" s="17">
        <f t="shared" si="10"/>
        <v>167.2</v>
      </c>
    </row>
    <row r="29" spans="1:14" x14ac:dyDescent="0.25">
      <c r="A29" s="5" t="s">
        <v>17</v>
      </c>
      <c r="B29" s="12">
        <v>167.2</v>
      </c>
      <c r="C29" s="17">
        <f t="shared" si="10"/>
        <v>167.2</v>
      </c>
      <c r="D29" s="17">
        <f t="shared" si="10"/>
        <v>167.2</v>
      </c>
      <c r="E29" s="17">
        <f t="shared" si="10"/>
        <v>167.2</v>
      </c>
      <c r="F29" s="17">
        <f t="shared" si="10"/>
        <v>167.2</v>
      </c>
      <c r="G29" s="17">
        <f t="shared" si="10"/>
        <v>167.2</v>
      </c>
      <c r="H29" s="17">
        <f t="shared" si="10"/>
        <v>167.2</v>
      </c>
      <c r="I29" s="17">
        <f t="shared" si="10"/>
        <v>167.2</v>
      </c>
      <c r="J29" s="17">
        <f t="shared" si="10"/>
        <v>167.2</v>
      </c>
      <c r="K29" s="17">
        <f t="shared" si="10"/>
        <v>167.2</v>
      </c>
      <c r="L29" s="17">
        <f t="shared" si="10"/>
        <v>167.2</v>
      </c>
      <c r="M29" s="17">
        <f t="shared" si="10"/>
        <v>167.2</v>
      </c>
      <c r="N29" s="17">
        <f t="shared" si="10"/>
        <v>167.2</v>
      </c>
    </row>
    <row r="30" spans="1:14" x14ac:dyDescent="0.25">
      <c r="A30" s="5" t="s">
        <v>18</v>
      </c>
      <c r="B30" s="12">
        <v>167.2</v>
      </c>
      <c r="C30" s="17">
        <f t="shared" si="10"/>
        <v>167.2</v>
      </c>
      <c r="D30" s="17">
        <f t="shared" si="10"/>
        <v>167.2</v>
      </c>
      <c r="E30" s="17">
        <f t="shared" si="10"/>
        <v>167.2</v>
      </c>
      <c r="F30" s="17">
        <f t="shared" si="10"/>
        <v>167.2</v>
      </c>
      <c r="G30" s="17">
        <f t="shared" si="10"/>
        <v>167.2</v>
      </c>
      <c r="H30" s="17">
        <f t="shared" si="10"/>
        <v>167.2</v>
      </c>
      <c r="I30" s="17">
        <f t="shared" si="10"/>
        <v>167.2</v>
      </c>
      <c r="J30" s="17">
        <f t="shared" si="10"/>
        <v>167.2</v>
      </c>
      <c r="K30" s="17">
        <f t="shared" si="10"/>
        <v>167.2</v>
      </c>
      <c r="L30" s="17">
        <f t="shared" si="10"/>
        <v>167.2</v>
      </c>
      <c r="M30" s="17">
        <f t="shared" si="10"/>
        <v>167.2</v>
      </c>
      <c r="N30" s="17">
        <f t="shared" si="10"/>
        <v>167.2</v>
      </c>
    </row>
    <row r="31" spans="1:14" x14ac:dyDescent="0.25">
      <c r="A31" s="5" t="s">
        <v>19</v>
      </c>
      <c r="B31" s="12">
        <v>167.2</v>
      </c>
      <c r="C31" s="17">
        <f t="shared" si="10"/>
        <v>167.2</v>
      </c>
      <c r="D31" s="17">
        <f t="shared" si="10"/>
        <v>167.2</v>
      </c>
      <c r="E31" s="17">
        <f t="shared" si="10"/>
        <v>167.2</v>
      </c>
      <c r="F31" s="17">
        <f t="shared" si="10"/>
        <v>167.2</v>
      </c>
      <c r="G31" s="17">
        <f t="shared" si="10"/>
        <v>167.2</v>
      </c>
      <c r="H31" s="17">
        <f t="shared" si="10"/>
        <v>167.2</v>
      </c>
      <c r="I31" s="17">
        <f t="shared" si="10"/>
        <v>167.2</v>
      </c>
      <c r="J31" s="17">
        <f t="shared" si="10"/>
        <v>167.2</v>
      </c>
      <c r="K31" s="17">
        <f t="shared" si="10"/>
        <v>167.2</v>
      </c>
      <c r="L31" s="17">
        <f t="shared" si="10"/>
        <v>167.2</v>
      </c>
      <c r="M31" s="17">
        <f t="shared" si="10"/>
        <v>167.2</v>
      </c>
      <c r="N31" s="17">
        <f t="shared" si="10"/>
        <v>167.2</v>
      </c>
    </row>
    <row r="32" spans="1:14" x14ac:dyDescent="0.25">
      <c r="A32" s="13" t="s">
        <v>13</v>
      </c>
      <c r="B32" s="14">
        <f>SUM(B27:B31)</f>
        <v>836</v>
      </c>
      <c r="C32" s="14">
        <f t="shared" ref="C32:N32" si="11">SUM(C27:C31)</f>
        <v>836</v>
      </c>
      <c r="D32" s="14">
        <f t="shared" si="11"/>
        <v>836</v>
      </c>
      <c r="E32" s="14">
        <f t="shared" si="11"/>
        <v>836</v>
      </c>
      <c r="F32" s="14">
        <f t="shared" si="11"/>
        <v>836</v>
      </c>
      <c r="G32" s="14">
        <f t="shared" si="11"/>
        <v>836</v>
      </c>
      <c r="H32" s="14">
        <f t="shared" si="11"/>
        <v>836</v>
      </c>
      <c r="I32" s="14">
        <f t="shared" si="11"/>
        <v>836</v>
      </c>
      <c r="J32" s="14">
        <f t="shared" si="11"/>
        <v>836</v>
      </c>
      <c r="K32" s="14">
        <f t="shared" si="11"/>
        <v>836</v>
      </c>
      <c r="L32" s="14">
        <f t="shared" si="11"/>
        <v>836</v>
      </c>
      <c r="M32" s="14">
        <f t="shared" si="11"/>
        <v>836</v>
      </c>
      <c r="N32" s="14">
        <f t="shared" si="11"/>
        <v>836</v>
      </c>
    </row>
    <row r="34" spans="1:14" x14ac:dyDescent="0.25">
      <c r="A34" s="6" t="s">
        <v>21</v>
      </c>
      <c r="B34" s="6" t="s">
        <v>13</v>
      </c>
      <c r="C34" s="7" t="s">
        <v>0</v>
      </c>
      <c r="D34" s="6" t="s">
        <v>1</v>
      </c>
      <c r="E34" s="7" t="s">
        <v>2</v>
      </c>
      <c r="F34" s="6" t="s">
        <v>3</v>
      </c>
      <c r="G34" s="7" t="s">
        <v>4</v>
      </c>
      <c r="H34" s="6" t="s">
        <v>5</v>
      </c>
      <c r="I34" s="7" t="s">
        <v>6</v>
      </c>
      <c r="J34" s="6" t="s">
        <v>7</v>
      </c>
      <c r="K34" s="7" t="s">
        <v>8</v>
      </c>
      <c r="L34" s="6" t="s">
        <v>9</v>
      </c>
      <c r="M34" s="7" t="s">
        <v>10</v>
      </c>
      <c r="N34" s="6" t="s">
        <v>11</v>
      </c>
    </row>
    <row r="35" spans="1:14" x14ac:dyDescent="0.25">
      <c r="A35" s="5" t="s">
        <v>15</v>
      </c>
      <c r="B35" s="12">
        <f>SUM(C35:N35)</f>
        <v>584.15669856459328</v>
      </c>
      <c r="C35" s="17">
        <f t="shared" ref="C35:N35" si="12">+C19/C27</f>
        <v>34.826555023923447</v>
      </c>
      <c r="D35" s="17">
        <f t="shared" si="12"/>
        <v>0</v>
      </c>
      <c r="E35" s="17">
        <f t="shared" si="12"/>
        <v>90.992822966507177</v>
      </c>
      <c r="F35" s="17">
        <f t="shared" si="12"/>
        <v>12.452153110047847</v>
      </c>
      <c r="G35" s="17">
        <f t="shared" si="12"/>
        <v>37.805023923444978</v>
      </c>
      <c r="H35" s="17">
        <f t="shared" si="12"/>
        <v>22.972488038277515</v>
      </c>
      <c r="I35" s="17">
        <f t="shared" si="12"/>
        <v>50.119617224880386</v>
      </c>
      <c r="J35" s="17">
        <f t="shared" si="12"/>
        <v>30.747607655502396</v>
      </c>
      <c r="K35" s="17">
        <f t="shared" si="12"/>
        <v>98.409090909090921</v>
      </c>
      <c r="L35" s="17">
        <f t="shared" si="12"/>
        <v>56.010765550239235</v>
      </c>
      <c r="M35" s="17">
        <f t="shared" si="12"/>
        <v>37.948564593301441</v>
      </c>
      <c r="N35" s="17">
        <f t="shared" si="12"/>
        <v>111.87200956937799</v>
      </c>
    </row>
    <row r="36" spans="1:14" x14ac:dyDescent="0.25">
      <c r="A36" s="5" t="s">
        <v>16</v>
      </c>
      <c r="B36" s="12">
        <f t="shared" ref="B36:B39" si="13">SUM(C36:N36)</f>
        <v>470.96889952153117</v>
      </c>
      <c r="C36" s="17">
        <f t="shared" ref="C36:N36" si="14">+C20/C28</f>
        <v>31.261961722488042</v>
      </c>
      <c r="D36" s="17">
        <f t="shared" si="14"/>
        <v>0</v>
      </c>
      <c r="E36" s="17">
        <f t="shared" si="14"/>
        <v>75.77153110047847</v>
      </c>
      <c r="F36" s="17">
        <f t="shared" si="14"/>
        <v>4.2882775119617227</v>
      </c>
      <c r="G36" s="17">
        <f t="shared" si="14"/>
        <v>7.7990430622009574</v>
      </c>
      <c r="H36" s="17">
        <f t="shared" si="14"/>
        <v>18.516746411483254</v>
      </c>
      <c r="I36" s="17">
        <f t="shared" si="14"/>
        <v>47.882775119617229</v>
      </c>
      <c r="J36" s="17">
        <f t="shared" si="14"/>
        <v>32.721291866028707</v>
      </c>
      <c r="K36" s="17">
        <f t="shared" si="14"/>
        <v>85.759569377990431</v>
      </c>
      <c r="L36" s="17">
        <f t="shared" si="14"/>
        <v>43.911483253588521</v>
      </c>
      <c r="M36" s="17">
        <f t="shared" si="14"/>
        <v>30.90909090909091</v>
      </c>
      <c r="N36" s="17">
        <f t="shared" si="14"/>
        <v>92.147129186602882</v>
      </c>
    </row>
    <row r="37" spans="1:14" x14ac:dyDescent="0.25">
      <c r="A37" s="5" t="s">
        <v>17</v>
      </c>
      <c r="B37" s="12">
        <f t="shared" si="13"/>
        <v>497.2488038277512</v>
      </c>
      <c r="C37" s="17">
        <f t="shared" ref="C37:N37" si="15">+C21/C29</f>
        <v>23.331339712918663</v>
      </c>
      <c r="D37" s="17">
        <f t="shared" si="15"/>
        <v>0</v>
      </c>
      <c r="E37" s="17">
        <f t="shared" si="15"/>
        <v>70.412679425837325</v>
      </c>
      <c r="F37" s="17">
        <f t="shared" si="15"/>
        <v>0</v>
      </c>
      <c r="G37" s="17">
        <f t="shared" si="15"/>
        <v>30.215311004784692</v>
      </c>
      <c r="H37" s="17">
        <f t="shared" si="15"/>
        <v>17.326555023923447</v>
      </c>
      <c r="I37" s="17">
        <f t="shared" si="15"/>
        <v>45.041866028708135</v>
      </c>
      <c r="J37" s="17">
        <f t="shared" si="15"/>
        <v>35.520334928229666</v>
      </c>
      <c r="K37" s="17">
        <f t="shared" si="15"/>
        <v>83.594497607655512</v>
      </c>
      <c r="L37" s="17">
        <f t="shared" si="15"/>
        <v>55.059808612440193</v>
      </c>
      <c r="M37" s="17">
        <f t="shared" si="15"/>
        <v>30.364832535885171</v>
      </c>
      <c r="N37" s="17">
        <f t="shared" si="15"/>
        <v>106.38157894736842</v>
      </c>
    </row>
    <row r="38" spans="1:14" x14ac:dyDescent="0.25">
      <c r="A38" s="5" t="s">
        <v>18</v>
      </c>
      <c r="B38" s="12">
        <f t="shared" si="13"/>
        <v>553.85765550239239</v>
      </c>
      <c r="C38" s="17">
        <f t="shared" ref="C38:N38" si="16">+C22/C30</f>
        <v>30.873205741626798</v>
      </c>
      <c r="D38" s="17">
        <f t="shared" si="16"/>
        <v>0</v>
      </c>
      <c r="E38" s="17">
        <f t="shared" si="16"/>
        <v>69.055023923444978</v>
      </c>
      <c r="F38" s="17">
        <f t="shared" si="16"/>
        <v>15.251196172248806</v>
      </c>
      <c r="G38" s="17">
        <f t="shared" si="16"/>
        <v>36.046650717703351</v>
      </c>
      <c r="H38" s="17">
        <f t="shared" si="16"/>
        <v>23.863636363636367</v>
      </c>
      <c r="I38" s="17">
        <f t="shared" si="16"/>
        <v>58.104066985645936</v>
      </c>
      <c r="J38" s="17">
        <f t="shared" si="16"/>
        <v>19.611244019138756</v>
      </c>
      <c r="K38" s="17">
        <f t="shared" si="16"/>
        <v>90.93899521531101</v>
      </c>
      <c r="L38" s="17">
        <f t="shared" si="16"/>
        <v>59.090909090909093</v>
      </c>
      <c r="M38" s="17">
        <f t="shared" si="16"/>
        <v>41.489234449760765</v>
      </c>
      <c r="N38" s="17">
        <f t="shared" si="16"/>
        <v>109.53349282296651</v>
      </c>
    </row>
    <row r="39" spans="1:14" x14ac:dyDescent="0.25">
      <c r="A39" s="5" t="s">
        <v>19</v>
      </c>
      <c r="B39" s="12">
        <f t="shared" si="13"/>
        <v>495.4784688995216</v>
      </c>
      <c r="C39" s="17">
        <f t="shared" ref="C39:N39" si="17">+C23/C31</f>
        <v>7.446172248803828</v>
      </c>
      <c r="D39" s="17">
        <f t="shared" si="17"/>
        <v>0</v>
      </c>
      <c r="E39" s="17">
        <f t="shared" si="17"/>
        <v>38.122009569377994</v>
      </c>
      <c r="F39" s="17">
        <f t="shared" si="17"/>
        <v>11.614832535885169</v>
      </c>
      <c r="G39" s="17">
        <f t="shared" si="17"/>
        <v>27.769138755980862</v>
      </c>
      <c r="H39" s="17">
        <f t="shared" si="17"/>
        <v>21.495215311004785</v>
      </c>
      <c r="I39" s="17">
        <f t="shared" si="17"/>
        <v>58.247607655502399</v>
      </c>
      <c r="J39" s="17">
        <f t="shared" si="17"/>
        <v>34.904306220095698</v>
      </c>
      <c r="K39" s="17">
        <f t="shared" si="17"/>
        <v>88.600478468899524</v>
      </c>
      <c r="L39" s="17">
        <f t="shared" si="17"/>
        <v>53.803827751196174</v>
      </c>
      <c r="M39" s="17">
        <f t="shared" si="17"/>
        <v>43.331339712918663</v>
      </c>
      <c r="N39" s="17">
        <f t="shared" si="17"/>
        <v>110.14354066985646</v>
      </c>
    </row>
    <row r="40" spans="1:14" x14ac:dyDescent="0.25">
      <c r="A40" s="13" t="s">
        <v>24</v>
      </c>
      <c r="B40" s="14">
        <f>AVERAGE(B35:B39)</f>
        <v>520.34210526315792</v>
      </c>
      <c r="C40" s="14">
        <f t="shared" ref="C40:N40" si="18">AVERAGE(C35:C39)</f>
        <v>25.547846889952154</v>
      </c>
      <c r="D40" s="14">
        <f t="shared" si="18"/>
        <v>0</v>
      </c>
      <c r="E40" s="14">
        <f t="shared" si="18"/>
        <v>68.870813397129183</v>
      </c>
      <c r="F40" s="14">
        <f t="shared" si="18"/>
        <v>8.7212918660287091</v>
      </c>
      <c r="G40" s="14">
        <f t="shared" si="18"/>
        <v>27.927033492822964</v>
      </c>
      <c r="H40" s="14">
        <f t="shared" si="18"/>
        <v>20.834928229665074</v>
      </c>
      <c r="I40" s="14">
        <f t="shared" si="18"/>
        <v>51.879186602870824</v>
      </c>
      <c r="J40" s="14">
        <f t="shared" si="18"/>
        <v>30.700956937799042</v>
      </c>
      <c r="K40" s="14">
        <f t="shared" si="18"/>
        <v>89.46052631578948</v>
      </c>
      <c r="L40" s="14">
        <f t="shared" si="18"/>
        <v>53.575358851674636</v>
      </c>
      <c r="M40" s="14">
        <f t="shared" si="18"/>
        <v>36.808612440191389</v>
      </c>
      <c r="N40" s="14">
        <f t="shared" si="18"/>
        <v>106.01555023923447</v>
      </c>
    </row>
    <row r="42" spans="1:14" x14ac:dyDescent="0.25">
      <c r="A42" s="6" t="s">
        <v>22</v>
      </c>
      <c r="B42" s="6" t="s">
        <v>13</v>
      </c>
      <c r="C42" s="7" t="s">
        <v>0</v>
      </c>
      <c r="D42" s="6" t="s">
        <v>1</v>
      </c>
      <c r="E42" s="7" t="s">
        <v>2</v>
      </c>
      <c r="F42" s="6" t="s">
        <v>3</v>
      </c>
      <c r="G42" s="7" t="s">
        <v>4</v>
      </c>
      <c r="H42" s="6" t="s">
        <v>5</v>
      </c>
      <c r="I42" s="7" t="s">
        <v>6</v>
      </c>
      <c r="J42" s="6" t="s">
        <v>7</v>
      </c>
      <c r="K42" s="7" t="s">
        <v>8</v>
      </c>
      <c r="L42" s="6" t="s">
        <v>9</v>
      </c>
      <c r="M42" s="7" t="s">
        <v>10</v>
      </c>
      <c r="N42" s="6" t="s">
        <v>11</v>
      </c>
    </row>
    <row r="43" spans="1:14" x14ac:dyDescent="0.25">
      <c r="A43" s="5" t="s">
        <v>15</v>
      </c>
      <c r="B43" s="18">
        <f>+B35/B$7</f>
        <v>6.6684554630661336E-2</v>
      </c>
      <c r="C43" s="18">
        <f>+C35/C$7</f>
        <v>4.6809885784843346E-2</v>
      </c>
      <c r="D43" s="18">
        <f t="shared" ref="D43:N43" si="19">+D35/D$7</f>
        <v>0</v>
      </c>
      <c r="E43" s="18">
        <f t="shared" si="19"/>
        <v>0.12230218140659567</v>
      </c>
      <c r="F43" s="18">
        <f t="shared" si="19"/>
        <v>1.7294657097288675E-2</v>
      </c>
      <c r="G43" s="18">
        <f t="shared" si="19"/>
        <v>5.0813204198178731E-2</v>
      </c>
      <c r="H43" s="18">
        <f t="shared" si="19"/>
        <v>3.1906233386496549E-2</v>
      </c>
      <c r="I43" s="18">
        <f t="shared" si="19"/>
        <v>6.7365076915161803E-2</v>
      </c>
      <c r="J43" s="18">
        <f t="shared" si="19"/>
        <v>4.1327429644492465E-2</v>
      </c>
      <c r="K43" s="18">
        <f t="shared" si="19"/>
        <v>0.13667929292929296</v>
      </c>
      <c r="L43" s="18">
        <f t="shared" si="19"/>
        <v>7.5283287029891441E-2</v>
      </c>
      <c r="M43" s="18">
        <f t="shared" si="19"/>
        <v>5.2706339712918666E-2</v>
      </c>
      <c r="N43" s="18">
        <f t="shared" si="19"/>
        <v>0.15036560425991666</v>
      </c>
    </row>
    <row r="44" spans="1:14" x14ac:dyDescent="0.25">
      <c r="A44" s="5" t="s">
        <v>16</v>
      </c>
      <c r="B44" s="18">
        <f t="shared" ref="B44" si="20">+B36/B$7</f>
        <v>5.3763573004741001E-2</v>
      </c>
      <c r="C44" s="18">
        <f t="shared" ref="C44:N44" si="21">+C36/C$7</f>
        <v>4.2018765756032313E-2</v>
      </c>
      <c r="D44" s="18">
        <f t="shared" si="21"/>
        <v>0</v>
      </c>
      <c r="E44" s="18">
        <f t="shared" si="21"/>
        <v>0.10184345578021299</v>
      </c>
      <c r="F44" s="18">
        <f t="shared" si="21"/>
        <v>5.9559409888357258E-3</v>
      </c>
      <c r="G44" s="18">
        <f t="shared" si="21"/>
        <v>1.0482584761022793E-2</v>
      </c>
      <c r="H44" s="18">
        <f t="shared" si="21"/>
        <v>2.5717703349282299E-2</v>
      </c>
      <c r="I44" s="18">
        <f t="shared" si="21"/>
        <v>6.4358568709162942E-2</v>
      </c>
      <c r="J44" s="18">
        <f t="shared" si="21"/>
        <v>4.3980231002726758E-2</v>
      </c>
      <c r="K44" s="18">
        <f t="shared" si="21"/>
        <v>0.11911051302498671</v>
      </c>
      <c r="L44" s="18">
        <f t="shared" si="21"/>
        <v>5.9020810824715754E-2</v>
      </c>
      <c r="M44" s="18">
        <f t="shared" si="21"/>
        <v>4.2929292929292928E-2</v>
      </c>
      <c r="N44" s="18">
        <f t="shared" si="21"/>
        <v>0.12385366826156301</v>
      </c>
    </row>
    <row r="45" spans="1:14" x14ac:dyDescent="0.25">
      <c r="A45" s="5" t="s">
        <v>17</v>
      </c>
      <c r="B45" s="18">
        <f t="shared" ref="B45" si="22">+B37/B$7</f>
        <v>5.6763562080793514E-2</v>
      </c>
      <c r="C45" s="18">
        <f t="shared" ref="C45:N45" si="23">+C37/C$7</f>
        <v>3.1359327571127235E-2</v>
      </c>
      <c r="D45" s="18">
        <f t="shared" si="23"/>
        <v>0</v>
      </c>
      <c r="E45" s="18">
        <f t="shared" si="23"/>
        <v>9.4640698153007158E-2</v>
      </c>
      <c r="F45" s="18">
        <f t="shared" si="23"/>
        <v>0</v>
      </c>
      <c r="G45" s="18">
        <f t="shared" si="23"/>
        <v>4.0611977156968675E-2</v>
      </c>
      <c r="H45" s="18">
        <f t="shared" si="23"/>
        <v>2.4064659755449233E-2</v>
      </c>
      <c r="I45" s="18">
        <f t="shared" si="23"/>
        <v>6.0540142511704483E-2</v>
      </c>
      <c r="J45" s="18">
        <f t="shared" si="23"/>
        <v>4.7742385656222672E-2</v>
      </c>
      <c r="K45" s="18">
        <f t="shared" si="23"/>
        <v>0.11610346889952154</v>
      </c>
      <c r="L45" s="18">
        <f t="shared" si="23"/>
        <v>7.4005119102742198E-2</v>
      </c>
      <c r="M45" s="18">
        <f t="shared" si="23"/>
        <v>4.2173378522062738E-2</v>
      </c>
      <c r="N45" s="18">
        <f t="shared" si="23"/>
        <v>0.14298599320882852</v>
      </c>
    </row>
    <row r="46" spans="1:14" x14ac:dyDescent="0.25">
      <c r="A46" s="5" t="s">
        <v>18</v>
      </c>
      <c r="B46" s="18">
        <f t="shared" ref="B46" si="24">+B38/B$7</f>
        <v>6.3225759760547076E-2</v>
      </c>
      <c r="C46" s="18">
        <f t="shared" ref="C46:N46" si="25">+C38/C$7</f>
        <v>4.1496244276380108E-2</v>
      </c>
      <c r="D46" s="18">
        <f t="shared" si="25"/>
        <v>0</v>
      </c>
      <c r="E46" s="18">
        <f t="shared" si="25"/>
        <v>9.2815892370221739E-2</v>
      </c>
      <c r="F46" s="18">
        <f t="shared" si="25"/>
        <v>2.1182216905901118E-2</v>
      </c>
      <c r="G46" s="18">
        <f t="shared" si="25"/>
        <v>4.8449799351751817E-2</v>
      </c>
      <c r="H46" s="18">
        <f t="shared" si="25"/>
        <v>3.3143939393939399E-2</v>
      </c>
      <c r="I46" s="18">
        <f t="shared" si="25"/>
        <v>7.8096864228018731E-2</v>
      </c>
      <c r="J46" s="18">
        <f t="shared" si="25"/>
        <v>2.6359198950455315E-2</v>
      </c>
      <c r="K46" s="18">
        <f t="shared" si="25"/>
        <v>0.12630416002126529</v>
      </c>
      <c r="L46" s="18">
        <f t="shared" si="25"/>
        <v>7.9423264907135874E-2</v>
      </c>
      <c r="M46" s="18">
        <f t="shared" si="25"/>
        <v>5.7623936735778841E-2</v>
      </c>
      <c r="N46" s="18">
        <f t="shared" si="25"/>
        <v>0.14722243659000875</v>
      </c>
    </row>
    <row r="47" spans="1:14" x14ac:dyDescent="0.25">
      <c r="A47" s="5" t="s">
        <v>19</v>
      </c>
      <c r="B47" s="18">
        <f t="shared" ref="B47" si="26">+B39/B$7</f>
        <v>5.6561469052456806E-2</v>
      </c>
      <c r="C47" s="18">
        <f t="shared" ref="C47:N47" si="27">+C39/C$7</f>
        <v>1.0008296033338478E-2</v>
      </c>
      <c r="D47" s="18">
        <f t="shared" si="27"/>
        <v>0</v>
      </c>
      <c r="E47" s="18">
        <f t="shared" si="27"/>
        <v>5.123926017389515E-2</v>
      </c>
      <c r="F47" s="18">
        <f t="shared" si="27"/>
        <v>1.6131711855396066E-2</v>
      </c>
      <c r="G47" s="18">
        <f t="shared" si="27"/>
        <v>3.7324111231157073E-2</v>
      </c>
      <c r="H47" s="18">
        <f t="shared" si="27"/>
        <v>2.9854465709728866E-2</v>
      </c>
      <c r="I47" s="18">
        <f t="shared" si="27"/>
        <v>7.8289795235890317E-2</v>
      </c>
      <c r="J47" s="18">
        <f t="shared" si="27"/>
        <v>4.6914390080773791E-2</v>
      </c>
      <c r="K47" s="18">
        <f t="shared" si="27"/>
        <v>0.12305622009569378</v>
      </c>
      <c r="L47" s="18">
        <f t="shared" si="27"/>
        <v>7.2316972783865827E-2</v>
      </c>
      <c r="M47" s="18">
        <f t="shared" si="27"/>
        <v>6.0182416267942587E-2</v>
      </c>
      <c r="N47" s="18">
        <f t="shared" si="27"/>
        <v>0.14804239337346298</v>
      </c>
    </row>
    <row r="48" spans="1:14" x14ac:dyDescent="0.25">
      <c r="A48" s="13" t="s">
        <v>23</v>
      </c>
      <c r="B48" s="19">
        <f>AVERAGE(B43:B47)</f>
        <v>5.939978370583994E-2</v>
      </c>
      <c r="C48" s="19">
        <f t="shared" ref="C48" si="28">AVERAGE(C43:C47)</f>
        <v>3.4338503884344299E-2</v>
      </c>
      <c r="D48" s="19">
        <f t="shared" ref="D48" si="29">AVERAGE(D43:D47)</f>
        <v>0</v>
      </c>
      <c r="E48" s="19">
        <f t="shared" ref="E48" si="30">AVERAGE(E43:E47)</f>
        <v>9.2568297576786543E-2</v>
      </c>
      <c r="F48" s="19">
        <f t="shared" ref="F48" si="31">AVERAGE(F43:F47)</f>
        <v>1.2112905369484317E-2</v>
      </c>
      <c r="G48" s="19">
        <f t="shared" ref="G48" si="32">AVERAGE(G43:G47)</f>
        <v>3.7536335339815818E-2</v>
      </c>
      <c r="H48" s="19">
        <f t="shared" ref="H48" si="33">AVERAGE(H43:H47)</f>
        <v>2.8937400318979269E-2</v>
      </c>
      <c r="I48" s="19">
        <f t="shared" ref="I48" si="34">AVERAGE(I43:I47)</f>
        <v>6.9730089519987645E-2</v>
      </c>
      <c r="J48" s="19">
        <f t="shared" ref="J48" si="35">AVERAGE(J43:J47)</f>
        <v>4.1264727066934202E-2</v>
      </c>
      <c r="K48" s="19">
        <f t="shared" ref="K48" si="36">AVERAGE(K43:K47)</f>
        <v>0.12425073099415207</v>
      </c>
      <c r="L48" s="19">
        <f t="shared" ref="L48" si="37">AVERAGE(L43:L47)</f>
        <v>7.2009890929670223E-2</v>
      </c>
      <c r="M48" s="19">
        <f t="shared" ref="M48" si="38">AVERAGE(M43:M47)</f>
        <v>5.1123072833599147E-2</v>
      </c>
      <c r="N48" s="19">
        <f t="shared" ref="N48" si="39">AVERAGE(N43:N47)</f>
        <v>0.14249401913875598</v>
      </c>
    </row>
    <row r="50" spans="1:14" x14ac:dyDescent="0.25">
      <c r="A50" s="6" t="s">
        <v>28</v>
      </c>
      <c r="B50" s="6" t="s">
        <v>13</v>
      </c>
      <c r="C50" s="7" t="s">
        <v>0</v>
      </c>
      <c r="D50" s="6" t="s">
        <v>1</v>
      </c>
      <c r="E50" s="7" t="s">
        <v>2</v>
      </c>
      <c r="F50" s="6" t="s">
        <v>3</v>
      </c>
      <c r="G50" s="7" t="s">
        <v>4</v>
      </c>
      <c r="H50" s="6" t="s">
        <v>5</v>
      </c>
      <c r="I50" s="7" t="s">
        <v>6</v>
      </c>
      <c r="J50" s="6" t="s">
        <v>7</v>
      </c>
      <c r="K50" s="7" t="s">
        <v>8</v>
      </c>
      <c r="L50" s="6" t="s">
        <v>9</v>
      </c>
      <c r="M50" s="7" t="s">
        <v>10</v>
      </c>
      <c r="N50" s="6" t="s">
        <v>11</v>
      </c>
    </row>
    <row r="51" spans="1:14" ht="18.75" x14ac:dyDescent="0.3">
      <c r="A51" s="3" t="s">
        <v>26</v>
      </c>
      <c r="B51" s="22">
        <f>1-SUM(B43:B47)</f>
        <v>0.70300108147080032</v>
      </c>
      <c r="C51" s="22">
        <f t="shared" ref="C51:N51" si="40">1-SUM(C43:C47)</f>
        <v>0.82830748057827852</v>
      </c>
      <c r="D51" s="22">
        <f t="shared" si="40"/>
        <v>1</v>
      </c>
      <c r="E51" s="22">
        <f t="shared" si="40"/>
        <v>0.53715851211606735</v>
      </c>
      <c r="F51" s="22">
        <f t="shared" si="40"/>
        <v>0.93943547315257847</v>
      </c>
      <c r="G51" s="22">
        <f t="shared" si="40"/>
        <v>0.81231832330092091</v>
      </c>
      <c r="H51" s="22">
        <f t="shared" si="40"/>
        <v>0.85531299840510366</v>
      </c>
      <c r="I51" s="22">
        <f t="shared" si="40"/>
        <v>0.65134955240006176</v>
      </c>
      <c r="J51" s="22">
        <f t="shared" si="40"/>
        <v>0.79367636466532898</v>
      </c>
      <c r="K51" s="22">
        <f t="shared" si="40"/>
        <v>0.37874634502923965</v>
      </c>
      <c r="L51" s="22">
        <f t="shared" si="40"/>
        <v>0.63995054535164897</v>
      </c>
      <c r="M51" s="22">
        <f t="shared" si="40"/>
        <v>0.74438463583200432</v>
      </c>
      <c r="N51" s="22">
        <f t="shared" si="40"/>
        <v>0.28752990430622005</v>
      </c>
    </row>
    <row r="52" spans="1:14" ht="18.75" x14ac:dyDescent="0.3">
      <c r="A52" s="3" t="s">
        <v>29</v>
      </c>
      <c r="B52" s="22">
        <f t="shared" ref="B52:N52" si="41">1-(SUM(B35:B39)/2)/B7</f>
        <v>0.85150054073540016</v>
      </c>
      <c r="C52" s="22">
        <f t="shared" si="41"/>
        <v>0.91415374028913932</v>
      </c>
      <c r="D52" s="22">
        <f t="shared" si="41"/>
        <v>1</v>
      </c>
      <c r="E52" s="22">
        <f t="shared" si="41"/>
        <v>0.76857925605803368</v>
      </c>
      <c r="F52" s="22">
        <f t="shared" si="41"/>
        <v>0.96971773657628924</v>
      </c>
      <c r="G52" s="22">
        <f t="shared" si="41"/>
        <v>0.90615916165046051</v>
      </c>
      <c r="H52" s="22">
        <f t="shared" si="41"/>
        <v>0.92765649920255178</v>
      </c>
      <c r="I52" s="22">
        <f t="shared" si="41"/>
        <v>0.82567477620003082</v>
      </c>
      <c r="J52" s="22">
        <f t="shared" si="41"/>
        <v>0.89683818233266455</v>
      </c>
      <c r="K52" s="22">
        <f t="shared" si="41"/>
        <v>0.68937317251461994</v>
      </c>
      <c r="L52" s="22">
        <f t="shared" si="41"/>
        <v>0.81997527267582448</v>
      </c>
      <c r="M52" s="22">
        <f t="shared" si="41"/>
        <v>0.87219231791600216</v>
      </c>
      <c r="N52" s="22">
        <f t="shared" si="41"/>
        <v>0.64376495215310992</v>
      </c>
    </row>
    <row r="53" spans="1:14" ht="18.75" x14ac:dyDescent="0.3">
      <c r="A53" s="28" t="s">
        <v>30</v>
      </c>
      <c r="B53" s="29">
        <f t="shared" ref="B53:N53" si="42">1-SUM(B35:B39)/3/B7</f>
        <v>0.90100036049026677</v>
      </c>
      <c r="C53" s="29">
        <f t="shared" si="42"/>
        <v>0.94276916019275947</v>
      </c>
      <c r="D53" s="29">
        <f t="shared" si="42"/>
        <v>1</v>
      </c>
      <c r="E53" s="29">
        <f t="shared" si="42"/>
        <v>0.84571950403868912</v>
      </c>
      <c r="F53" s="29">
        <f t="shared" si="42"/>
        <v>0.97981182438419279</v>
      </c>
      <c r="G53" s="29">
        <f t="shared" si="42"/>
        <v>0.93743944110030697</v>
      </c>
      <c r="H53" s="29">
        <f t="shared" si="42"/>
        <v>0.95177099946836785</v>
      </c>
      <c r="I53" s="29">
        <f t="shared" si="42"/>
        <v>0.88378318413335388</v>
      </c>
      <c r="J53" s="29">
        <f t="shared" si="42"/>
        <v>0.93122545488844299</v>
      </c>
      <c r="K53" s="29">
        <f t="shared" si="42"/>
        <v>0.79291544834307992</v>
      </c>
      <c r="L53" s="29">
        <f t="shared" si="42"/>
        <v>0.87998351511721629</v>
      </c>
      <c r="M53" s="29">
        <f t="shared" si="42"/>
        <v>0.91479487861066811</v>
      </c>
      <c r="N53" s="29">
        <f t="shared" si="42"/>
        <v>0.76250996810207328</v>
      </c>
    </row>
    <row r="54" spans="1:14" ht="18.75" x14ac:dyDescent="0.3">
      <c r="A54" s="3" t="s">
        <v>31</v>
      </c>
      <c r="B54" s="22">
        <f t="shared" ref="B54:N54" si="43">1-SUM(B35:B39)/4/B7</f>
        <v>0.92575027036770008</v>
      </c>
      <c r="C54" s="22">
        <f t="shared" si="43"/>
        <v>0.95707687014456966</v>
      </c>
      <c r="D54" s="22">
        <f t="shared" si="43"/>
        <v>1</v>
      </c>
      <c r="E54" s="22">
        <f t="shared" si="43"/>
        <v>0.88428962802901678</v>
      </c>
      <c r="F54" s="22">
        <f t="shared" si="43"/>
        <v>0.98485886828814462</v>
      </c>
      <c r="G54" s="22">
        <f t="shared" si="43"/>
        <v>0.95307958082523025</v>
      </c>
      <c r="H54" s="22">
        <f t="shared" si="43"/>
        <v>0.96382824960127589</v>
      </c>
      <c r="I54" s="22">
        <f t="shared" si="43"/>
        <v>0.91283738810001536</v>
      </c>
      <c r="J54" s="22">
        <f t="shared" si="43"/>
        <v>0.94841909116633227</v>
      </c>
      <c r="K54" s="22">
        <f t="shared" si="43"/>
        <v>0.84468658625730997</v>
      </c>
      <c r="L54" s="22">
        <f t="shared" si="43"/>
        <v>0.90998763633791224</v>
      </c>
      <c r="M54" s="22">
        <f t="shared" si="43"/>
        <v>0.93609615895800102</v>
      </c>
      <c r="N54" s="22">
        <f t="shared" si="43"/>
        <v>0.82188247607655496</v>
      </c>
    </row>
    <row r="55" spans="1:14" ht="18.75" x14ac:dyDescent="0.3">
      <c r="A55" s="3" t="s">
        <v>27</v>
      </c>
      <c r="B55" s="22">
        <f>1-B48</f>
        <v>0.94060021629416002</v>
      </c>
      <c r="C55" s="22">
        <f t="shared" ref="C55:N55" si="44">1-C48</f>
        <v>0.96566149611565566</v>
      </c>
      <c r="D55" s="22">
        <f t="shared" si="44"/>
        <v>1</v>
      </c>
      <c r="E55" s="22">
        <f t="shared" si="44"/>
        <v>0.90743170242321347</v>
      </c>
      <c r="F55" s="22">
        <f t="shared" si="44"/>
        <v>0.98788709463051572</v>
      </c>
      <c r="G55" s="22">
        <f t="shared" si="44"/>
        <v>0.96246366466018418</v>
      </c>
      <c r="H55" s="22">
        <f t="shared" si="44"/>
        <v>0.97106259968102071</v>
      </c>
      <c r="I55" s="22">
        <f t="shared" si="44"/>
        <v>0.9302699104800124</v>
      </c>
      <c r="J55" s="22">
        <f t="shared" si="44"/>
        <v>0.95873527293306582</v>
      </c>
      <c r="K55" s="22">
        <f t="shared" si="44"/>
        <v>0.87574926900584793</v>
      </c>
      <c r="L55" s="22">
        <f t="shared" si="44"/>
        <v>0.92799010907032975</v>
      </c>
      <c r="M55" s="22">
        <f t="shared" si="44"/>
        <v>0.94887692716640082</v>
      </c>
      <c r="N55" s="22">
        <f t="shared" si="44"/>
        <v>0.85750598086124397</v>
      </c>
    </row>
    <row r="57" spans="1:14" x14ac:dyDescent="0.25">
      <c r="A57" s="26" t="s">
        <v>35</v>
      </c>
      <c r="B57" s="21"/>
    </row>
    <row r="58" spans="1:14" x14ac:dyDescent="0.25">
      <c r="A58" s="25" t="s">
        <v>39</v>
      </c>
      <c r="B58" s="20"/>
    </row>
    <row r="59" spans="1:14" x14ac:dyDescent="0.25">
      <c r="A59" s="25" t="s">
        <v>37</v>
      </c>
    </row>
  </sheetData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20180503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s187562</dc:creator>
  <cp:lastModifiedBy>s175282</cp:lastModifiedBy>
  <cp:lastPrinted>2018-06-01T19:09:10Z</cp:lastPrinted>
  <dcterms:created xsi:type="dcterms:W3CDTF">2018-04-26T14:22:15Z</dcterms:created>
  <dcterms:modified xsi:type="dcterms:W3CDTF">2018-06-01T19:09:36Z</dcterms:modified>
</cp:coreProperties>
</file>