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N2017\CN-00441 - LGE KU DSM\Data Requests\Initial\AG\eFile 2-7-18\"/>
    </mc:Choice>
  </mc:AlternateContent>
  <bookViews>
    <workbookView xWindow="0" yWindow="0" windowWidth="28800" windowHeight="14235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Order1" hidden="1">0</definedName>
    <definedName name="_Order2" hidden="1">0</definedName>
    <definedName name="AdjtItemsTable">'[1]Adjt Input'!$O$18:$BK$84</definedName>
    <definedName name="BECRMwhInputs">#REF!</definedName>
    <definedName name="BNE_MESSAGES_HIDDEN" hidden="1">#REF!</definedName>
    <definedName name="CheckDataCol_49">[2]Data!$BK$128</definedName>
    <definedName name="ClrInptFrAct">[3]Input!$K$22:$K$22,[3]Input!$K$29:$K$29,[3]Input!#REF!,[3]Input!$K$48:$K$49,[3]Input!$K$53:$K$59,[3]Input!$K$63,[3]Input!$K$79:$K$80,[3]Input!$K$84:$K$85</definedName>
    <definedName name="ClrInptFrEst">[1]Input!$K$62,[1]Input!$K$64,[1]Input!$K$66,[1]Input!$K$69,[1]Input!#REF!,[1]Input!#REF!,[1]Input!#REF!,[1]Input!$K$101,[1]Input!$K$42,[1]Input!$K$43,[1]Input!$K$44</definedName>
    <definedName name="CurBillMonth">[2]Input!$L$12</definedName>
    <definedName name="DataCol_01_01">[4]Data!#REF!</definedName>
    <definedName name="DataCol_01_03">[4]Data!#REF!</definedName>
    <definedName name="DataCol_02_01">[4]Data!#REF!</definedName>
    <definedName name="DataCol_02_03">[4]Data!#REF!</definedName>
    <definedName name="DataCol_03_01">[4]Data!#REF!</definedName>
    <definedName name="DataCol_03_03">[4]Data!#REF!</definedName>
    <definedName name="DolUnitFactor">[5]ListsValues!$M$29</definedName>
    <definedName name="DolUnitList">[5]ListsValues!$C$32:$C$34</definedName>
    <definedName name="ElecUnitFactor">[5]ListsValues!$M$37</definedName>
    <definedName name="ElecUnitList">[5]ListsValues!$C$40:$C$41</definedName>
    <definedName name="GasUnitFactor">[5]ListsValues!$M$44</definedName>
    <definedName name="GasUnitList">[5]ListsValues!$C$47</definedName>
    <definedName name="JE_NAME_2">[6]lge!$I$13</definedName>
    <definedName name="kucalcs2">OFFSET('[7]KU Recon Calcs'!$D$4,0,0,35,COUNTA('[7]KU Recon Calcs'!$1:$1))</definedName>
    <definedName name="kucalcs3">OFFSET('[7]KU Recon Calcs'!$D$4,0,0,1,COUNTA('[7]KU Recon Calcs'!$1:$1))</definedName>
    <definedName name="lgecalcs2">OFFSET('[7]LGE Recon Calcs'!$D$4,0,0,35,COUNTA('[7]LGE Recon Calcs'!$1:$1))</definedName>
    <definedName name="lgecalcs3">OFFSET('[7]LGE Recon Calcs'!$D$4,0,0,1,COUNTA('[7]LGE Recon Calcs'!$1:$1))</definedName>
    <definedName name="ManualInputs">OFFSET('[7]Manual Inputs'!$A$2,0,0,COUNTA('[7]Manual Inputs'!$A:$A),COUNTA('[7]Manual Inputs'!$2:$2))</definedName>
    <definedName name="PopCache_GL_INTERFACE_REFERENCE7" hidden="1">[8]PopCache!$A$1:$A$2</definedName>
    <definedName name="PVA_ReportList">[5]ListsValues!$C$53:$C$60</definedName>
    <definedName name="PVA_ReportValue">[5]ListsValues!$L$50</definedName>
    <definedName name="RBC_ReportList">[5]ListsValues!$C$65:$C$68</definedName>
    <definedName name="RBC_ReportValue">[5]ListsValues!$L$62</definedName>
    <definedName name="RBCDtl_KUE">#REF!</definedName>
    <definedName name="RBCDtl_LGEE">#REF!</definedName>
    <definedName name="RBCDtl_LGEG">#REF!</definedName>
    <definedName name="RBCDtl_ODPE">#REF!</definedName>
    <definedName name="RBCSum_KUE">#REF!</definedName>
    <definedName name="RBCSum_KUOD">#REF!</definedName>
    <definedName name="RBCSum_LGEE">#REF!</definedName>
    <definedName name="RBCSum_LGEG">#REF!</definedName>
    <definedName name="RBCSum_ODPE">#REF!</definedName>
    <definedName name="recoverystartlookup">[9]Input!$AC$12:$AD$16</definedName>
    <definedName name="ReptItemsTableAll">[2]Data!$O$135:$BK$210</definedName>
    <definedName name="RevCas1AllInp">[1]Input!$H$115,[1]Input!$H$117,[1]Input!$H$123,[1]Input!$L$115,[1]Input!$L$117,[1]Input!$L$119,[1]Input!$L$121,[1]Input!$R$115,[1]Input!$R$117,[1]Input!$R$119,[1]Input!$R$121</definedName>
    <definedName name="RevCas1AmortAmt1">[9]Input!$K$119</definedName>
    <definedName name="RevCas1AmortAmt2">[9]Input!$K$121</definedName>
    <definedName name="RevCas1AmortAmt3">[9]Input!$K$123</definedName>
    <definedName name="RevCas1AmortAmt3G1">[1]Input!$L$121</definedName>
    <definedName name="RevCas1AmortPer1">[9]Input!$Q$119</definedName>
    <definedName name="RevCas1AmortPer1G1">[1]Input!$R$121</definedName>
    <definedName name="RevCas1AmortPer2">[9]Input!$Q$121</definedName>
    <definedName name="RevCas1AmortPer3">[9]Input!$Q$123</definedName>
    <definedName name="RevCas1AmortStart">[1]Input!$H$123</definedName>
    <definedName name="RevCas1Bal">[9]Input!$G$119</definedName>
    <definedName name="RevCas1BillPerEnd">[9]Input!$Q$117</definedName>
    <definedName name="RevCas1BillPerEndG1">[1]Input!$R$115</definedName>
    <definedName name="RevCas1CaseNum">[9]Input!$G$117</definedName>
    <definedName name="RevCas1CaseNumG1">[1]Input!$H$115</definedName>
    <definedName name="RevCas1DateOfOrder">[9]Input!$K$117</definedName>
    <definedName name="RevCas1DateOfOrderG1">[1]Input!$L$115</definedName>
    <definedName name="RevCas2AllInp">[1]Input!$H$129,[1]Input!$H$131,[1]Input!$H$137,[1]Input!$L$129,[1]Input!$L$131,[1]Input!$L$133,[1]Input!$L$135,[1]Input!$R$129,[1]Input!$R$131,[1]Input!$R$133,[1]Input!$R$135</definedName>
    <definedName name="RevCas2AmortAmt1">[9]Input!$K$133</definedName>
    <definedName name="RevCas2AmortAmt3">[9]Input!$K$137</definedName>
    <definedName name="RevCas2AmortPer1">[9]Input!$Q$133</definedName>
    <definedName name="RevCas2AmortPer2">[1]Input!$R$106</definedName>
    <definedName name="RevCas2AmortPer3">[9]Input!$Q$137</definedName>
    <definedName name="RevCas2AmortStart">[1]Input!$H$137</definedName>
    <definedName name="RevCas2Bal">[9]Input!$G$133</definedName>
    <definedName name="RevCas2BillPerEnd">[1]Input!$R$129</definedName>
    <definedName name="RevCas2CaseNum">[1]Input!$H$129</definedName>
    <definedName name="RevCas2DateOfOrder">[1]Input!$L$129</definedName>
    <definedName name="RevCas3AllInp">[1]Input!$H$143,[1]Input!$H$145,[1]Input!$H$151,[1]Input!$L$143,[1]Input!$L$145,[1]Input!$L$147,[1]Input!$L$149,[1]Input!$R$143,[1]Input!$R$145,[1]Input!$R$147,[1]Input!$R$149</definedName>
    <definedName name="RevCas3AmortAmt1">[1]Input!$L$107</definedName>
    <definedName name="RevCas3AmortAmt2">[1]Input!$L$109</definedName>
    <definedName name="RevCas3AmortAmt3">[1]Input!$L$111</definedName>
    <definedName name="RevCas3AmortPer1">[1]Input!$R$107</definedName>
    <definedName name="RevCas3AmortPer2">[1]Input!$R$109</definedName>
    <definedName name="RevCas3AmortPer3">[1]Input!$R$111</definedName>
    <definedName name="RevCas3AmortStart">[1]Input!$H$151</definedName>
    <definedName name="RevCas3Bal">[1]Input!$H$107</definedName>
    <definedName name="RevCas3BillPerEnd">[1]Input!$R$143</definedName>
    <definedName name="RevCas3CaseNum">[1]Input!$H$143</definedName>
    <definedName name="RevCas3DateOfOrder">[1]Input!$L$143</definedName>
    <definedName name="RevCas4AllInp">[1]Input!$H$157,[1]Input!$H$159,[1]Input!$H$165,[1]Input!$L$157,[1]Input!$L$159,[1]Input!$L$161,[1]Input!$L$163,[1]Input!$R$157,[1]Input!$R$159,[1]Input!$R$161,[1]Input!$R$163</definedName>
    <definedName name="RevCas4AmortAmt1">[9]Input!$K$161</definedName>
    <definedName name="RevCas4AmortAmt2">[1]Input!$L$123</definedName>
    <definedName name="RevCas4AmortAmt3">[1]Input!$L$125</definedName>
    <definedName name="RevCas4AmortPer1">[9]Input!$Q$161</definedName>
    <definedName name="RevCas4AmortPer2">[1]Input!$R$123</definedName>
    <definedName name="RevCas4AmortPer3">[1]Input!$R$125</definedName>
    <definedName name="RevCas4AmortStart">[1]Input!$H$165</definedName>
    <definedName name="RevCas4Bal">[1]Input!$H$121</definedName>
    <definedName name="RevCas4BillPerEnd">[1]Input!$R$157</definedName>
    <definedName name="RevCas4CaseNum">[1]Input!$H$157</definedName>
    <definedName name="RevCas4DateOfOrder">[1]Input!$L$157</definedName>
    <definedName name="RevCas5AllInp">[1]Input!$H$171,[1]Input!$H$173,[1]Input!$H$179,[1]Input!$L$171,[1]Input!$L$173,[1]Input!$L$175,[1]Input!$L$177,[1]Input!$R$171,[1]Input!$R$173,[1]Input!$R$175,[1]Input!$R$177</definedName>
    <definedName name="RevCas5AmortAmt1">[1]Input!$L$135</definedName>
    <definedName name="RevCas5AmortAmt2">[1]Input!$L$137</definedName>
    <definedName name="RevCas5AmortAmt3">[1]Input!$L$139</definedName>
    <definedName name="RevCas5AmortPer1">[1]Input!$R$135</definedName>
    <definedName name="RevCas5AmortPer2">[9]Input!$Q$177</definedName>
    <definedName name="RevCas5AmortPer3">[1]Input!$R$139</definedName>
    <definedName name="RevCas5AmortStart">[1]Input!$H$179</definedName>
    <definedName name="RevCas5Bal">[9]Input!$G$175</definedName>
    <definedName name="RevCas5BillPerEnd">[1]Input!$R$171</definedName>
    <definedName name="RevCas5CaseNum">[1]Input!$H$171</definedName>
    <definedName name="RevCas5DateOfOrder">[1]Input!$L$171</definedName>
    <definedName name="RptgMonth">[5]ListsValues!$F$3</definedName>
    <definedName name="RptgMonthList">[5]ListsValues!$C$14:$C$26</definedName>
    <definedName name="RptgMonthLYr">[5]ListsValues!$F$7</definedName>
    <definedName name="StartBalanceG1">[2]Startup!$N$10</definedName>
    <definedName name="StartBalanceG2">[1]Startup!$N$12</definedName>
    <definedName name="StartBillMonth">[2]Startup!$N$5</definedName>
    <definedName name="ticklkup">'[9]Tickmarks Input'!$B$3:$G$71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9" i="1"/>
  <c r="C35" i="1"/>
  <c r="C31" i="1"/>
  <c r="C37" i="1" s="1"/>
  <c r="C43" i="1" l="1"/>
  <c r="D33" i="1" s="1"/>
  <c r="AI41" i="1"/>
  <c r="AH39" i="1"/>
  <c r="AH37" i="1"/>
  <c r="AH35" i="1"/>
  <c r="AI33" i="1"/>
  <c r="AI31" i="1"/>
  <c r="AE41" i="1"/>
  <c r="AD39" i="1"/>
  <c r="AD37" i="1"/>
  <c r="AD35" i="1"/>
  <c r="AE33" i="1"/>
  <c r="AE31" i="1"/>
  <c r="AA41" i="1"/>
  <c r="Z39" i="1"/>
  <c r="Z37" i="1"/>
  <c r="Z35" i="1"/>
  <c r="AA33" i="1"/>
  <c r="AA31" i="1"/>
  <c r="W41" i="1"/>
  <c r="V39" i="1"/>
  <c r="V37" i="1"/>
  <c r="V35" i="1"/>
  <c r="W33" i="1"/>
  <c r="W31" i="1"/>
  <c r="S41" i="1"/>
  <c r="R39" i="1"/>
  <c r="R37" i="1"/>
  <c r="R35" i="1"/>
  <c r="S33" i="1"/>
  <c r="S31" i="1"/>
  <c r="O41" i="1"/>
  <c r="N39" i="1"/>
  <c r="N37" i="1"/>
  <c r="N35" i="1"/>
  <c r="O33" i="1"/>
  <c r="O31" i="1"/>
  <c r="K41" i="1"/>
  <c r="J39" i="1"/>
  <c r="J37" i="1"/>
  <c r="J35" i="1"/>
  <c r="K33" i="1"/>
  <c r="K31" i="1"/>
  <c r="G41" i="1"/>
  <c r="F39" i="1"/>
  <c r="F37" i="1"/>
  <c r="F35" i="1"/>
  <c r="G33" i="1"/>
  <c r="G31" i="1"/>
  <c r="G17" i="1"/>
  <c r="F15" i="1"/>
  <c r="F13" i="1"/>
  <c r="F11" i="1"/>
  <c r="G9" i="1"/>
  <c r="G7" i="1"/>
  <c r="C7" i="1" s="1"/>
  <c r="K17" i="1"/>
  <c r="J15" i="1"/>
  <c r="J13" i="1"/>
  <c r="J11" i="1"/>
  <c r="K9" i="1"/>
  <c r="K7" i="1"/>
  <c r="O17" i="1"/>
  <c r="N15" i="1"/>
  <c r="N13" i="1"/>
  <c r="N11" i="1"/>
  <c r="O9" i="1"/>
  <c r="O7" i="1"/>
  <c r="S17" i="1"/>
  <c r="R15" i="1"/>
  <c r="R13" i="1"/>
  <c r="R11" i="1"/>
  <c r="S9" i="1"/>
  <c r="S7" i="1"/>
  <c r="W17" i="1"/>
  <c r="V15" i="1"/>
  <c r="V13" i="1"/>
  <c r="V11" i="1"/>
  <c r="W9" i="1"/>
  <c r="W7" i="1"/>
  <c r="AA17" i="1"/>
  <c r="Z15" i="1"/>
  <c r="Z13" i="1"/>
  <c r="Z11" i="1"/>
  <c r="AA9" i="1"/>
  <c r="AA7" i="1"/>
  <c r="AE17" i="1"/>
  <c r="AD15" i="1"/>
  <c r="AD13" i="1"/>
  <c r="AD11" i="1"/>
  <c r="AE9" i="1"/>
  <c r="AE7" i="1"/>
  <c r="AI9" i="1"/>
  <c r="AI7" i="1"/>
  <c r="AI17" i="1"/>
  <c r="AH15" i="1"/>
  <c r="AH13" i="1"/>
  <c r="AH11" i="1"/>
  <c r="AI11" i="1" s="1"/>
  <c r="D39" i="1" l="1"/>
  <c r="D37" i="1"/>
  <c r="D35" i="1"/>
  <c r="D41" i="1"/>
  <c r="C13" i="1"/>
  <c r="C15" i="1"/>
  <c r="C11" i="1"/>
  <c r="O11" i="1"/>
  <c r="K13" i="1"/>
  <c r="G11" i="1"/>
  <c r="AI35" i="1"/>
  <c r="AI13" i="1"/>
  <c r="O13" i="1"/>
  <c r="G13" i="1"/>
  <c r="AA37" i="1"/>
  <c r="AI37" i="1"/>
  <c r="S15" i="1"/>
  <c r="G15" i="1"/>
  <c r="G35" i="1"/>
  <c r="O35" i="1"/>
  <c r="W35" i="1"/>
  <c r="AE35" i="1"/>
  <c r="AE39" i="1"/>
  <c r="AA11" i="1"/>
  <c r="W13" i="1"/>
  <c r="S11" i="1"/>
  <c r="AI15" i="1"/>
  <c r="AA13" i="1"/>
  <c r="S13" i="1"/>
  <c r="G37" i="1"/>
  <c r="O37" i="1"/>
  <c r="W37" i="1"/>
  <c r="AE37" i="1"/>
  <c r="AE15" i="1"/>
  <c r="K39" i="1"/>
  <c r="S39" i="1"/>
  <c r="W15" i="1"/>
  <c r="K15" i="1"/>
  <c r="AA39" i="1"/>
  <c r="AE11" i="1"/>
  <c r="AA15" i="1"/>
  <c r="W11" i="1"/>
  <c r="O15" i="1"/>
  <c r="K11" i="1"/>
  <c r="G39" i="1"/>
  <c r="K35" i="1"/>
  <c r="O39" i="1"/>
  <c r="S35" i="1"/>
  <c r="AE13" i="1"/>
  <c r="K37" i="1"/>
  <c r="S37" i="1"/>
  <c r="W39" i="1"/>
  <c r="AA35" i="1"/>
  <c r="AI39" i="1"/>
  <c r="AG43" i="1"/>
  <c r="AC43" i="1"/>
  <c r="Y43" i="1"/>
  <c r="U43" i="1"/>
  <c r="Q43" i="1"/>
  <c r="M43" i="1"/>
  <c r="I43" i="1"/>
  <c r="E43" i="1"/>
  <c r="AG19" i="1"/>
  <c r="AC19" i="1"/>
  <c r="Y19" i="1"/>
  <c r="U19" i="1"/>
  <c r="Q19" i="1"/>
  <c r="M19" i="1"/>
  <c r="I19" i="1"/>
  <c r="E19" i="1"/>
  <c r="C17" i="1" l="1"/>
  <c r="C19" i="1"/>
  <c r="D9" i="1" s="1"/>
  <c r="G19" i="1"/>
  <c r="H15" i="1" s="1"/>
  <c r="G43" i="1"/>
  <c r="H41" i="1" s="1"/>
  <c r="S43" i="1"/>
  <c r="T41" i="1" s="1"/>
  <c r="AE19" i="1"/>
  <c r="AF13" i="1" s="1"/>
  <c r="AI19" i="1"/>
  <c r="AJ9" i="1" s="1"/>
  <c r="AA19" i="1"/>
  <c r="AB17" i="1" s="1"/>
  <c r="AE43" i="1"/>
  <c r="AF41" i="1" s="1"/>
  <c r="S19" i="1"/>
  <c r="T9" i="1" s="1"/>
  <c r="K19" i="1"/>
  <c r="L11" i="1" s="1"/>
  <c r="O19" i="1"/>
  <c r="P17" i="1" s="1"/>
  <c r="AI43" i="1"/>
  <c r="AJ41" i="1" s="1"/>
  <c r="K43" i="1"/>
  <c r="L37" i="1" s="1"/>
  <c r="L17" i="1"/>
  <c r="W19" i="1"/>
  <c r="X17" i="1" s="1"/>
  <c r="AA43" i="1"/>
  <c r="AB33" i="1" s="1"/>
  <c r="W43" i="1"/>
  <c r="X33" i="1" s="1"/>
  <c r="O43" i="1"/>
  <c r="P41" i="1" s="1"/>
  <c r="H9" i="1"/>
  <c r="H17" i="1"/>
  <c r="L33" i="1"/>
  <c r="L35" i="1"/>
  <c r="L39" i="1"/>
  <c r="H13" i="1"/>
  <c r="H11" i="1"/>
  <c r="T33" i="1"/>
  <c r="P35" i="1"/>
  <c r="H35" i="1"/>
  <c r="AF11" i="1"/>
  <c r="AF17" i="1"/>
  <c r="H37" i="1" l="1"/>
  <c r="D13" i="1"/>
  <c r="D11" i="1"/>
  <c r="H39" i="1"/>
  <c r="D15" i="1"/>
  <c r="D17" i="1"/>
  <c r="AF9" i="1"/>
  <c r="H33" i="1"/>
  <c r="T39" i="1"/>
  <c r="T35" i="1"/>
  <c r="T37" i="1"/>
  <c r="AJ17" i="1"/>
  <c r="AJ15" i="1"/>
  <c r="AF15" i="1"/>
  <c r="AB11" i="1"/>
  <c r="AB41" i="1"/>
  <c r="T13" i="1"/>
  <c r="P13" i="1"/>
  <c r="P15" i="1"/>
  <c r="L15" i="1"/>
  <c r="L13" i="1"/>
  <c r="AB35" i="1"/>
  <c r="AF35" i="1"/>
  <c r="AJ11" i="1"/>
  <c r="AF39" i="1"/>
  <c r="AF37" i="1"/>
  <c r="AF33" i="1"/>
  <c r="AB39" i="1"/>
  <c r="P33" i="1"/>
  <c r="AJ13" i="1"/>
  <c r="X39" i="1"/>
  <c r="L41" i="1"/>
  <c r="L9" i="1"/>
  <c r="AB13" i="1"/>
  <c r="AJ39" i="1"/>
  <c r="AB15" i="1"/>
  <c r="X41" i="1"/>
  <c r="AB9" i="1"/>
  <c r="P39" i="1"/>
  <c r="AB37" i="1"/>
  <c r="T11" i="1"/>
  <c r="T17" i="1"/>
  <c r="T15" i="1"/>
  <c r="AJ33" i="1"/>
  <c r="P11" i="1"/>
  <c r="AJ35" i="1"/>
  <c r="X35" i="1"/>
  <c r="P9" i="1"/>
  <c r="P37" i="1"/>
  <c r="AJ37" i="1"/>
  <c r="X37" i="1"/>
  <c r="X13" i="1"/>
  <c r="X15" i="1"/>
  <c r="X11" i="1"/>
  <c r="X9" i="1"/>
</calcChain>
</file>

<file path=xl/sharedStrings.xml><?xml version="1.0" encoding="utf-8"?>
<sst xmlns="http://schemas.openxmlformats.org/spreadsheetml/2006/main" count="296" uniqueCount="23">
  <si>
    <t>Residential Basic Service Charge Revenues</t>
  </si>
  <si>
    <t>Residential Base Rate Revenues</t>
  </si>
  <si>
    <t>Residential FAC Revenues</t>
  </si>
  <si>
    <t>Residential DSM Revenues</t>
  </si>
  <si>
    <t>Residential ECR Revenues</t>
  </si>
  <si>
    <t>Total Residential Revenues</t>
  </si>
  <si>
    <t>Average</t>
  </si>
  <si>
    <t>Percent of</t>
  </si>
  <si>
    <t>Annual</t>
  </si>
  <si>
    <t>Totals</t>
  </si>
  <si>
    <t>LOUISVILLE GAS AND ELECTRIC COMPANY</t>
  </si>
  <si>
    <t>Monthly</t>
  </si>
  <si>
    <t>Bill</t>
  </si>
  <si>
    <t>KENTUCKY UTILITIES COMPANY</t>
  </si>
  <si>
    <t>Residential Year-End MWh &amp; Avg. Monthly kWh</t>
  </si>
  <si>
    <t>($000)</t>
  </si>
  <si>
    <t>Residential Year-End Average No. of Customers</t>
  </si>
  <si>
    <t>MWh &amp;</t>
  </si>
  <si>
    <t>kWh</t>
  </si>
  <si>
    <t>kWH &amp;</t>
  </si>
  <si>
    <t>Rate</t>
  </si>
  <si>
    <t xml:space="preserve">Rate </t>
  </si>
  <si>
    <t>Effective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</si>
</sst>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.00000_);_(* \(#,##0.00000\);_(* &quot;-&quot;??_);_(@_)"/>
    <numFmt numFmtId="166" formatCode="_(&quot;$&quot;* #,##0.00_);_(&quot;$&quot;* \(#,##0.00\);_(&quot;$&quot;* &quot;-&quot;_);_(@_)"/>
    <numFmt numFmtId="167" formatCode="_(* #,##0_);_(* \(#,##0\);_(* &quot;-&quot;??_);_(@_)"/>
    <numFmt numFmtId="168" formatCode="m/d/yy;@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164" fontId="0" fillId="0" borderId="0" xfId="0"/>
    <xf numFmtId="164" fontId="0" fillId="0" borderId="0" xfId="0" applyFill="1" applyBorder="1"/>
    <xf numFmtId="0" fontId="0" fillId="0" borderId="0" xfId="0" applyNumberFormat="1" applyFill="1" applyBorder="1"/>
    <xf numFmtId="43" fontId="0" fillId="0" borderId="0" xfId="1" applyFont="1" applyFill="1" applyBorder="1"/>
    <xf numFmtId="43" fontId="0" fillId="0" borderId="0" xfId="1" applyNumberFormat="1" applyFont="1" applyFill="1" applyBorder="1"/>
    <xf numFmtId="165" fontId="0" fillId="0" borderId="0" xfId="1" applyNumberFormat="1" applyFont="1" applyFill="1" applyBorder="1"/>
    <xf numFmtId="166" fontId="0" fillId="0" borderId="0" xfId="0" applyNumberFormat="1" applyFill="1" applyBorder="1"/>
    <xf numFmtId="164" fontId="0" fillId="0" borderId="0" xfId="0" applyFill="1" applyBorder="1" applyAlignment="1">
      <alignment horizontal="center"/>
    </xf>
    <xf numFmtId="44" fontId="0" fillId="0" borderId="0" xfId="3" applyFont="1" applyFill="1" applyBorder="1"/>
    <xf numFmtId="164" fontId="0" fillId="0" borderId="4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3" fontId="0" fillId="0" borderId="4" xfId="0" applyNumberFormat="1" applyFill="1" applyBorder="1"/>
    <xf numFmtId="164" fontId="0" fillId="0" borderId="5" xfId="0" applyFill="1" applyBorder="1"/>
    <xf numFmtId="164" fontId="0" fillId="0" borderId="4" xfId="0" applyFill="1" applyBorder="1"/>
    <xf numFmtId="42" fontId="0" fillId="0" borderId="4" xfId="0" applyNumberFormat="1" applyFill="1" applyBorder="1"/>
    <xf numFmtId="10" fontId="0" fillId="0" borderId="5" xfId="2" applyNumberFormat="1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167" fontId="0" fillId="0" borderId="6" xfId="1" applyNumberFormat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3" fontId="0" fillId="0" borderId="1" xfId="0" applyNumberFormat="1" applyFill="1" applyBorder="1"/>
    <xf numFmtId="43" fontId="0" fillId="0" borderId="2" xfId="1" applyFont="1" applyFill="1" applyBorder="1"/>
    <xf numFmtId="164" fontId="0" fillId="0" borderId="3" xfId="0" applyFill="1" applyBorder="1"/>
    <xf numFmtId="3" fontId="0" fillId="0" borderId="6" xfId="0" applyNumberFormat="1" applyFill="1" applyBorder="1"/>
    <xf numFmtId="164" fontId="0" fillId="0" borderId="7" xfId="0" applyFill="1" applyBorder="1"/>
    <xf numFmtId="164" fontId="0" fillId="0" borderId="8" xfId="0" applyFill="1" applyBorder="1"/>
    <xf numFmtId="164" fontId="0" fillId="0" borderId="6" xfId="0" quotePrefix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43" fontId="0" fillId="0" borderId="1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43" fontId="0" fillId="0" borderId="5" xfId="1" applyFont="1" applyFill="1" applyBorder="1"/>
    <xf numFmtId="165" fontId="0" fillId="0" borderId="4" xfId="1" applyNumberFormat="1" applyFont="1" applyFill="1" applyBorder="1"/>
    <xf numFmtId="43" fontId="0" fillId="0" borderId="6" xfId="1" applyFont="1" applyFill="1" applyBorder="1"/>
    <xf numFmtId="43" fontId="0" fillId="0" borderId="7" xfId="1" applyFont="1" applyFill="1" applyBorder="1"/>
    <xf numFmtId="43" fontId="0" fillId="0" borderId="8" xfId="1" applyFont="1" applyFill="1" applyBorder="1"/>
    <xf numFmtId="10" fontId="0" fillId="0" borderId="5" xfId="1" applyNumberFormat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LGE\LGE%20ECR%20OU%20Recovery%202012.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LGE\LGE%20ECR%20OU%20Recovery%202013.11%20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KU\KU%20ECR%20ROR%202012.0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LGE\LGE%20ECR%20OU%20Recovery%202012.12%20e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Revenue%20Volume%20Analysis/2017/Revenue%20Volume%20Analysis%202017.12%20-%20Revised%2001.12.2018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LGE\2013\JE177%20-%20LGE%20Reclass%20ODL\J177%20LGE%20Reclass%20ODL%202013.0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Reconciliations\Financial%20Planning\ECR%20Reconciliations%202012.01%20est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LGE\2013\JE007%20-%20ECR%20Over%20Under\JE007%20ECR%20Over%20Under%20True%20Up%202013.1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KU\KU%20ECR%20OU%20Recovery%202012.05%20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structions"/>
      <sheetName val="Review Case Calcs-G1"/>
      <sheetName val="Liability-OLD Format"/>
      <sheetName val="Review Case Calcs-G2"/>
      <sheetName val="Input"/>
      <sheetName val="Liability Detail-G1"/>
      <sheetName val="Tickmarks Input"/>
      <sheetName val="Liability Detail-G2"/>
      <sheetName val="Recovery Summary-G1"/>
      <sheetName val="Recovery Summary-G2"/>
      <sheetName val="E(m) Adj Bridge"/>
      <sheetName val="OU Collection-G1"/>
      <sheetName val="OU Collection-G2"/>
      <sheetName val="E(m) Bridge"/>
      <sheetName val="ROR True-Up Adj-Post"/>
      <sheetName val="ROR True-Up Adj-Pre"/>
      <sheetName val="Data"/>
      <sheetName val="Error Checks"/>
      <sheetName val="CM BS Recon"/>
      <sheetName val="Analysis of Bal Sht Change"/>
      <sheetName val="PM BS Recon-G1"/>
      <sheetName val="PM BS Recon-G2"/>
      <sheetName val="Revenue Report"/>
      <sheetName val="ECR in Base Rates"/>
      <sheetName val="Startup"/>
      <sheetName val="VersionHist"/>
      <sheetName val="BECR per Mwh-G1 OLD"/>
      <sheetName val="BECR per Mwh-G2 OLD"/>
      <sheetName val="Reconciliation-Test-G1 OLD"/>
      <sheetName val="Reconciliation-Test-G2 OLD"/>
      <sheetName val="Adjt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K12">
            <v>41091</v>
          </cell>
        </row>
        <row r="42">
          <cell r="K42">
            <v>71113639.340000004</v>
          </cell>
        </row>
        <row r="43">
          <cell r="K43">
            <v>77220014.200000003</v>
          </cell>
        </row>
        <row r="44">
          <cell r="K44">
            <v>0.92090000000000005</v>
          </cell>
        </row>
        <row r="62">
          <cell r="K62">
            <v>727257.89</v>
          </cell>
        </row>
        <row r="64">
          <cell r="K64">
            <v>313973.81</v>
          </cell>
        </row>
        <row r="66">
          <cell r="K66">
            <v>397067.17</v>
          </cell>
        </row>
        <row r="69">
          <cell r="K69">
            <v>16216.91</v>
          </cell>
        </row>
        <row r="101">
          <cell r="K101">
            <v>428158.26</v>
          </cell>
        </row>
        <row r="123">
          <cell r="H123" t="str">
            <v>second</v>
          </cell>
        </row>
        <row r="137">
          <cell r="H137" t="str">
            <v>second</v>
          </cell>
        </row>
        <row r="151">
          <cell r="H151" t="str">
            <v>second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N5">
            <v>40664</v>
          </cell>
        </row>
        <row r="12">
          <cell r="N12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8">
          <cell r="O18">
            <v>201112</v>
          </cell>
          <cell r="P18">
            <v>201111</v>
          </cell>
          <cell r="Q18">
            <v>201110</v>
          </cell>
          <cell r="R18">
            <v>201109</v>
          </cell>
          <cell r="S18">
            <v>201108</v>
          </cell>
          <cell r="T18">
            <v>201107</v>
          </cell>
          <cell r="U18">
            <v>201106</v>
          </cell>
          <cell r="V18">
            <v>201105</v>
          </cell>
          <cell r="W18">
            <v>201104</v>
          </cell>
          <cell r="X18">
            <v>201103</v>
          </cell>
          <cell r="Y18">
            <v>201102</v>
          </cell>
          <cell r="Z18">
            <v>201101</v>
          </cell>
          <cell r="AA18">
            <v>201012</v>
          </cell>
          <cell r="AB18">
            <v>201011</v>
          </cell>
          <cell r="AC18">
            <v>201010</v>
          </cell>
          <cell r="AD18">
            <v>201009</v>
          </cell>
          <cell r="AE18">
            <v>201008</v>
          </cell>
          <cell r="AF18">
            <v>201007</v>
          </cell>
          <cell r="AG18">
            <v>201006</v>
          </cell>
          <cell r="AH18">
            <v>201005</v>
          </cell>
          <cell r="AI18">
            <v>201004</v>
          </cell>
          <cell r="AJ18">
            <v>201003</v>
          </cell>
          <cell r="AK18">
            <v>201002</v>
          </cell>
          <cell r="AL18">
            <v>201001</v>
          </cell>
          <cell r="AM18">
            <v>200912</v>
          </cell>
          <cell r="AN18">
            <v>200911</v>
          </cell>
          <cell r="AO18">
            <v>200910</v>
          </cell>
          <cell r="AP18">
            <v>200909</v>
          </cell>
          <cell r="AQ18">
            <v>200908</v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61">
          <cell r="Y61">
            <v>-4536779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-4536779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Startup"/>
      <sheetName val="VersionHist"/>
      <sheetName val="Electronic Evidence"/>
    </sheetNames>
    <sheetDataSet>
      <sheetData sheetId="0"/>
      <sheetData sheetId="1">
        <row r="12">
          <cell r="L12">
            <v>41640</v>
          </cell>
        </row>
      </sheetData>
      <sheetData sheetId="2"/>
      <sheetData sheetId="3"/>
      <sheetData sheetId="4"/>
      <sheetData sheetId="5"/>
      <sheetData sheetId="6"/>
      <sheetData sheetId="7">
        <row r="128">
          <cell r="BK128" t="str">
            <v>NO</v>
          </cell>
        </row>
        <row r="135">
          <cell r="O135">
            <v>201401</v>
          </cell>
          <cell r="P135">
            <v>201312</v>
          </cell>
          <cell r="Q135">
            <v>201311</v>
          </cell>
          <cell r="R135">
            <v>201310</v>
          </cell>
          <cell r="S135">
            <v>201309</v>
          </cell>
          <cell r="T135">
            <v>201308</v>
          </cell>
          <cell r="U135">
            <v>201307</v>
          </cell>
          <cell r="V135">
            <v>201306</v>
          </cell>
          <cell r="W135">
            <v>201305</v>
          </cell>
          <cell r="X135">
            <v>201304</v>
          </cell>
          <cell r="Y135">
            <v>201303</v>
          </cell>
          <cell r="Z135">
            <v>201302</v>
          </cell>
          <cell r="AA135">
            <v>201301</v>
          </cell>
          <cell r="AB135">
            <v>201212</v>
          </cell>
          <cell r="AC135">
            <v>201211</v>
          </cell>
          <cell r="AD135">
            <v>201210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</row>
        <row r="138">
          <cell r="O138">
            <v>23403659</v>
          </cell>
          <cell r="P138">
            <v>1857753</v>
          </cell>
          <cell r="Q138">
            <v>1847626</v>
          </cell>
          <cell r="R138">
            <v>1831016</v>
          </cell>
          <cell r="S138">
            <v>1819451</v>
          </cell>
          <cell r="T138">
            <v>1810950</v>
          </cell>
          <cell r="U138">
            <v>1805347</v>
          </cell>
          <cell r="V138">
            <v>1814483</v>
          </cell>
          <cell r="W138">
            <v>1799860</v>
          </cell>
          <cell r="X138">
            <v>1760806</v>
          </cell>
          <cell r="Y138">
            <v>1769569</v>
          </cell>
          <cell r="Z138">
            <v>6460725</v>
          </cell>
          <cell r="AA138">
            <v>6494377</v>
          </cell>
          <cell r="AB138">
            <v>6470635</v>
          </cell>
          <cell r="AC138">
            <v>6408337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O139">
            <v>0.90639999999999998</v>
          </cell>
          <cell r="P139">
            <v>0.96409999999999996</v>
          </cell>
          <cell r="Q139">
            <v>0.96120000000000005</v>
          </cell>
          <cell r="R139">
            <v>0.9556</v>
          </cell>
          <cell r="S139">
            <v>0.93969999999999998</v>
          </cell>
          <cell r="T139">
            <v>0.94040000000000001</v>
          </cell>
          <cell r="U139">
            <v>0.90639999999999998</v>
          </cell>
          <cell r="V139">
            <v>0.92710000000000004</v>
          </cell>
          <cell r="W139">
            <v>0.9294</v>
          </cell>
          <cell r="X139">
            <v>0.89980000000000004</v>
          </cell>
          <cell r="Y139">
            <v>0.87649999999999995</v>
          </cell>
          <cell r="Z139">
            <v>0.88329999999999997</v>
          </cell>
          <cell r="AA139">
            <v>0.84419999999999995</v>
          </cell>
          <cell r="AB139">
            <v>0.87590000000000001</v>
          </cell>
          <cell r="AC139">
            <v>0.94550000000000001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O140">
            <v>108205</v>
          </cell>
          <cell r="P140">
            <v>61468</v>
          </cell>
          <cell r="Q140">
            <v>44370</v>
          </cell>
          <cell r="R140">
            <v>55777</v>
          </cell>
          <cell r="S140">
            <v>46022</v>
          </cell>
          <cell r="T140">
            <v>51518</v>
          </cell>
          <cell r="U140">
            <v>77449</v>
          </cell>
          <cell r="V140">
            <v>43482</v>
          </cell>
          <cell r="W140">
            <v>30210</v>
          </cell>
          <cell r="X140">
            <v>30476</v>
          </cell>
          <cell r="Y140">
            <v>30568</v>
          </cell>
          <cell r="Z140">
            <v>392016</v>
          </cell>
          <cell r="AA140">
            <v>361393</v>
          </cell>
          <cell r="AB140">
            <v>440820</v>
          </cell>
          <cell r="AC140">
            <v>1598352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O141">
            <v>0.1026</v>
          </cell>
          <cell r="P141">
            <v>0.1061</v>
          </cell>
          <cell r="Q141">
            <v>0.1061</v>
          </cell>
          <cell r="R141">
            <v>0.1061</v>
          </cell>
          <cell r="S141">
            <v>0.1061</v>
          </cell>
          <cell r="T141">
            <v>0.1061</v>
          </cell>
          <cell r="U141">
            <v>0.1061</v>
          </cell>
          <cell r="V141">
            <v>0.1061</v>
          </cell>
          <cell r="W141">
            <v>0.1052</v>
          </cell>
          <cell r="X141">
            <v>0.1052</v>
          </cell>
          <cell r="Y141">
            <v>0.1052</v>
          </cell>
          <cell r="Z141">
            <v>0.1085</v>
          </cell>
          <cell r="AA141">
            <v>0.1085</v>
          </cell>
          <cell r="AB141">
            <v>0.1085</v>
          </cell>
          <cell r="AC141">
            <v>0.1085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O142">
            <v>0.1046</v>
          </cell>
          <cell r="P142">
            <v>0.1046</v>
          </cell>
          <cell r="Q142">
            <v>0.1046</v>
          </cell>
          <cell r="R142">
            <v>0.1046</v>
          </cell>
          <cell r="S142">
            <v>0.1046</v>
          </cell>
          <cell r="T142">
            <v>0.1046</v>
          </cell>
          <cell r="U142">
            <v>0.1046</v>
          </cell>
          <cell r="V142">
            <v>0.1046</v>
          </cell>
          <cell r="W142">
            <v>0.1046</v>
          </cell>
          <cell r="X142">
            <v>0.1043</v>
          </cell>
          <cell r="Y142">
            <v>0.1043</v>
          </cell>
          <cell r="Z142">
            <v>0.1076</v>
          </cell>
          <cell r="AA142">
            <v>0.1076</v>
          </cell>
          <cell r="AB142">
            <v>0.1076</v>
          </cell>
          <cell r="AC142">
            <v>0.1076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O143">
            <v>2274538.66</v>
          </cell>
          <cell r="P143">
            <v>249292.73</v>
          </cell>
          <cell r="Q143">
            <v>231075.48</v>
          </cell>
          <cell r="R143">
            <v>238945.68</v>
          </cell>
          <cell r="S143">
            <v>224650.09</v>
          </cell>
          <cell r="T143">
            <v>229137.67</v>
          </cell>
          <cell r="U143">
            <v>243818.26</v>
          </cell>
          <cell r="V143">
            <v>218794.34</v>
          </cell>
          <cell r="W143">
            <v>204054.67</v>
          </cell>
          <cell r="X143">
            <v>194098.37</v>
          </cell>
          <cell r="Y143">
            <v>189960.92</v>
          </cell>
          <cell r="Z143">
            <v>965451.02</v>
          </cell>
          <cell r="AA143">
            <v>899944.98</v>
          </cell>
          <cell r="AB143">
            <v>1001052.01</v>
          </cell>
          <cell r="AC143">
            <v>2168652.2799999998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O144">
            <v>2316964.8199999998</v>
          </cell>
          <cell r="P144">
            <v>246606.14</v>
          </cell>
          <cell r="Q144">
            <v>228411.57</v>
          </cell>
          <cell r="R144">
            <v>236321.1</v>
          </cell>
          <cell r="S144">
            <v>222085.48</v>
          </cell>
          <cell r="T144">
            <v>226583.15</v>
          </cell>
          <cell r="U144">
            <v>241363.71</v>
          </cell>
          <cell r="V144">
            <v>216271.03</v>
          </cell>
          <cell r="W144">
            <v>203051</v>
          </cell>
          <cell r="X144">
            <v>192672.43</v>
          </cell>
          <cell r="Y144">
            <v>188564.99</v>
          </cell>
          <cell r="Z144">
            <v>960314.94</v>
          </cell>
          <cell r="AA144">
            <v>895010.68</v>
          </cell>
          <cell r="AB144">
            <v>995951.14</v>
          </cell>
          <cell r="AC144">
            <v>2163199.11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O145">
            <v>42426.159999999683</v>
          </cell>
          <cell r="P145">
            <v>-2686.5899999999965</v>
          </cell>
          <cell r="Q145">
            <v>-2663.9100000000035</v>
          </cell>
          <cell r="R145">
            <v>-2624.5799999999872</v>
          </cell>
          <cell r="S145">
            <v>-2564.609999999986</v>
          </cell>
          <cell r="T145">
            <v>-2554.5200000000186</v>
          </cell>
          <cell r="U145">
            <v>-2454.5500000000175</v>
          </cell>
          <cell r="V145">
            <v>-2523.3099999999977</v>
          </cell>
          <cell r="W145">
            <v>-1003.6700000000128</v>
          </cell>
          <cell r="X145">
            <v>-1425.9400000000023</v>
          </cell>
          <cell r="Y145">
            <v>-1395.9300000000221</v>
          </cell>
          <cell r="Z145">
            <v>-5136.0800000000745</v>
          </cell>
          <cell r="AA145">
            <v>-4934.2999999999302</v>
          </cell>
          <cell r="AB145">
            <v>-5100.8699999999953</v>
          </cell>
          <cell r="AC145">
            <v>-5453.1699999999255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53">
          <cell r="O153">
            <v>0</v>
          </cell>
          <cell r="P153">
            <v>21545906</v>
          </cell>
          <cell r="Q153">
            <v>19441781</v>
          </cell>
          <cell r="R153">
            <v>18145856</v>
          </cell>
          <cell r="S153">
            <v>16649332</v>
          </cell>
          <cell r="T153">
            <v>15100308</v>
          </cell>
          <cell r="U153">
            <v>13371819</v>
          </cell>
          <cell r="V153">
            <v>11634141</v>
          </cell>
          <cell r="W153">
            <v>9861288</v>
          </cell>
          <cell r="X153">
            <v>8069315</v>
          </cell>
          <cell r="Y153">
            <v>6713616</v>
          </cell>
          <cell r="Z153">
            <v>5919269</v>
          </cell>
          <cell r="AA153">
            <v>3886749</v>
          </cell>
          <cell r="AB153">
            <v>3294154</v>
          </cell>
          <cell r="AC153">
            <v>2269285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O154">
            <v>0.90639999999999998</v>
          </cell>
          <cell r="P154">
            <v>0.96409999999999996</v>
          </cell>
          <cell r="Q154">
            <v>0.96120000000000005</v>
          </cell>
          <cell r="R154">
            <v>0.9556</v>
          </cell>
          <cell r="S154">
            <v>0.93969999999999998</v>
          </cell>
          <cell r="T154">
            <v>0.94040000000000001</v>
          </cell>
          <cell r="U154">
            <v>0.90639999999999998</v>
          </cell>
          <cell r="V154">
            <v>0.92710000000000004</v>
          </cell>
          <cell r="W154">
            <v>0.9294</v>
          </cell>
          <cell r="X154">
            <v>0.89980000000000004</v>
          </cell>
          <cell r="Y154">
            <v>0.87649999999999995</v>
          </cell>
          <cell r="Z154">
            <v>0.88329999999999997</v>
          </cell>
          <cell r="AA154">
            <v>0.84419999999999995</v>
          </cell>
          <cell r="AB154">
            <v>0.87590000000000001</v>
          </cell>
          <cell r="AC154">
            <v>0.94550000000000001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O155">
            <v>0</v>
          </cell>
          <cell r="P155">
            <v>46737</v>
          </cell>
          <cell r="Q155">
            <v>140786</v>
          </cell>
          <cell r="R155">
            <v>160973</v>
          </cell>
          <cell r="S155">
            <v>147091</v>
          </cell>
          <cell r="T155">
            <v>114744</v>
          </cell>
          <cell r="U155">
            <v>77212</v>
          </cell>
          <cell r="V155">
            <v>93245</v>
          </cell>
          <cell r="W155">
            <v>81238</v>
          </cell>
          <cell r="X155">
            <v>106888</v>
          </cell>
          <cell r="Y155">
            <v>101879</v>
          </cell>
          <cell r="Z155">
            <v>100105</v>
          </cell>
          <cell r="AA155">
            <v>93806</v>
          </cell>
          <cell r="AB155">
            <v>79300</v>
          </cell>
          <cell r="AC155">
            <v>73754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O156">
            <v>0.1026</v>
          </cell>
          <cell r="P156">
            <v>0.1061</v>
          </cell>
          <cell r="Q156">
            <v>0.1061</v>
          </cell>
          <cell r="R156">
            <v>0.1061</v>
          </cell>
          <cell r="S156">
            <v>0.1061</v>
          </cell>
          <cell r="T156">
            <v>0.1061</v>
          </cell>
          <cell r="U156">
            <v>0.1061</v>
          </cell>
          <cell r="V156">
            <v>0.1061</v>
          </cell>
          <cell r="W156">
            <v>0.1052</v>
          </cell>
          <cell r="X156">
            <v>0.1052</v>
          </cell>
          <cell r="Y156">
            <v>0.1052</v>
          </cell>
          <cell r="Z156">
            <v>0.104</v>
          </cell>
          <cell r="AA156">
            <v>0.104</v>
          </cell>
          <cell r="AB156">
            <v>0.104</v>
          </cell>
          <cell r="AC156">
            <v>0.104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O157">
            <v>0.1046</v>
          </cell>
          <cell r="P157">
            <v>0.1046</v>
          </cell>
          <cell r="Q157">
            <v>0.1046</v>
          </cell>
          <cell r="R157">
            <v>0.1046</v>
          </cell>
          <cell r="S157">
            <v>0.1046</v>
          </cell>
          <cell r="T157">
            <v>0.1046</v>
          </cell>
          <cell r="U157">
            <v>0.1046</v>
          </cell>
          <cell r="V157">
            <v>0.1046</v>
          </cell>
          <cell r="W157">
            <v>0.1046</v>
          </cell>
          <cell r="X157">
            <v>0.1043</v>
          </cell>
          <cell r="Y157">
            <v>0.1043</v>
          </cell>
          <cell r="Z157">
            <v>0.10290000000000001</v>
          </cell>
          <cell r="AA157">
            <v>0.10290000000000001</v>
          </cell>
          <cell r="AB157">
            <v>0.10290000000000001</v>
          </cell>
          <cell r="AC157">
            <v>0.10290000000000001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O158">
            <v>0</v>
          </cell>
          <cell r="P158">
            <v>2249011.63</v>
          </cell>
          <cell r="Q158">
            <v>2118060.88</v>
          </cell>
          <cell r="R158">
            <v>1993618.9</v>
          </cell>
          <cell r="S158">
            <v>1798195.94</v>
          </cell>
          <cell r="T158">
            <v>1614560.23</v>
          </cell>
          <cell r="U158">
            <v>1355939.95</v>
          </cell>
          <cell r="V158">
            <v>1230843.33</v>
          </cell>
          <cell r="W158">
            <v>1039669.13</v>
          </cell>
          <cell r="X158">
            <v>860010.79</v>
          </cell>
          <cell r="Y158">
            <v>708344.7</v>
          </cell>
          <cell r="Z158">
            <v>632185.74</v>
          </cell>
          <cell r="AA158">
            <v>420435.15</v>
          </cell>
          <cell r="AB158">
            <v>369535.22</v>
          </cell>
          <cell r="AC158">
            <v>292877.74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O159">
            <v>0</v>
          </cell>
          <cell r="P159">
            <v>2217853.02</v>
          </cell>
          <cell r="Q159">
            <v>2090029.72</v>
          </cell>
          <cell r="R159">
            <v>1967608.63</v>
          </cell>
          <cell r="S159">
            <v>1774727.88</v>
          </cell>
          <cell r="T159">
            <v>1593259.74</v>
          </cell>
          <cell r="U159">
            <v>1337759.6299999999</v>
          </cell>
          <cell r="V159">
            <v>1214664.31</v>
          </cell>
          <cell r="W159">
            <v>1034170.08</v>
          </cell>
          <cell r="X159">
            <v>853476.1</v>
          </cell>
          <cell r="Y159">
            <v>703048.67</v>
          </cell>
          <cell r="Z159">
            <v>626434.4</v>
          </cell>
          <cell r="AA159">
            <v>416825.84</v>
          </cell>
          <cell r="AB159">
            <v>366361.33</v>
          </cell>
          <cell r="AC159">
            <v>290517.57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O160">
            <v>0</v>
          </cell>
          <cell r="P160">
            <v>-31158.60999999987</v>
          </cell>
          <cell r="Q160">
            <v>-28031.159999999916</v>
          </cell>
          <cell r="R160">
            <v>-26010.270000000019</v>
          </cell>
          <cell r="S160">
            <v>-23468.060000000056</v>
          </cell>
          <cell r="T160">
            <v>-21300.489999999991</v>
          </cell>
          <cell r="U160">
            <v>-18180.320000000065</v>
          </cell>
          <cell r="V160">
            <v>-16179.020000000019</v>
          </cell>
          <cell r="W160">
            <v>-5499.0500000000466</v>
          </cell>
          <cell r="X160">
            <v>-6534.6900000000605</v>
          </cell>
          <cell r="Y160">
            <v>-5296.0299999999115</v>
          </cell>
          <cell r="Z160">
            <v>-5751.3399999999674</v>
          </cell>
          <cell r="AA160">
            <v>-3609.3099999999977</v>
          </cell>
          <cell r="AB160">
            <v>-3173.8899999999558</v>
          </cell>
          <cell r="AC160">
            <v>-2360.1699999999837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8">
          <cell r="O168">
            <v>2274538.66</v>
          </cell>
          <cell r="P168">
            <v>249292.73</v>
          </cell>
          <cell r="Q168">
            <v>231075.48</v>
          </cell>
          <cell r="R168">
            <v>238945.68</v>
          </cell>
          <cell r="S168">
            <v>224650.09</v>
          </cell>
          <cell r="T168">
            <v>229137.67</v>
          </cell>
          <cell r="U168">
            <v>243818.26</v>
          </cell>
          <cell r="V168">
            <v>218794.34</v>
          </cell>
          <cell r="W168">
            <v>204054.67</v>
          </cell>
          <cell r="X168">
            <v>194098.37</v>
          </cell>
          <cell r="Y168">
            <v>189960.92</v>
          </cell>
          <cell r="Z168">
            <v>965451.02</v>
          </cell>
          <cell r="AA168">
            <v>899944.98</v>
          </cell>
          <cell r="AB168">
            <v>1001052.01</v>
          </cell>
          <cell r="AC168">
            <v>2168652.2799999998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O169">
            <v>42426.159999999683</v>
          </cell>
          <cell r="P169">
            <v>-2686.5899999999965</v>
          </cell>
          <cell r="Q169">
            <v>-2663.9100000000035</v>
          </cell>
          <cell r="R169">
            <v>-2624.5799999999872</v>
          </cell>
          <cell r="S169">
            <v>-2564.609999999986</v>
          </cell>
          <cell r="T169">
            <v>-2554.5200000000186</v>
          </cell>
          <cell r="U169">
            <v>-2454.5500000000175</v>
          </cell>
          <cell r="V169">
            <v>-2523.3099999999977</v>
          </cell>
          <cell r="W169">
            <v>-1003.6700000000128</v>
          </cell>
          <cell r="X169">
            <v>-1425.9400000000023</v>
          </cell>
          <cell r="Y169">
            <v>-1395.9300000000221</v>
          </cell>
          <cell r="Z169">
            <v>-5136.0800000000745</v>
          </cell>
          <cell r="AA169">
            <v>-4934.2999999999302</v>
          </cell>
          <cell r="AB169">
            <v>-5100.8699999999953</v>
          </cell>
          <cell r="AC169">
            <v>-5453.1699999999255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O170">
            <v>2316964.8199999998</v>
          </cell>
          <cell r="P170">
            <v>246606.14</v>
          </cell>
          <cell r="Q170">
            <v>228411.57</v>
          </cell>
          <cell r="R170">
            <v>236321.1</v>
          </cell>
          <cell r="S170">
            <v>222085.48</v>
          </cell>
          <cell r="T170">
            <v>226583.15</v>
          </cell>
          <cell r="U170">
            <v>241363.71</v>
          </cell>
          <cell r="V170">
            <v>216271.03</v>
          </cell>
          <cell r="W170">
            <v>203051</v>
          </cell>
          <cell r="X170">
            <v>192672.43</v>
          </cell>
          <cell r="Y170">
            <v>188564.99</v>
          </cell>
          <cell r="Z170">
            <v>960314.94</v>
          </cell>
          <cell r="AA170">
            <v>895010.68</v>
          </cell>
          <cell r="AB170">
            <v>995951.14</v>
          </cell>
          <cell r="AC170">
            <v>2163199.11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O171">
            <v>0</v>
          </cell>
          <cell r="P171">
            <v>2249011.63</v>
          </cell>
          <cell r="Q171">
            <v>2118060.88</v>
          </cell>
          <cell r="R171">
            <v>1993618.9</v>
          </cell>
          <cell r="S171">
            <v>1798195.94</v>
          </cell>
          <cell r="T171">
            <v>1614560.23</v>
          </cell>
          <cell r="U171">
            <v>1355939.95</v>
          </cell>
          <cell r="V171">
            <v>1230843.33</v>
          </cell>
          <cell r="W171">
            <v>1039669.13</v>
          </cell>
          <cell r="X171">
            <v>860010.79</v>
          </cell>
          <cell r="Y171">
            <v>708344.7</v>
          </cell>
          <cell r="Z171">
            <v>632185.74</v>
          </cell>
          <cell r="AA171">
            <v>420435.15</v>
          </cell>
          <cell r="AB171">
            <v>369535.22</v>
          </cell>
          <cell r="AC171">
            <v>292877.74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O172">
            <v>0</v>
          </cell>
          <cell r="P172">
            <v>-31158.60999999987</v>
          </cell>
          <cell r="Q172">
            <v>-28031.159999999916</v>
          </cell>
          <cell r="R172">
            <v>-26010.270000000019</v>
          </cell>
          <cell r="S172">
            <v>-23468.060000000056</v>
          </cell>
          <cell r="T172">
            <v>-21300.489999999991</v>
          </cell>
          <cell r="U172">
            <v>-18180.320000000065</v>
          </cell>
          <cell r="V172">
            <v>-16179.020000000019</v>
          </cell>
          <cell r="W172">
            <v>-5499.0500000000466</v>
          </cell>
          <cell r="X172">
            <v>-6534.6900000000605</v>
          </cell>
          <cell r="Y172">
            <v>-5296.0299999999115</v>
          </cell>
          <cell r="Z172">
            <v>-5751.3399999999674</v>
          </cell>
          <cell r="AA172">
            <v>-3609.3099999999977</v>
          </cell>
          <cell r="AB172">
            <v>-3173.8899999999558</v>
          </cell>
          <cell r="AC172">
            <v>-2360.1699999999837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O173">
            <v>0</v>
          </cell>
          <cell r="P173">
            <v>2217853.02</v>
          </cell>
          <cell r="Q173">
            <v>2090029.72</v>
          </cell>
          <cell r="R173">
            <v>1967608.63</v>
          </cell>
          <cell r="S173">
            <v>1774727.88</v>
          </cell>
          <cell r="T173">
            <v>1593259.74</v>
          </cell>
          <cell r="U173">
            <v>1337759.6299999999</v>
          </cell>
          <cell r="V173">
            <v>1214664.31</v>
          </cell>
          <cell r="W173">
            <v>1034170.08</v>
          </cell>
          <cell r="X173">
            <v>853476.1</v>
          </cell>
          <cell r="Y173">
            <v>703048.67</v>
          </cell>
          <cell r="Z173">
            <v>626434.4</v>
          </cell>
          <cell r="AA173">
            <v>416825.84</v>
          </cell>
          <cell r="AB173">
            <v>366361.33</v>
          </cell>
          <cell r="AC173">
            <v>290517.57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</row>
        <row r="174">
          <cell r="O174">
            <v>2274538.66</v>
          </cell>
          <cell r="P174">
            <v>2498304.36</v>
          </cell>
          <cell r="Q174">
            <v>2349136.36</v>
          </cell>
          <cell r="R174">
            <v>2232564.58</v>
          </cell>
          <cell r="S174">
            <v>2022846.03</v>
          </cell>
          <cell r="T174">
            <v>1843697.9</v>
          </cell>
          <cell r="U174">
            <v>1599758.21</v>
          </cell>
          <cell r="V174">
            <v>1449637.6700000002</v>
          </cell>
          <cell r="W174">
            <v>1243723.8</v>
          </cell>
          <cell r="X174">
            <v>1054109.1600000001</v>
          </cell>
          <cell r="Y174">
            <v>898305.62</v>
          </cell>
          <cell r="Z174">
            <v>1597636.76</v>
          </cell>
          <cell r="AA174">
            <v>1320380.1299999999</v>
          </cell>
          <cell r="AB174">
            <v>1370587.23</v>
          </cell>
          <cell r="AC174">
            <v>2461530.0199999996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O175">
            <v>42426.159999999683</v>
          </cell>
          <cell r="P175">
            <v>-33845.199999999866</v>
          </cell>
          <cell r="Q175">
            <v>-30695.06999999992</v>
          </cell>
          <cell r="R175">
            <v>-28634.850000000006</v>
          </cell>
          <cell r="S175">
            <v>-26032.670000000042</v>
          </cell>
          <cell r="T175">
            <v>-23855.010000000009</v>
          </cell>
          <cell r="U175">
            <v>-20634.870000000083</v>
          </cell>
          <cell r="V175">
            <v>-18702.330000000016</v>
          </cell>
          <cell r="W175">
            <v>-6502.7200000000594</v>
          </cell>
          <cell r="X175">
            <v>-7960.6300000000629</v>
          </cell>
          <cell r="Y175">
            <v>-6691.9599999999336</v>
          </cell>
          <cell r="Z175">
            <v>-10887.420000000042</v>
          </cell>
          <cell r="AA175">
            <v>-8543.6099999999278</v>
          </cell>
          <cell r="AB175">
            <v>-8274.7599999999511</v>
          </cell>
          <cell r="AC175">
            <v>-7813.3399999999092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O176">
            <v>2316964.8199999998</v>
          </cell>
          <cell r="P176">
            <v>2464459.16</v>
          </cell>
          <cell r="Q176">
            <v>2318441.29</v>
          </cell>
          <cell r="R176">
            <v>2203929.73</v>
          </cell>
          <cell r="S176">
            <v>1996813.3599999999</v>
          </cell>
          <cell r="T176">
            <v>1819842.89</v>
          </cell>
          <cell r="U176">
            <v>1579123.3399999999</v>
          </cell>
          <cell r="V176">
            <v>1430935.34</v>
          </cell>
          <cell r="W176">
            <v>1237221.08</v>
          </cell>
          <cell r="X176">
            <v>1046148.53</v>
          </cell>
          <cell r="Y176">
            <v>891613.66</v>
          </cell>
          <cell r="Z176">
            <v>1586749.3399999999</v>
          </cell>
          <cell r="AA176">
            <v>1311836.52</v>
          </cell>
          <cell r="AB176">
            <v>1362312.47</v>
          </cell>
          <cell r="AC176">
            <v>2453716.6799999997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O177">
            <v>389127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-146937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-506722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94979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16858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O179">
            <v>2706091.82</v>
          </cell>
          <cell r="P179">
            <v>2464459.16</v>
          </cell>
          <cell r="Q179">
            <v>2318441.29</v>
          </cell>
          <cell r="R179">
            <v>2203929.73</v>
          </cell>
          <cell r="S179">
            <v>1996813.3599999999</v>
          </cell>
          <cell r="T179">
            <v>1819842.89</v>
          </cell>
          <cell r="U179">
            <v>1674102.3399999999</v>
          </cell>
          <cell r="V179">
            <v>1283998.3400000001</v>
          </cell>
          <cell r="W179">
            <v>1237221.08</v>
          </cell>
          <cell r="X179">
            <v>1046148.53</v>
          </cell>
          <cell r="Y179">
            <v>891613.66</v>
          </cell>
          <cell r="Z179">
            <v>1586749.3399999999</v>
          </cell>
          <cell r="AA179">
            <v>1311836.52</v>
          </cell>
          <cell r="AB179">
            <v>1362312.47</v>
          </cell>
          <cell r="AC179">
            <v>1963852.6799999997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7">
          <cell r="O187">
            <v>2274538.66</v>
          </cell>
          <cell r="P187">
            <v>2498304.36</v>
          </cell>
          <cell r="Q187">
            <v>2349136.36</v>
          </cell>
          <cell r="R187">
            <v>2232564.58</v>
          </cell>
          <cell r="S187">
            <v>2022846.03</v>
          </cell>
          <cell r="T187">
            <v>1843697.9</v>
          </cell>
          <cell r="U187">
            <v>1599758.21</v>
          </cell>
          <cell r="V187">
            <v>1449637.6700000002</v>
          </cell>
          <cell r="W187">
            <v>1243723.8</v>
          </cell>
          <cell r="X187">
            <v>1054109.1600000001</v>
          </cell>
          <cell r="Y187">
            <v>898305.62</v>
          </cell>
          <cell r="Z187">
            <v>1597636.76</v>
          </cell>
          <cell r="AA187">
            <v>1320380.1299999999</v>
          </cell>
          <cell r="AB187">
            <v>1370587.23</v>
          </cell>
          <cell r="AC187">
            <v>2461530.0199999996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O188">
            <v>2316964.8199999998</v>
          </cell>
          <cell r="P188">
            <v>2464459.16</v>
          </cell>
          <cell r="Q188">
            <v>2318441.29</v>
          </cell>
          <cell r="R188">
            <v>2203929.73</v>
          </cell>
          <cell r="S188">
            <v>1996813.3599999999</v>
          </cell>
          <cell r="T188">
            <v>1819842.89</v>
          </cell>
          <cell r="U188">
            <v>1579123.3399999999</v>
          </cell>
          <cell r="V188">
            <v>1430935.34</v>
          </cell>
          <cell r="W188">
            <v>1237221.08</v>
          </cell>
          <cell r="X188">
            <v>1046148.53</v>
          </cell>
          <cell r="Y188">
            <v>891613.66</v>
          </cell>
          <cell r="Z188">
            <v>1586749.3399999999</v>
          </cell>
          <cell r="AA188">
            <v>1311836.52</v>
          </cell>
          <cell r="AB188">
            <v>1362312.47</v>
          </cell>
          <cell r="AC188">
            <v>2453716.6799999997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</row>
        <row r="189">
          <cell r="O189">
            <v>389127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-146937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-506722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94979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16858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O191">
            <v>2663665.66</v>
          </cell>
          <cell r="P191">
            <v>2498304.36</v>
          </cell>
          <cell r="Q191">
            <v>2349136.36</v>
          </cell>
          <cell r="R191">
            <v>2232564.58</v>
          </cell>
          <cell r="S191">
            <v>2022846.03</v>
          </cell>
          <cell r="T191">
            <v>1843697.9</v>
          </cell>
          <cell r="U191">
            <v>1694737.21</v>
          </cell>
          <cell r="V191">
            <v>1302700.6700000002</v>
          </cell>
          <cell r="W191">
            <v>1243723.8</v>
          </cell>
          <cell r="X191">
            <v>1054109.1600000001</v>
          </cell>
          <cell r="Y191">
            <v>898305.62</v>
          </cell>
          <cell r="Z191">
            <v>1597636.76</v>
          </cell>
          <cell r="AA191">
            <v>1320380.1299999999</v>
          </cell>
          <cell r="AB191">
            <v>1370587.23</v>
          </cell>
          <cell r="AC191">
            <v>1971666.0199999996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O192">
            <v>2706091.82</v>
          </cell>
          <cell r="P192">
            <v>2464459.16</v>
          </cell>
          <cell r="Q192">
            <v>2318441.29</v>
          </cell>
          <cell r="R192">
            <v>2203929.73</v>
          </cell>
          <cell r="S192">
            <v>1996813.3599999999</v>
          </cell>
          <cell r="T192">
            <v>1819842.89</v>
          </cell>
          <cell r="U192">
            <v>1674102.3399999999</v>
          </cell>
          <cell r="V192">
            <v>1283998.3400000001</v>
          </cell>
          <cell r="W192">
            <v>1237221.08</v>
          </cell>
          <cell r="X192">
            <v>1046148.53</v>
          </cell>
          <cell r="Y192">
            <v>891613.66</v>
          </cell>
          <cell r="Z192">
            <v>1586749.3399999999</v>
          </cell>
          <cell r="AA192">
            <v>1311836.52</v>
          </cell>
          <cell r="AB192">
            <v>1362312.47</v>
          </cell>
          <cell r="AC192">
            <v>1963852.6799999997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O193">
            <v>62090.16</v>
          </cell>
          <cell r="P193">
            <v>72463.02</v>
          </cell>
          <cell r="Q193">
            <v>86189.7</v>
          </cell>
          <cell r="R193">
            <v>80451.83</v>
          </cell>
          <cell r="S193">
            <v>87137.42</v>
          </cell>
          <cell r="T193">
            <v>70370.789999999994</v>
          </cell>
          <cell r="U193">
            <v>62552.58</v>
          </cell>
          <cell r="V193">
            <v>66591.53</v>
          </cell>
          <cell r="W193">
            <v>159099.43</v>
          </cell>
          <cell r="X193">
            <v>109419.14</v>
          </cell>
          <cell r="Y193">
            <v>448925.81</v>
          </cell>
          <cell r="Z193">
            <v>709039.48</v>
          </cell>
          <cell r="AA193">
            <v>697386.6</v>
          </cell>
          <cell r="AB193">
            <v>698464.32</v>
          </cell>
          <cell r="AC193">
            <v>864202.1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O194">
            <v>2644001.6599999997</v>
          </cell>
          <cell r="P194">
            <v>2391996.14</v>
          </cell>
          <cell r="Q194">
            <v>2232251.59</v>
          </cell>
          <cell r="R194">
            <v>2123477.9</v>
          </cell>
          <cell r="S194">
            <v>1909675.94</v>
          </cell>
          <cell r="T194">
            <v>1749472.0999999999</v>
          </cell>
          <cell r="U194">
            <v>1611549.7599999998</v>
          </cell>
          <cell r="V194">
            <v>1217406.81</v>
          </cell>
          <cell r="W194">
            <v>1078121.6500000001</v>
          </cell>
          <cell r="X194">
            <v>936729.39</v>
          </cell>
          <cell r="Y194">
            <v>442687.85000000003</v>
          </cell>
          <cell r="Z194">
            <v>877709.85999999987</v>
          </cell>
          <cell r="AA194">
            <v>614449.92000000004</v>
          </cell>
          <cell r="AB194">
            <v>663848.15</v>
          </cell>
          <cell r="AC194">
            <v>1099650.5799999996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O195">
            <v>0</v>
          </cell>
          <cell r="P195">
            <v>0</v>
          </cell>
          <cell r="Q195">
            <v>1989805.19</v>
          </cell>
          <cell r="R195">
            <v>2209552.46</v>
          </cell>
          <cell r="S195">
            <v>2311718.29</v>
          </cell>
          <cell r="T195">
            <v>2184738.37</v>
          </cell>
          <cell r="U195">
            <v>1989339.03</v>
          </cell>
          <cell r="V195">
            <v>1324115.26</v>
          </cell>
          <cell r="W195">
            <v>980090.86</v>
          </cell>
          <cell r="X195">
            <v>779765.51</v>
          </cell>
          <cell r="Y195">
            <v>422185.95</v>
          </cell>
          <cell r="Z195">
            <v>878890.96</v>
          </cell>
          <cell r="AA195">
            <v>607136.37</v>
          </cell>
          <cell r="AB195">
            <v>622870.36</v>
          </cell>
          <cell r="AC195">
            <v>935100.7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O196">
            <v>0</v>
          </cell>
          <cell r="P196">
            <v>1768806.05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O197">
            <v>-2644001.6599999997</v>
          </cell>
          <cell r="P197">
            <v>-623190.09000000008</v>
          </cell>
          <cell r="Q197">
            <v>-242446.39999999991</v>
          </cell>
          <cell r="R197">
            <v>86074.560000000056</v>
          </cell>
          <cell r="S197">
            <v>402042.35000000009</v>
          </cell>
          <cell r="T197">
            <v>435266.27000000025</v>
          </cell>
          <cell r="U197">
            <v>377789.27000000025</v>
          </cell>
          <cell r="V197">
            <v>106708.44999999995</v>
          </cell>
          <cell r="W197">
            <v>-98030.790000000154</v>
          </cell>
          <cell r="X197">
            <v>-156963.88</v>
          </cell>
          <cell r="Y197">
            <v>-20501.900000000023</v>
          </cell>
          <cell r="Z197">
            <v>1181.1000000000931</v>
          </cell>
          <cell r="AA197">
            <v>-7313.5500000000466</v>
          </cell>
          <cell r="AB197">
            <v>-40977.790000000037</v>
          </cell>
          <cell r="AC197">
            <v>-164549.87999999966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205">
          <cell r="O205">
            <v>2601575.5</v>
          </cell>
          <cell r="P205">
            <v>657035.29</v>
          </cell>
          <cell r="Q205">
            <v>273141.46999999997</v>
          </cell>
          <cell r="R205">
            <v>-57439.71</v>
          </cell>
          <cell r="S205">
            <v>-376009.68</v>
          </cell>
          <cell r="T205">
            <v>-411411.26</v>
          </cell>
          <cell r="U205">
            <v>-357154.4</v>
          </cell>
          <cell r="V205">
            <v>-88006.12</v>
          </cell>
          <cell r="W205">
            <v>104533.51</v>
          </cell>
          <cell r="X205">
            <v>164924.51</v>
          </cell>
          <cell r="Y205">
            <v>27193.86</v>
          </cell>
          <cell r="Z205">
            <v>9706.32</v>
          </cell>
          <cell r="AA205">
            <v>15857.16</v>
          </cell>
          <cell r="AB205">
            <v>49252.55</v>
          </cell>
          <cell r="AC205">
            <v>172363.22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O206">
            <v>42426.16</v>
          </cell>
          <cell r="P206">
            <v>-33845.199999999997</v>
          </cell>
          <cell r="Q206">
            <v>-30695.07</v>
          </cell>
          <cell r="R206">
            <v>-28634.85</v>
          </cell>
          <cell r="S206">
            <v>-26032.67</v>
          </cell>
          <cell r="T206">
            <v>-23855.01</v>
          </cell>
          <cell r="U206">
            <v>-20634.87</v>
          </cell>
          <cell r="V206">
            <v>-18702.330000000002</v>
          </cell>
          <cell r="W206">
            <v>-6502.72</v>
          </cell>
          <cell r="X206">
            <v>-7960.63</v>
          </cell>
          <cell r="Y206">
            <v>-6691.96</v>
          </cell>
          <cell r="Z206">
            <v>-10887.42</v>
          </cell>
          <cell r="AA206">
            <v>-8543.61</v>
          </cell>
          <cell r="AB206">
            <v>-8274.76</v>
          </cell>
          <cell r="AC206">
            <v>-7813.34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O207">
            <v>2254874.66</v>
          </cell>
          <cell r="P207">
            <v>623190.09</v>
          </cell>
          <cell r="Q207">
            <v>242446.4</v>
          </cell>
          <cell r="R207">
            <v>-86074.559999999998</v>
          </cell>
          <cell r="S207">
            <v>-402042.35</v>
          </cell>
          <cell r="T207">
            <v>-435266.27</v>
          </cell>
          <cell r="U207">
            <v>-377789.27</v>
          </cell>
          <cell r="V207">
            <v>-106708.45</v>
          </cell>
          <cell r="W207">
            <v>98030.79</v>
          </cell>
          <cell r="X207">
            <v>156963.88</v>
          </cell>
          <cell r="Y207">
            <v>20501.900000000001</v>
          </cell>
          <cell r="Z207">
            <v>-1181.0999999999999</v>
          </cell>
          <cell r="AA207">
            <v>7313.55</v>
          </cell>
          <cell r="AB207">
            <v>40977.79</v>
          </cell>
          <cell r="AC207">
            <v>164549.88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O208">
            <v>2199786.94</v>
          </cell>
          <cell r="P208">
            <v>-55087.72</v>
          </cell>
          <cell r="Q208">
            <v>-678277.81</v>
          </cell>
          <cell r="R208">
            <v>-920724.21</v>
          </cell>
          <cell r="S208">
            <v>-834649.65</v>
          </cell>
          <cell r="T208">
            <v>-432607.3</v>
          </cell>
          <cell r="U208">
            <v>2658.97</v>
          </cell>
          <cell r="V208">
            <v>380448.24</v>
          </cell>
          <cell r="W208">
            <v>487156.69</v>
          </cell>
          <cell r="X208">
            <v>389125.9</v>
          </cell>
          <cell r="Y208">
            <v>232162.02</v>
          </cell>
          <cell r="Z208">
            <v>211660.12</v>
          </cell>
          <cell r="AA208">
            <v>212841.22</v>
          </cell>
          <cell r="AB208">
            <v>205527.67</v>
          </cell>
          <cell r="AC208">
            <v>164549.88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</sheetData>
      <sheetData sheetId="8"/>
      <sheetData sheetId="9"/>
      <sheetData sheetId="10"/>
      <sheetData sheetId="11"/>
      <sheetData sheetId="12">
        <row r="5">
          <cell r="N5">
            <v>41214</v>
          </cell>
        </row>
        <row r="10">
          <cell r="N10">
            <v>0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-Pre"/>
      <sheetName val="ROR-Post"/>
      <sheetName val="ROE-Pre"/>
      <sheetName val="ROE-Post"/>
      <sheetName val="Input"/>
      <sheetName val="Data"/>
      <sheetName val="Error Checks"/>
      <sheetName val="Data Updates"/>
      <sheetName val="VersionHist"/>
    </sheetNames>
    <sheetDataSet>
      <sheetData sheetId="0"/>
      <sheetData sheetId="1"/>
      <sheetData sheetId="2"/>
      <sheetData sheetId="3"/>
      <sheetData sheetId="4">
        <row r="22">
          <cell r="K22">
            <v>1253579055</v>
          </cell>
        </row>
        <row r="29">
          <cell r="K29">
            <v>1253579055</v>
          </cell>
        </row>
        <row r="48">
          <cell r="K48">
            <v>250000</v>
          </cell>
        </row>
        <row r="49">
          <cell r="K49">
            <v>179120.94</v>
          </cell>
        </row>
        <row r="53">
          <cell r="K53">
            <v>13539671.75</v>
          </cell>
        </row>
        <row r="54">
          <cell r="K54">
            <v>2143724067.1300001</v>
          </cell>
        </row>
        <row r="55">
          <cell r="K55">
            <v>0</v>
          </cell>
        </row>
        <row r="56">
          <cell r="K56">
            <v>350779405</v>
          </cell>
        </row>
        <row r="57">
          <cell r="K57">
            <v>1490023906.25</v>
          </cell>
        </row>
        <row r="58">
          <cell r="K58">
            <v>0</v>
          </cell>
        </row>
        <row r="59">
          <cell r="K59">
            <v>0</v>
          </cell>
        </row>
        <row r="63">
          <cell r="K63">
            <v>0</v>
          </cell>
        </row>
        <row r="79">
          <cell r="K79">
            <v>1840696740</v>
          </cell>
        </row>
        <row r="80">
          <cell r="K80">
            <v>67787777</v>
          </cell>
        </row>
        <row r="84">
          <cell r="K84">
            <v>13158</v>
          </cell>
        </row>
        <row r="85">
          <cell r="K85">
            <v>55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CM BS Recon"/>
      <sheetName val="E(m) Bridge"/>
      <sheetName val="ROR True-Up Adj-Pre"/>
      <sheetName val="ROR True-Up Adj-Post"/>
      <sheetName val="Data"/>
      <sheetName val="Error Checks"/>
      <sheetName val="ECR in Base Rates"/>
      <sheetName val="Startup"/>
      <sheetName val="VersionHist"/>
      <sheetName val="Adjt Input"/>
    </sheetNames>
    <sheetDataSet>
      <sheetData sheetId="0"/>
      <sheetData sheetId="1">
        <row r="12">
          <cell r="K12">
            <v>41306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28">
          <cell r="BK128" t="str">
            <v>NO</v>
          </cell>
        </row>
      </sheetData>
      <sheetData sheetId="9"/>
      <sheetData sheetId="10"/>
      <sheetData sheetId="11">
        <row r="5">
          <cell r="N5">
            <v>41030</v>
          </cell>
        </row>
      </sheetData>
      <sheetData sheetId="12"/>
      <sheetData sheetId="13">
        <row r="18">
          <cell r="O18">
            <v>201112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PVA - Variance Checks"/>
      <sheetName val="DataChecks"/>
      <sheetName val="Data"/>
      <sheetName val="ListsValues"/>
      <sheetName val="Weather Summary"/>
      <sheetName val="Electronic Evidence"/>
      <sheetName val="VersionHist"/>
      <sheetName val="Margin Tie-Out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3">
          <cell r="F3">
            <v>43070</v>
          </cell>
        </row>
        <row r="7">
          <cell r="F7">
            <v>42705</v>
          </cell>
        </row>
        <row r="14">
          <cell r="C14">
            <v>43070</v>
          </cell>
        </row>
        <row r="15">
          <cell r="C15">
            <v>43040</v>
          </cell>
        </row>
        <row r="16">
          <cell r="C16">
            <v>43009</v>
          </cell>
        </row>
        <row r="17">
          <cell r="C17">
            <v>42979</v>
          </cell>
        </row>
        <row r="18">
          <cell r="C18">
            <v>42948</v>
          </cell>
        </row>
        <row r="19">
          <cell r="C19">
            <v>42917</v>
          </cell>
        </row>
        <row r="20">
          <cell r="C20">
            <v>42887</v>
          </cell>
        </row>
        <row r="21">
          <cell r="C21">
            <v>42856</v>
          </cell>
        </row>
        <row r="22">
          <cell r="C22">
            <v>42826</v>
          </cell>
        </row>
        <row r="23">
          <cell r="C23">
            <v>42795</v>
          </cell>
        </row>
        <row r="24">
          <cell r="C24">
            <v>42767</v>
          </cell>
        </row>
        <row r="25">
          <cell r="C25">
            <v>42736</v>
          </cell>
        </row>
        <row r="26">
          <cell r="C26">
            <v>42705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B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lge"/>
      <sheetName val="Explanation"/>
    </sheetNames>
    <sheetDataSet>
      <sheetData sheetId="0">
        <row r="1">
          <cell r="A1" t="str">
            <v>No</v>
          </cell>
        </row>
      </sheetData>
      <sheetData sheetId="1"/>
      <sheetData sheetId="2">
        <row r="13">
          <cell r="I13" t="str">
            <v>J177-0100-0313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nputs List"/>
      <sheetName val="Manual Inputs"/>
      <sheetName val="KU Over Under"/>
      <sheetName val="KU Recon Calcs"/>
      <sheetName val="LGE Over Under"/>
      <sheetName val="LGE Recon Calcs"/>
      <sheetName val="KU Evaluation of Estimate"/>
      <sheetName val="LGE Evaluation of Estimate"/>
      <sheetName val="Revenue Report"/>
      <sheetName val="ECR in Base Rates"/>
      <sheetName val="Reconciling Items"/>
      <sheetName val="KU Bal Sht Dec11"/>
      <sheetName val="KU Bal Sht Nov11"/>
      <sheetName val="Analysis of Bal Sht Change"/>
      <sheetName val="LGE Bal Sht Dec11"/>
      <sheetName val="LGE Bal Sht Nov11"/>
      <sheetName val="KU Input"/>
      <sheetName val="LGE Input"/>
      <sheetName val="Checks"/>
    </sheetNames>
    <sheetDataSet>
      <sheetData sheetId="0"/>
      <sheetData sheetId="1"/>
      <sheetData sheetId="2"/>
      <sheetData sheetId="3">
        <row r="1">
          <cell r="A1" t="str">
            <v>Description</v>
          </cell>
        </row>
        <row r="2">
          <cell r="A2" t="str">
            <v>Lookup</v>
          </cell>
          <cell r="B2" t="str">
            <v>Source</v>
          </cell>
          <cell r="C2" t="str">
            <v>x</v>
          </cell>
          <cell r="D2">
            <v>201112</v>
          </cell>
          <cell r="E2">
            <v>201111</v>
          </cell>
          <cell r="F2">
            <v>201110</v>
          </cell>
          <cell r="G2">
            <v>201109</v>
          </cell>
          <cell r="H2">
            <v>201108</v>
          </cell>
          <cell r="I2">
            <v>201107</v>
          </cell>
          <cell r="J2">
            <v>201106</v>
          </cell>
          <cell r="K2">
            <v>201105</v>
          </cell>
          <cell r="L2">
            <v>201104</v>
          </cell>
          <cell r="M2">
            <v>201103</v>
          </cell>
          <cell r="N2">
            <v>201102</v>
          </cell>
          <cell r="O2">
            <v>201101</v>
          </cell>
          <cell r="P2">
            <v>201012</v>
          </cell>
          <cell r="Q2">
            <v>201011</v>
          </cell>
          <cell r="R2">
            <v>201010</v>
          </cell>
          <cell r="S2">
            <v>201009</v>
          </cell>
          <cell r="T2">
            <v>201008</v>
          </cell>
          <cell r="U2">
            <v>201007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KU</v>
          </cell>
        </row>
        <row r="7">
          <cell r="A7" t="str">
            <v>Unbilled kwh hours (current month)</v>
          </cell>
        </row>
        <row r="8">
          <cell r="A8" t="str">
            <v>Unbilled $ (current month)</v>
          </cell>
        </row>
        <row r="9">
          <cell r="A9" t="str">
            <v>Billed ECR Factor $ (current month)</v>
          </cell>
        </row>
        <row r="10">
          <cell r="A10" t="str">
            <v>Unbilled ECR Factor $ (current month)</v>
          </cell>
        </row>
        <row r="11">
          <cell r="A11" t="str">
            <v>Accrued ECR Factor $ (current month)</v>
          </cell>
        </row>
        <row r="12">
          <cell r="A12" t="str">
            <v>Billed kwh (current month)</v>
          </cell>
        </row>
        <row r="13">
          <cell r="A13" t="str">
            <v>Unbilled kwh (current month)</v>
          </cell>
        </row>
        <row r="15">
          <cell r="A15" t="str">
            <v>LGE</v>
          </cell>
        </row>
        <row r="16">
          <cell r="A16" t="str">
            <v>Unbilled kwh hours (reversed in current month)</v>
          </cell>
        </row>
        <row r="17">
          <cell r="A17" t="str">
            <v>Unbilled $ (reversed in current month)</v>
          </cell>
        </row>
        <row r="18">
          <cell r="A18" t="str">
            <v>Billed ECR Factor $ (current month)</v>
          </cell>
        </row>
        <row r="19">
          <cell r="A19" t="str">
            <v>Unbilled ECR Factor $ (current month)</v>
          </cell>
        </row>
        <row r="20">
          <cell r="A20" t="str">
            <v>Accrued ECR Factor $ (current month)</v>
          </cell>
        </row>
        <row r="21">
          <cell r="A21" t="str">
            <v>Billed kwh (current month)</v>
          </cell>
        </row>
        <row r="22">
          <cell r="A22" t="str">
            <v>Unbilled kwh (current month)</v>
          </cell>
        </row>
      </sheetData>
      <sheetData sheetId="4"/>
      <sheetData sheetId="5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6"/>
      <sheetData sheetId="7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structions"/>
      <sheetName val="Review Case Calcs"/>
      <sheetName val="Tickmarks Input"/>
      <sheetName val="Input"/>
      <sheetName val="Liability Detail-G1"/>
      <sheetName val="Liability Detail-G2"/>
      <sheetName val="Recovery Summary-G1"/>
      <sheetName val="Recovery Summary-G2"/>
      <sheetName val="E(m) Adj Bridge"/>
      <sheetName val="OU Collection-G1"/>
      <sheetName val="OU Collection-G2"/>
      <sheetName val="E(m) Bridge"/>
      <sheetName val="ROR True-Up Adj-Pre"/>
      <sheetName val="ROR True-Up Adj-Post"/>
      <sheetName val="Data"/>
      <sheetName val="Error Checks"/>
      <sheetName val="CM BS Recon"/>
      <sheetName val="Analysis of Bal Sht Change"/>
      <sheetName val="PM BS Recon"/>
      <sheetName val="ECR in Base Rates"/>
      <sheetName val="Revenue Report"/>
      <sheetName val="Input - Rev Report"/>
      <sheetName val="Data- Rev Report"/>
      <sheetName val="Data Updates"/>
      <sheetName val="VersionHist"/>
      <sheetName val="Startup"/>
      <sheetName val="Adjt Input"/>
      <sheetName val="PM BS Recon-G1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1</v>
          </cell>
          <cell r="C3" t="str">
            <v>ECR Revenue Recovered in Base Rates</v>
          </cell>
          <cell r="E3" t="str">
            <v>A</v>
          </cell>
          <cell r="F3">
            <v>1</v>
          </cell>
          <cell r="G3" t="str">
            <v>[A1]</v>
          </cell>
        </row>
        <row r="4">
          <cell r="B4">
            <v>2</v>
          </cell>
          <cell r="C4" t="str">
            <v>Demand ECR Revenue Recovered in Base Rates</v>
          </cell>
          <cell r="E4" t="str">
            <v>A</v>
          </cell>
          <cell r="F4">
            <v>2</v>
          </cell>
          <cell r="G4" t="str">
            <v>[A2]</v>
          </cell>
        </row>
        <row r="5">
          <cell r="B5">
            <v>3</v>
          </cell>
          <cell r="C5" t="str">
            <v>Energy ECR Revenue Recovered in Base Rates</v>
          </cell>
          <cell r="E5" t="str">
            <v>A</v>
          </cell>
          <cell r="F5">
            <v>3</v>
          </cell>
          <cell r="G5" t="str">
            <v>[A3]</v>
          </cell>
        </row>
        <row r="6">
          <cell r="B6">
            <v>4</v>
          </cell>
          <cell r="C6" t="str">
            <v>ODL ECR Revenue Recovered in Base Rates</v>
          </cell>
          <cell r="E6" t="str">
            <v>A</v>
          </cell>
          <cell r="F6">
            <v>4</v>
          </cell>
          <cell r="G6" t="str">
            <v>[A4]</v>
          </cell>
        </row>
        <row r="7">
          <cell r="B7">
            <v>5</v>
          </cell>
          <cell r="C7" t="str">
            <v>Billed Mwh</v>
          </cell>
          <cell r="E7" t="str">
            <v>A</v>
          </cell>
          <cell r="F7">
            <v>5</v>
          </cell>
          <cell r="G7" t="str">
            <v>[A5]</v>
          </cell>
        </row>
        <row r="8">
          <cell r="B8">
            <v>6</v>
          </cell>
          <cell r="C8" t="str">
            <v>Current Month Base Demand Accrual</v>
          </cell>
          <cell r="E8" t="str">
            <v>B</v>
          </cell>
          <cell r="F8">
            <v>1</v>
          </cell>
          <cell r="G8" t="str">
            <v>[B1]</v>
          </cell>
        </row>
        <row r="9">
          <cell r="B9">
            <v>7</v>
          </cell>
          <cell r="C9" t="str">
            <v>Current Month Base Energy Accrual</v>
          </cell>
          <cell r="E9" t="str">
            <v>B</v>
          </cell>
          <cell r="F9">
            <v>2</v>
          </cell>
          <cell r="G9" t="str">
            <v>[B2]</v>
          </cell>
        </row>
        <row r="10">
          <cell r="B10">
            <v>8</v>
          </cell>
          <cell r="C10" t="str">
            <v>Current Month ECR Factor Accrual</v>
          </cell>
          <cell r="E10" t="str">
            <v>B</v>
          </cell>
          <cell r="F10">
            <v>3</v>
          </cell>
          <cell r="G10" t="str">
            <v>[B3]</v>
          </cell>
        </row>
        <row r="11">
          <cell r="B11">
            <v>9</v>
          </cell>
          <cell r="C11" t="str">
            <v>Unbilled Base Mwh</v>
          </cell>
          <cell r="E11" t="str">
            <v>B</v>
          </cell>
          <cell r="F11">
            <v>4</v>
          </cell>
          <cell r="G11" t="str">
            <v>[B4]</v>
          </cell>
        </row>
        <row r="12">
          <cell r="B12">
            <v>10</v>
          </cell>
          <cell r="C12" t="str">
            <v>Unbilled Factor $</v>
          </cell>
          <cell r="E12" t="str">
            <v>B</v>
          </cell>
          <cell r="F12">
            <v>5</v>
          </cell>
          <cell r="G12" t="str">
            <v>[B5]</v>
          </cell>
        </row>
        <row r="13">
          <cell r="B13">
            <v>11</v>
          </cell>
          <cell r="C13" t="str">
            <v>Prior Month Base Demand Reversal</v>
          </cell>
          <cell r="E13" t="str">
            <v>B</v>
          </cell>
          <cell r="F13">
            <v>6</v>
          </cell>
          <cell r="G13" t="str">
            <v>[B6]</v>
          </cell>
        </row>
        <row r="14">
          <cell r="B14">
            <v>12</v>
          </cell>
          <cell r="C14" t="str">
            <v>Prior Month Base Energy Reversal</v>
          </cell>
          <cell r="E14" t="str">
            <v>B</v>
          </cell>
          <cell r="F14">
            <v>7</v>
          </cell>
          <cell r="G14" t="str">
            <v>[B7]</v>
          </cell>
        </row>
        <row r="15">
          <cell r="B15">
            <v>13</v>
          </cell>
          <cell r="C15" t="str">
            <v>Prior Month ECR Factor Reversal</v>
          </cell>
          <cell r="E15" t="str">
            <v>B</v>
          </cell>
          <cell r="F15">
            <v>8</v>
          </cell>
          <cell r="G15" t="str">
            <v>[B8]</v>
          </cell>
        </row>
        <row r="16">
          <cell r="B16">
            <v>14</v>
          </cell>
          <cell r="C16" t="str">
            <v>Billed Base Demand ECR</v>
          </cell>
          <cell r="E16" t="str">
            <v>C</v>
          </cell>
          <cell r="F16">
            <v>1</v>
          </cell>
          <cell r="G16" t="str">
            <v>[C1]</v>
          </cell>
        </row>
        <row r="17">
          <cell r="B17">
            <v>15</v>
          </cell>
          <cell r="C17" t="str">
            <v>Unbilled Base Demand ECR</v>
          </cell>
          <cell r="E17" t="str">
            <v>C</v>
          </cell>
          <cell r="F17">
            <v>2</v>
          </cell>
          <cell r="G17" t="str">
            <v>[C2]</v>
          </cell>
        </row>
        <row r="18">
          <cell r="B18">
            <v>16</v>
          </cell>
          <cell r="C18" t="str">
            <v>Billed Base Energy ECR</v>
          </cell>
          <cell r="E18" t="str">
            <v>C</v>
          </cell>
          <cell r="F18">
            <v>3</v>
          </cell>
          <cell r="G18" t="str">
            <v>[C3]</v>
          </cell>
        </row>
        <row r="19">
          <cell r="B19">
            <v>17</v>
          </cell>
          <cell r="C19" t="str">
            <v>Unbilled Base Energy ECR</v>
          </cell>
          <cell r="E19" t="str">
            <v>C</v>
          </cell>
          <cell r="F19">
            <v>4</v>
          </cell>
          <cell r="G19" t="str">
            <v>[C4]</v>
          </cell>
        </row>
        <row r="20">
          <cell r="B20">
            <v>18</v>
          </cell>
          <cell r="C20" t="str">
            <v>Billed ECR Factor</v>
          </cell>
          <cell r="E20" t="str">
            <v>C</v>
          </cell>
          <cell r="F20">
            <v>5</v>
          </cell>
          <cell r="G20" t="str">
            <v>[C5]</v>
          </cell>
        </row>
        <row r="21">
          <cell r="B21">
            <v>19</v>
          </cell>
          <cell r="C21" t="str">
            <v>Unbilled ECR Factor</v>
          </cell>
          <cell r="E21" t="str">
            <v>C</v>
          </cell>
          <cell r="F21">
            <v>6</v>
          </cell>
          <cell r="G21" t="str">
            <v>[C6]</v>
          </cell>
        </row>
        <row r="22">
          <cell r="B22">
            <v>20</v>
          </cell>
          <cell r="C22" t="str">
            <v>RB, Environmental Compliance Rate Base</v>
          </cell>
          <cell r="E22" t="str">
            <v>D</v>
          </cell>
          <cell r="F22">
            <v>1</v>
          </cell>
          <cell r="G22" t="str">
            <v>[D1]</v>
          </cell>
        </row>
        <row r="23">
          <cell r="B23">
            <v>21</v>
          </cell>
          <cell r="C23" t="str">
            <v>RB / 12</v>
          </cell>
          <cell r="E23" t="str">
            <v>D</v>
          </cell>
          <cell r="F23">
            <v>2</v>
          </cell>
          <cell r="G23" t="str">
            <v>[D2]</v>
          </cell>
        </row>
        <row r="24">
          <cell r="B24">
            <v>22</v>
          </cell>
          <cell r="C24" t="str">
            <v>(ROR + (ROR - DR) (TR / (1 - TR)))   [2001 Plan]</v>
          </cell>
          <cell r="E24" t="str">
            <v>D</v>
          </cell>
          <cell r="F24">
            <v>3</v>
          </cell>
          <cell r="G24" t="str">
            <v>[D3]</v>
          </cell>
        </row>
        <row r="25">
          <cell r="B25">
            <v>23</v>
          </cell>
          <cell r="C25" t="str">
            <v>OE, Pollution Control Operating Expenses for the 1994 Plan</v>
          </cell>
          <cell r="E25" t="str">
            <v>D</v>
          </cell>
          <cell r="F25">
            <v>4</v>
          </cell>
          <cell r="G25" t="str">
            <v>[D4]</v>
          </cell>
        </row>
        <row r="26">
          <cell r="B26">
            <v>24</v>
          </cell>
          <cell r="C26" t="str">
            <v>BAS (enter as opp sign)</v>
          </cell>
          <cell r="E26" t="str">
            <v>D</v>
          </cell>
          <cell r="F26">
            <v>5</v>
          </cell>
          <cell r="G26" t="str">
            <v>[D5]</v>
          </cell>
        </row>
        <row r="27">
          <cell r="B27">
            <v>25</v>
          </cell>
          <cell r="C27" t="str">
            <v>E(m), (as filed)</v>
          </cell>
          <cell r="E27" t="str">
            <v>D</v>
          </cell>
          <cell r="F27">
            <v>6</v>
          </cell>
          <cell r="G27" t="str">
            <v>[D6]</v>
          </cell>
        </row>
        <row r="28">
          <cell r="B28">
            <v>26</v>
          </cell>
          <cell r="C28" t="str">
            <v>Post-1994 Plan Environmental Compliance Rate Base</v>
          </cell>
          <cell r="E28" t="str">
            <v>E</v>
          </cell>
          <cell r="F28">
            <v>1</v>
          </cell>
          <cell r="G28" t="str">
            <v>[E1]</v>
          </cell>
        </row>
        <row r="29">
          <cell r="B29">
            <v>27</v>
          </cell>
          <cell r="C29" t="str">
            <v>Pollution Control Deferred Income Taxes</v>
          </cell>
          <cell r="E29" t="str">
            <v>E</v>
          </cell>
          <cell r="F29">
            <v>2</v>
          </cell>
          <cell r="G29" t="str">
            <v>[E2]</v>
          </cell>
        </row>
        <row r="30">
          <cell r="B30">
            <v>28</v>
          </cell>
          <cell r="C30" t="str">
            <v>Expense Month KY Jurisdictional Revenue Excl. ECR (column 7)</v>
          </cell>
          <cell r="E30" t="str">
            <v>F</v>
          </cell>
          <cell r="F30">
            <v>1</v>
          </cell>
          <cell r="G30" t="str">
            <v>[F1]</v>
          </cell>
        </row>
        <row r="31">
          <cell r="B31">
            <v>29</v>
          </cell>
          <cell r="C31" t="str">
            <v>Expense Month Total Company Revenues (column 10)</v>
          </cell>
          <cell r="E31" t="str">
            <v>F</v>
          </cell>
          <cell r="F31">
            <v>2</v>
          </cell>
          <cell r="G31" t="str">
            <v>[F2]</v>
          </cell>
        </row>
        <row r="32">
          <cell r="B32">
            <v>30</v>
          </cell>
          <cell r="C32" t="str">
            <v>KY Jurisdictional Allocation Ratio for Expense Month</v>
          </cell>
          <cell r="E32" t="str">
            <v>F</v>
          </cell>
          <cell r="F32">
            <v>3</v>
          </cell>
          <cell r="G32" t="str">
            <v>[F3]</v>
          </cell>
        </row>
        <row r="33">
          <cell r="B33">
            <v>31</v>
          </cell>
          <cell r="C33" t="str">
            <v>Ohio Valley Electric Cooperative</v>
          </cell>
          <cell r="E33" t="str">
            <v>G</v>
          </cell>
          <cell r="F33">
            <v>1</v>
          </cell>
          <cell r="G33" t="str">
            <v>[G1]</v>
          </cell>
        </row>
        <row r="34">
          <cell r="B34">
            <v>32</v>
          </cell>
          <cell r="C34" t="str">
            <v>Investments in Subsidiary Companies</v>
          </cell>
          <cell r="E34" t="str">
            <v>G</v>
          </cell>
          <cell r="F34">
            <v>2</v>
          </cell>
          <cell r="G34" t="str">
            <v>[G2]</v>
          </cell>
        </row>
        <row r="35">
          <cell r="B35">
            <v>33</v>
          </cell>
          <cell r="C35" t="str">
            <v>Other</v>
          </cell>
          <cell r="E35" t="str">
            <v>G</v>
          </cell>
          <cell r="F35">
            <v>3</v>
          </cell>
          <cell r="G35" t="str">
            <v>[G3]</v>
          </cell>
        </row>
        <row r="36">
          <cell r="B36">
            <v>34</v>
          </cell>
          <cell r="C36" t="str">
            <v>Unappropriated Undistributed Subsidiary Earnings (less deferred taxes, p4)</v>
          </cell>
          <cell r="E36" t="str">
            <v>G</v>
          </cell>
          <cell r="F36">
            <v>4</v>
          </cell>
          <cell r="G36" t="str">
            <v>[G4]</v>
          </cell>
        </row>
        <row r="37">
          <cell r="B37">
            <v>35</v>
          </cell>
          <cell r="C37" t="str">
            <v>Total Common Equity</v>
          </cell>
          <cell r="E37" t="str">
            <v>G</v>
          </cell>
          <cell r="F37">
            <v>5</v>
          </cell>
          <cell r="G37" t="str">
            <v>[G5]</v>
          </cell>
        </row>
        <row r="38">
          <cell r="B38">
            <v>36</v>
          </cell>
          <cell r="C38" t="str">
            <v>Preferred Stock</v>
          </cell>
          <cell r="E38" t="str">
            <v>G</v>
          </cell>
          <cell r="F38">
            <v>6</v>
          </cell>
          <cell r="G38" t="str">
            <v>[G6]</v>
          </cell>
        </row>
        <row r="39">
          <cell r="B39">
            <v>37</v>
          </cell>
          <cell r="C39" t="str">
            <v>Pollution Control Bonds</v>
          </cell>
          <cell r="E39" t="str">
            <v>G</v>
          </cell>
          <cell r="F39">
            <v>7</v>
          </cell>
          <cell r="G39" t="str">
            <v>[G7]</v>
          </cell>
        </row>
        <row r="40">
          <cell r="B40">
            <v>38</v>
          </cell>
          <cell r="C40" t="str">
            <v>Other Long-Term Debt</v>
          </cell>
          <cell r="E40" t="str">
            <v>G</v>
          </cell>
          <cell r="F40">
            <v>8</v>
          </cell>
          <cell r="G40" t="str">
            <v>[G8]</v>
          </cell>
        </row>
        <row r="41">
          <cell r="B41">
            <v>39</v>
          </cell>
          <cell r="C41" t="str">
            <v>First Mortgage Bonds</v>
          </cell>
          <cell r="E41" t="str">
            <v>G</v>
          </cell>
          <cell r="F41">
            <v>9</v>
          </cell>
          <cell r="G41" t="str">
            <v>[G9]</v>
          </cell>
        </row>
        <row r="42">
          <cell r="B42">
            <v>40</v>
          </cell>
          <cell r="C42" t="str">
            <v>LT Notes Payable to Associated Companies</v>
          </cell>
          <cell r="E42" t="str">
            <v>G</v>
          </cell>
          <cell r="F42">
            <v>10</v>
          </cell>
          <cell r="G42" t="str">
            <v>[G10]</v>
          </cell>
        </row>
        <row r="43">
          <cell r="B43">
            <v>41</v>
          </cell>
          <cell r="C43" t="str">
            <v>Long-Term Debt Due in 1 Year</v>
          </cell>
          <cell r="E43" t="str">
            <v>G</v>
          </cell>
          <cell r="F43">
            <v>11</v>
          </cell>
          <cell r="G43" t="str">
            <v>[G11]</v>
          </cell>
        </row>
        <row r="44">
          <cell r="B44">
            <v>42</v>
          </cell>
          <cell r="C44" t="str">
            <v>ST Notes Payable to Associated Companies</v>
          </cell>
          <cell r="E44" t="str">
            <v>G</v>
          </cell>
          <cell r="F44">
            <v>12</v>
          </cell>
          <cell r="G44" t="str">
            <v>[G12]</v>
          </cell>
        </row>
        <row r="45">
          <cell r="B45">
            <v>43</v>
          </cell>
          <cell r="C45" t="str">
            <v>Notes Payable</v>
          </cell>
          <cell r="E45" t="str">
            <v>G</v>
          </cell>
          <cell r="F45">
            <v>13</v>
          </cell>
          <cell r="G45" t="str">
            <v>[G13]</v>
          </cell>
        </row>
        <row r="46">
          <cell r="B46">
            <v>44</v>
          </cell>
          <cell r="C46" t="str">
            <v>Notes Payable to Associated Companies</v>
          </cell>
          <cell r="E46" t="str">
            <v>G</v>
          </cell>
          <cell r="F46">
            <v>14</v>
          </cell>
          <cell r="G46" t="str">
            <v>[G14]</v>
          </cell>
        </row>
        <row r="47">
          <cell r="B47">
            <v>45</v>
          </cell>
          <cell r="C47" t="str">
            <v>Long-Term Debt</v>
          </cell>
          <cell r="D47" t="str">
            <v>Principal Balance of Marked-to-Market Liability Series P</v>
          </cell>
          <cell r="E47" t="str">
            <v>H</v>
          </cell>
          <cell r="F47">
            <v>1</v>
          </cell>
          <cell r="G47" t="str">
            <v>[H1]</v>
          </cell>
        </row>
        <row r="48">
          <cell r="B48">
            <v>46</v>
          </cell>
          <cell r="C48" t="str">
            <v>Long-Term Debt</v>
          </cell>
          <cell r="D48" t="str">
            <v>Total Principal</v>
          </cell>
          <cell r="E48" t="str">
            <v>H</v>
          </cell>
          <cell r="F48">
            <v>2</v>
          </cell>
          <cell r="G48" t="str">
            <v>[H2]</v>
          </cell>
        </row>
        <row r="49">
          <cell r="B49">
            <v>47</v>
          </cell>
          <cell r="C49" t="str">
            <v>Long-Term Debt</v>
          </cell>
          <cell r="D49" t="str">
            <v>Total Annualized Cost</v>
          </cell>
          <cell r="E49" t="str">
            <v>H</v>
          </cell>
          <cell r="F49">
            <v>3</v>
          </cell>
          <cell r="G49" t="str">
            <v>[H3]</v>
          </cell>
        </row>
        <row r="50">
          <cell r="B50">
            <v>48</v>
          </cell>
          <cell r="C50" t="str">
            <v>Long-Term Debt</v>
          </cell>
          <cell r="D50" t="str">
            <v>Embedded Cost of Long-Term Debt (recalc'd. w/o MTM)</v>
          </cell>
          <cell r="E50" t="str">
            <v>H</v>
          </cell>
          <cell r="F50">
            <v>4</v>
          </cell>
          <cell r="G50" t="str">
            <v>[H4]</v>
          </cell>
        </row>
        <row r="51">
          <cell r="B51">
            <v>49</v>
          </cell>
          <cell r="C51" t="str">
            <v>Medium-Term Debt</v>
          </cell>
          <cell r="D51" t="str">
            <v>Total Principal</v>
          </cell>
          <cell r="E51" t="str">
            <v>H</v>
          </cell>
          <cell r="F51">
            <v>5</v>
          </cell>
          <cell r="G51" t="str">
            <v>[H5]</v>
          </cell>
        </row>
        <row r="52">
          <cell r="B52">
            <v>50</v>
          </cell>
          <cell r="C52" t="str">
            <v>Medium-Term Debt</v>
          </cell>
          <cell r="D52" t="str">
            <v>Total Annualized Cost</v>
          </cell>
          <cell r="E52" t="str">
            <v>H</v>
          </cell>
          <cell r="F52">
            <v>6</v>
          </cell>
          <cell r="G52" t="str">
            <v>[H6]</v>
          </cell>
        </row>
        <row r="53">
          <cell r="B53">
            <v>51</v>
          </cell>
          <cell r="C53" t="str">
            <v>Medium-Term Debt</v>
          </cell>
          <cell r="D53" t="str">
            <v>Embedded Cost of Medium-Term Debt</v>
          </cell>
          <cell r="E53" t="str">
            <v>H</v>
          </cell>
          <cell r="F53">
            <v>7</v>
          </cell>
          <cell r="G53" t="str">
            <v>[H7]</v>
          </cell>
        </row>
        <row r="54">
          <cell r="B54">
            <v>52</v>
          </cell>
          <cell r="C54" t="str">
            <v>Short-Term Debt</v>
          </cell>
          <cell r="D54" t="str">
            <v>Total Principal</v>
          </cell>
          <cell r="E54" t="str">
            <v>H</v>
          </cell>
          <cell r="F54">
            <v>8</v>
          </cell>
          <cell r="G54" t="str">
            <v>[H8]</v>
          </cell>
        </row>
        <row r="55">
          <cell r="B55">
            <v>53</v>
          </cell>
          <cell r="C55" t="str">
            <v>Short-Term Debt</v>
          </cell>
          <cell r="D55" t="str">
            <v>Total Annualized Cost</v>
          </cell>
          <cell r="E55" t="str">
            <v>H</v>
          </cell>
          <cell r="F55">
            <v>9</v>
          </cell>
          <cell r="G55" t="str">
            <v>[H9]</v>
          </cell>
        </row>
        <row r="56">
          <cell r="B56">
            <v>54</v>
          </cell>
          <cell r="C56" t="str">
            <v>Short-Term Debt</v>
          </cell>
          <cell r="D56" t="str">
            <v>Embedded Cost of Short-Term Debt</v>
          </cell>
          <cell r="E56" t="str">
            <v>H</v>
          </cell>
          <cell r="F56">
            <v>10</v>
          </cell>
          <cell r="G56" t="str">
            <v>[H10]</v>
          </cell>
        </row>
        <row r="57">
          <cell r="B57">
            <v>55</v>
          </cell>
          <cell r="C57" t="str">
            <v>Annual Cost Rate of Common Equity</v>
          </cell>
          <cell r="E57" t="str">
            <v>J</v>
          </cell>
          <cell r="F57">
            <v>1</v>
          </cell>
          <cell r="G57" t="str">
            <v>[J1]</v>
          </cell>
        </row>
        <row r="58">
          <cell r="B58">
            <v>56</v>
          </cell>
          <cell r="C58" t="str">
            <v>Grossed Up Tax Rate</v>
          </cell>
          <cell r="E58" t="str">
            <v>K</v>
          </cell>
          <cell r="F58">
            <v>1</v>
          </cell>
          <cell r="G58" t="str">
            <v>[K1]</v>
          </cell>
        </row>
        <row r="59">
          <cell r="B59">
            <v>57</v>
          </cell>
          <cell r="C59" t="str">
            <v>KY Ratebase Allocation %</v>
          </cell>
          <cell r="E59" t="str">
            <v>L</v>
          </cell>
          <cell r="F59">
            <v>1</v>
          </cell>
          <cell r="G59" t="str">
            <v>[L1]</v>
          </cell>
        </row>
        <row r="60">
          <cell r="B60">
            <v>58</v>
          </cell>
          <cell r="E60" t="str">
            <v>M</v>
          </cell>
          <cell r="F60">
            <v>1</v>
          </cell>
          <cell r="G60" t="str">
            <v>[M1]</v>
          </cell>
        </row>
        <row r="61">
          <cell r="B61">
            <v>59</v>
          </cell>
          <cell r="E61" t="str">
            <v>N</v>
          </cell>
          <cell r="F61">
            <v>1</v>
          </cell>
          <cell r="G61" t="str">
            <v>[N1]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</sheetData>
      <sheetData sheetId="4" refreshError="1">
        <row r="12">
          <cell r="K12">
            <v>41091</v>
          </cell>
          <cell r="AC12" t="str">
            <v>first</v>
          </cell>
          <cell r="AD12">
            <v>1</v>
          </cell>
        </row>
        <row r="13">
          <cell r="AC13" t="str">
            <v>second</v>
          </cell>
          <cell r="AD13">
            <v>2</v>
          </cell>
        </row>
        <row r="14">
          <cell r="AC14" t="str">
            <v>third</v>
          </cell>
          <cell r="AD14">
            <v>3</v>
          </cell>
        </row>
        <row r="15">
          <cell r="AC15" t="str">
            <v>fourth</v>
          </cell>
          <cell r="AD15">
            <v>4</v>
          </cell>
        </row>
        <row r="16">
          <cell r="AC16" t="str">
            <v>fifth</v>
          </cell>
          <cell r="AD16">
            <v>5</v>
          </cell>
        </row>
        <row r="117">
          <cell r="G117">
            <v>0</v>
          </cell>
          <cell r="K117">
            <v>0</v>
          </cell>
          <cell r="Q117">
            <v>0</v>
          </cell>
        </row>
        <row r="119">
          <cell r="G119">
            <v>0</v>
          </cell>
          <cell r="K119">
            <v>0</v>
          </cell>
          <cell r="Q119">
            <v>0</v>
          </cell>
        </row>
        <row r="121">
          <cell r="K121">
            <v>0</v>
          </cell>
          <cell r="Q121">
            <v>0</v>
          </cell>
        </row>
        <row r="123">
          <cell r="K123">
            <v>0</v>
          </cell>
          <cell r="Q123">
            <v>0</v>
          </cell>
        </row>
        <row r="133">
          <cell r="G133">
            <v>0</v>
          </cell>
          <cell r="K133">
            <v>0</v>
          </cell>
          <cell r="Q133">
            <v>0</v>
          </cell>
        </row>
        <row r="137">
          <cell r="K137">
            <v>0</v>
          </cell>
          <cell r="Q137">
            <v>0</v>
          </cell>
        </row>
        <row r="161">
          <cell r="K161">
            <v>0</v>
          </cell>
          <cell r="Q161">
            <v>0</v>
          </cell>
        </row>
        <row r="175">
          <cell r="G175">
            <v>0</v>
          </cell>
        </row>
        <row r="177">
          <cell r="Q17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tabSelected="1" workbookViewId="0">
      <selection sqref="A1:AJ1"/>
    </sheetView>
  </sheetViews>
  <sheetFormatPr defaultColWidth="8.85546875" defaultRowHeight="12.75" x14ac:dyDescent="0.2"/>
  <cols>
    <col min="1" max="1" width="40.7109375" style="1" customWidth="1"/>
    <col min="2" max="5" width="10.7109375" style="1" customWidth="1"/>
    <col min="6" max="6" width="9.5703125" style="1" bestFit="1" customWidth="1"/>
    <col min="7" max="7" width="9.42578125" style="1" bestFit="1" customWidth="1"/>
    <col min="8" max="8" width="10.140625" style="1" bestFit="1" customWidth="1"/>
    <col min="9" max="9" width="10.7109375" style="1" customWidth="1"/>
    <col min="10" max="10" width="9.5703125" style="1" customWidth="1"/>
    <col min="11" max="11" width="9.42578125" style="1" bestFit="1" customWidth="1"/>
    <col min="12" max="12" width="10.140625" style="1" customWidth="1"/>
    <col min="13" max="13" width="10.7109375" style="1" customWidth="1"/>
    <col min="14" max="14" width="9.5703125" style="1" customWidth="1"/>
    <col min="15" max="15" width="9.42578125" style="1" bestFit="1" customWidth="1"/>
    <col min="16" max="16" width="10.140625" style="1" customWidth="1"/>
    <col min="17" max="17" width="10.7109375" style="1" customWidth="1"/>
    <col min="18" max="18" width="9.5703125" style="1" customWidth="1"/>
    <col min="19" max="19" width="9.42578125" style="1" bestFit="1" customWidth="1"/>
    <col min="20" max="20" width="10.140625" style="1" customWidth="1"/>
    <col min="21" max="21" width="10.7109375" style="1" customWidth="1"/>
    <col min="22" max="22" width="9.5703125" style="1" customWidth="1"/>
    <col min="23" max="23" width="9.42578125" style="1" bestFit="1" customWidth="1"/>
    <col min="24" max="24" width="10.140625" style="1" customWidth="1"/>
    <col min="25" max="25" width="10.7109375" style="1" customWidth="1"/>
    <col min="26" max="26" width="9.5703125" style="1" customWidth="1"/>
    <col min="27" max="27" width="9.42578125" style="1" bestFit="1" customWidth="1"/>
    <col min="28" max="28" width="10.140625" style="1" customWidth="1"/>
    <col min="29" max="29" width="10.7109375" style="1" customWidth="1"/>
    <col min="30" max="30" width="9.5703125" style="1" customWidth="1"/>
    <col min="31" max="31" width="9.42578125" style="1" bestFit="1" customWidth="1"/>
    <col min="32" max="32" width="10.140625" style="1" customWidth="1"/>
    <col min="33" max="33" width="10.7109375" style="1" customWidth="1"/>
    <col min="34" max="34" width="9.5703125" style="1" customWidth="1"/>
    <col min="35" max="35" width="9.42578125" style="1" bestFit="1" customWidth="1"/>
    <col min="36" max="36" width="10.140625" style="1" customWidth="1"/>
    <col min="37" max="16384" width="8.85546875" style="1"/>
  </cols>
  <sheetData>
    <row r="1" spans="1:36" ht="16.5" thickBot="1" x14ac:dyDescent="0.3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s="2" customFormat="1" ht="13.5" thickBot="1" x14ac:dyDescent="0.25">
      <c r="A2" s="1"/>
      <c r="B2" s="48">
        <v>2018</v>
      </c>
      <c r="C2" s="49"/>
      <c r="D2" s="50"/>
      <c r="E2" s="44">
        <v>2017</v>
      </c>
      <c r="F2" s="45"/>
      <c r="G2" s="45"/>
      <c r="H2" s="46"/>
      <c r="I2" s="44">
        <v>2016</v>
      </c>
      <c r="J2" s="45"/>
      <c r="K2" s="45"/>
      <c r="L2" s="46"/>
      <c r="M2" s="44">
        <v>2015</v>
      </c>
      <c r="N2" s="45"/>
      <c r="O2" s="45"/>
      <c r="P2" s="46"/>
      <c r="Q2" s="44">
        <v>2014</v>
      </c>
      <c r="R2" s="45"/>
      <c r="S2" s="45"/>
      <c r="T2" s="46"/>
      <c r="U2" s="44">
        <v>2013</v>
      </c>
      <c r="V2" s="45"/>
      <c r="W2" s="45"/>
      <c r="X2" s="46"/>
      <c r="Y2" s="44">
        <v>2012</v>
      </c>
      <c r="Z2" s="45"/>
      <c r="AA2" s="45"/>
      <c r="AB2" s="46"/>
      <c r="AC2" s="44">
        <v>2011</v>
      </c>
      <c r="AD2" s="45"/>
      <c r="AE2" s="45"/>
      <c r="AF2" s="46"/>
      <c r="AG2" s="44">
        <v>2010</v>
      </c>
      <c r="AH2" s="45"/>
      <c r="AI2" s="45"/>
      <c r="AJ2" s="46"/>
    </row>
    <row r="3" spans="1:36" s="2" customFormat="1" x14ac:dyDescent="0.2">
      <c r="A3" s="1"/>
      <c r="B3" s="33" t="s">
        <v>18</v>
      </c>
      <c r="C3" s="24" t="s">
        <v>6</v>
      </c>
      <c r="D3" s="25" t="s">
        <v>7</v>
      </c>
      <c r="E3" s="19" t="s">
        <v>8</v>
      </c>
      <c r="F3" s="20" t="s">
        <v>6</v>
      </c>
      <c r="G3" s="20" t="s">
        <v>6</v>
      </c>
      <c r="H3" s="21" t="s">
        <v>7</v>
      </c>
      <c r="I3" s="19" t="s">
        <v>8</v>
      </c>
      <c r="J3" s="20" t="s">
        <v>6</v>
      </c>
      <c r="K3" s="20" t="s">
        <v>6</v>
      </c>
      <c r="L3" s="21" t="s">
        <v>7</v>
      </c>
      <c r="M3" s="19" t="s">
        <v>8</v>
      </c>
      <c r="N3" s="20" t="s">
        <v>6</v>
      </c>
      <c r="O3" s="20" t="s">
        <v>6</v>
      </c>
      <c r="P3" s="21" t="s">
        <v>7</v>
      </c>
      <c r="Q3" s="19" t="s">
        <v>8</v>
      </c>
      <c r="R3" s="20" t="s">
        <v>6</v>
      </c>
      <c r="S3" s="20" t="s">
        <v>6</v>
      </c>
      <c r="T3" s="21" t="s">
        <v>7</v>
      </c>
      <c r="U3" s="19" t="s">
        <v>8</v>
      </c>
      <c r="V3" s="20" t="s">
        <v>6</v>
      </c>
      <c r="W3" s="20" t="s">
        <v>6</v>
      </c>
      <c r="X3" s="21" t="s">
        <v>7</v>
      </c>
      <c r="Y3" s="19" t="s">
        <v>8</v>
      </c>
      <c r="Z3" s="20" t="s">
        <v>6</v>
      </c>
      <c r="AA3" s="20" t="s">
        <v>6</v>
      </c>
      <c r="AB3" s="21" t="s">
        <v>7</v>
      </c>
      <c r="AC3" s="19" t="s">
        <v>8</v>
      </c>
      <c r="AD3" s="20" t="s">
        <v>6</v>
      </c>
      <c r="AE3" s="20" t="s">
        <v>6</v>
      </c>
      <c r="AF3" s="21" t="s">
        <v>7</v>
      </c>
      <c r="AG3" s="19" t="s">
        <v>8</v>
      </c>
      <c r="AH3" s="20" t="s">
        <v>6</v>
      </c>
      <c r="AI3" s="20" t="s">
        <v>6</v>
      </c>
      <c r="AJ3" s="21" t="s">
        <v>7</v>
      </c>
    </row>
    <row r="4" spans="1:36" x14ac:dyDescent="0.2">
      <c r="B4" s="9" t="s">
        <v>21</v>
      </c>
      <c r="C4" s="7" t="s">
        <v>11</v>
      </c>
      <c r="D4" s="10" t="s">
        <v>6</v>
      </c>
      <c r="E4" s="9" t="s">
        <v>9</v>
      </c>
      <c r="F4" s="7" t="s">
        <v>8</v>
      </c>
      <c r="G4" s="7" t="s">
        <v>11</v>
      </c>
      <c r="H4" s="10" t="s">
        <v>6</v>
      </c>
      <c r="I4" s="9" t="s">
        <v>9</v>
      </c>
      <c r="J4" s="7" t="s">
        <v>8</v>
      </c>
      <c r="K4" s="7" t="s">
        <v>11</v>
      </c>
      <c r="L4" s="10" t="s">
        <v>6</v>
      </c>
      <c r="M4" s="9" t="s">
        <v>9</v>
      </c>
      <c r="N4" s="7" t="s">
        <v>8</v>
      </c>
      <c r="O4" s="7" t="s">
        <v>11</v>
      </c>
      <c r="P4" s="10" t="s">
        <v>6</v>
      </c>
      <c r="Q4" s="9" t="s">
        <v>9</v>
      </c>
      <c r="R4" s="7" t="s">
        <v>8</v>
      </c>
      <c r="S4" s="7" t="s">
        <v>11</v>
      </c>
      <c r="T4" s="10" t="s">
        <v>6</v>
      </c>
      <c r="U4" s="9" t="s">
        <v>9</v>
      </c>
      <c r="V4" s="7" t="s">
        <v>8</v>
      </c>
      <c r="W4" s="7" t="s">
        <v>11</v>
      </c>
      <c r="X4" s="10" t="s">
        <v>6</v>
      </c>
      <c r="Y4" s="9" t="s">
        <v>9</v>
      </c>
      <c r="Z4" s="7" t="s">
        <v>8</v>
      </c>
      <c r="AA4" s="7" t="s">
        <v>11</v>
      </c>
      <c r="AB4" s="10" t="s">
        <v>6</v>
      </c>
      <c r="AC4" s="9" t="s">
        <v>9</v>
      </c>
      <c r="AD4" s="7" t="s">
        <v>8</v>
      </c>
      <c r="AE4" s="7" t="s">
        <v>11</v>
      </c>
      <c r="AF4" s="10" t="s">
        <v>6</v>
      </c>
      <c r="AG4" s="9" t="s">
        <v>9</v>
      </c>
      <c r="AH4" s="7" t="s">
        <v>8</v>
      </c>
      <c r="AI4" s="7" t="s">
        <v>11</v>
      </c>
      <c r="AJ4" s="10" t="s">
        <v>6</v>
      </c>
    </row>
    <row r="5" spans="1:36" x14ac:dyDescent="0.2">
      <c r="B5" s="9" t="s">
        <v>22</v>
      </c>
      <c r="C5" s="7" t="s">
        <v>19</v>
      </c>
      <c r="D5" s="10" t="s">
        <v>11</v>
      </c>
      <c r="E5" s="9" t="s">
        <v>17</v>
      </c>
      <c r="F5" s="7" t="s">
        <v>18</v>
      </c>
      <c r="G5" s="7" t="s">
        <v>19</v>
      </c>
      <c r="H5" s="10" t="s">
        <v>11</v>
      </c>
      <c r="I5" s="9" t="s">
        <v>17</v>
      </c>
      <c r="J5" s="7" t="s">
        <v>18</v>
      </c>
      <c r="K5" s="7" t="s">
        <v>19</v>
      </c>
      <c r="L5" s="10" t="s">
        <v>11</v>
      </c>
      <c r="M5" s="9" t="s">
        <v>17</v>
      </c>
      <c r="N5" s="7" t="s">
        <v>18</v>
      </c>
      <c r="O5" s="7" t="s">
        <v>19</v>
      </c>
      <c r="P5" s="10" t="s">
        <v>11</v>
      </c>
      <c r="Q5" s="9" t="s">
        <v>17</v>
      </c>
      <c r="R5" s="7" t="s">
        <v>18</v>
      </c>
      <c r="S5" s="7" t="s">
        <v>19</v>
      </c>
      <c r="T5" s="10" t="s">
        <v>11</v>
      </c>
      <c r="U5" s="9" t="s">
        <v>17</v>
      </c>
      <c r="V5" s="7" t="s">
        <v>18</v>
      </c>
      <c r="W5" s="7" t="s">
        <v>19</v>
      </c>
      <c r="X5" s="10" t="s">
        <v>11</v>
      </c>
      <c r="Y5" s="9" t="s">
        <v>17</v>
      </c>
      <c r="Z5" s="7" t="s">
        <v>18</v>
      </c>
      <c r="AA5" s="7" t="s">
        <v>19</v>
      </c>
      <c r="AB5" s="10" t="s">
        <v>11</v>
      </c>
      <c r="AC5" s="9" t="s">
        <v>17</v>
      </c>
      <c r="AD5" s="7" t="s">
        <v>18</v>
      </c>
      <c r="AE5" s="7" t="s">
        <v>19</v>
      </c>
      <c r="AF5" s="10" t="s">
        <v>11</v>
      </c>
      <c r="AG5" s="9" t="s">
        <v>17</v>
      </c>
      <c r="AH5" s="7" t="s">
        <v>18</v>
      </c>
      <c r="AI5" s="7" t="s">
        <v>19</v>
      </c>
      <c r="AJ5" s="10" t="s">
        <v>11</v>
      </c>
    </row>
    <row r="6" spans="1:36" ht="13.5" thickBot="1" x14ac:dyDescent="0.25">
      <c r="B6" s="34">
        <v>43101</v>
      </c>
      <c r="C6" s="22" t="s">
        <v>12</v>
      </c>
      <c r="D6" s="23" t="s">
        <v>12</v>
      </c>
      <c r="E6" s="32" t="s">
        <v>15</v>
      </c>
      <c r="F6" s="22" t="s">
        <v>20</v>
      </c>
      <c r="G6" s="22" t="s">
        <v>12</v>
      </c>
      <c r="H6" s="23" t="s">
        <v>12</v>
      </c>
      <c r="I6" s="32" t="s">
        <v>15</v>
      </c>
      <c r="J6" s="22" t="s">
        <v>20</v>
      </c>
      <c r="K6" s="22" t="s">
        <v>12</v>
      </c>
      <c r="L6" s="23" t="s">
        <v>12</v>
      </c>
      <c r="M6" s="32" t="s">
        <v>15</v>
      </c>
      <c r="N6" s="22" t="s">
        <v>20</v>
      </c>
      <c r="O6" s="22" t="s">
        <v>12</v>
      </c>
      <c r="P6" s="23" t="s">
        <v>12</v>
      </c>
      <c r="Q6" s="32" t="s">
        <v>15</v>
      </c>
      <c r="R6" s="22" t="s">
        <v>20</v>
      </c>
      <c r="S6" s="22" t="s">
        <v>12</v>
      </c>
      <c r="T6" s="23" t="s">
        <v>12</v>
      </c>
      <c r="U6" s="32" t="s">
        <v>15</v>
      </c>
      <c r="V6" s="22" t="s">
        <v>20</v>
      </c>
      <c r="W6" s="22" t="s">
        <v>12</v>
      </c>
      <c r="X6" s="23" t="s">
        <v>12</v>
      </c>
      <c r="Y6" s="32" t="s">
        <v>15</v>
      </c>
      <c r="Z6" s="22" t="s">
        <v>20</v>
      </c>
      <c r="AA6" s="22" t="s">
        <v>12</v>
      </c>
      <c r="AB6" s="23" t="s">
        <v>12</v>
      </c>
      <c r="AC6" s="32" t="s">
        <v>15</v>
      </c>
      <c r="AD6" s="22" t="s">
        <v>20</v>
      </c>
      <c r="AE6" s="22" t="s">
        <v>12</v>
      </c>
      <c r="AF6" s="23" t="s">
        <v>12</v>
      </c>
      <c r="AG6" s="32" t="s">
        <v>15</v>
      </c>
      <c r="AH6" s="22" t="s">
        <v>20</v>
      </c>
      <c r="AI6" s="22" t="s">
        <v>12</v>
      </c>
      <c r="AJ6" s="23" t="s">
        <v>12</v>
      </c>
    </row>
    <row r="7" spans="1:36" x14ac:dyDescent="0.2">
      <c r="A7" s="1" t="s">
        <v>14</v>
      </c>
      <c r="B7" s="35"/>
      <c r="C7" s="27">
        <f>+G7</f>
        <v>927.7334300919207</v>
      </c>
      <c r="D7" s="36"/>
      <c r="E7" s="11">
        <v>4004001</v>
      </c>
      <c r="G7" s="3">
        <f>(+E7*1000/12)/E21</f>
        <v>927.7334300919207</v>
      </c>
      <c r="H7" s="12"/>
      <c r="I7" s="26">
        <v>4215244</v>
      </c>
      <c r="K7" s="27">
        <f>(+I7*1000/12)/I21</f>
        <v>985.54062951241588</v>
      </c>
      <c r="L7" s="28"/>
      <c r="M7" s="26">
        <v>4080625</v>
      </c>
      <c r="O7" s="27">
        <f>(+M7*1000/12)/M21</f>
        <v>962.17827375815477</v>
      </c>
      <c r="P7" s="28"/>
      <c r="Q7" s="26">
        <v>4157326</v>
      </c>
      <c r="S7" s="27">
        <f>(+Q7*1000/12)/Q21</f>
        <v>988.18220108941091</v>
      </c>
      <c r="T7" s="28"/>
      <c r="U7" s="26">
        <v>4164049</v>
      </c>
      <c r="W7" s="27">
        <f>(+U7*1000/12)/U21</f>
        <v>997.00065316661301</v>
      </c>
      <c r="X7" s="28"/>
      <c r="Y7" s="26">
        <v>4259211</v>
      </c>
      <c r="AA7" s="27">
        <f>(+Y7*1000/12)/Y21</f>
        <v>1024.5038895062708</v>
      </c>
      <c r="AB7" s="28"/>
      <c r="AC7" s="26">
        <v>4260122</v>
      </c>
      <c r="AE7" s="27">
        <f>(+AC7*1000/12)/AC21</f>
        <v>1020.6339440670284</v>
      </c>
      <c r="AF7" s="28"/>
      <c r="AG7" s="26">
        <v>4591882.5789999999</v>
      </c>
      <c r="AI7" s="27">
        <f>(+AG7*1000/12)/AG21</f>
        <v>1096.2841365634433</v>
      </c>
      <c r="AJ7" s="28"/>
    </row>
    <row r="8" spans="1:36" x14ac:dyDescent="0.2">
      <c r="B8" s="37"/>
      <c r="C8" s="3"/>
      <c r="D8" s="38"/>
      <c r="E8" s="13"/>
      <c r="H8" s="12"/>
      <c r="I8" s="13"/>
      <c r="L8" s="12"/>
      <c r="M8" s="13"/>
      <c r="P8" s="12"/>
      <c r="Q8" s="13"/>
      <c r="T8" s="12"/>
      <c r="U8" s="13"/>
      <c r="X8" s="12"/>
      <c r="Y8" s="13"/>
      <c r="AB8" s="12"/>
      <c r="AC8" s="13"/>
      <c r="AF8" s="12"/>
      <c r="AG8" s="13"/>
      <c r="AJ8" s="12"/>
    </row>
    <row r="9" spans="1:36" x14ac:dyDescent="0.2">
      <c r="A9" s="1" t="s">
        <v>0</v>
      </c>
      <c r="B9" s="37"/>
      <c r="C9" s="3">
        <v>12.25</v>
      </c>
      <c r="D9" s="15">
        <f>+C9/C19</f>
        <v>0.11649476821049817</v>
      </c>
      <c r="E9" s="14">
        <v>49830</v>
      </c>
      <c r="G9" s="8">
        <f>(+E9*1000/12)/E21</f>
        <v>11.545690628319125</v>
      </c>
      <c r="H9" s="15">
        <f>+G9/G19</f>
        <v>0.11414473910264779</v>
      </c>
      <c r="I9" s="14">
        <v>46132</v>
      </c>
      <c r="K9" s="4">
        <f>(+I9*1000/12)/I21</f>
        <v>10.785843078281298</v>
      </c>
      <c r="L9" s="15">
        <f>+K9/K19</f>
        <v>0.10512427278714226</v>
      </c>
      <c r="M9" s="14">
        <v>45683</v>
      </c>
      <c r="O9" s="4">
        <f>(+M9*1000/12)/M21</f>
        <v>10.771680828327471</v>
      </c>
      <c r="P9" s="15">
        <f>+O9/O19</f>
        <v>0.1072501807732399</v>
      </c>
      <c r="Q9" s="14">
        <v>45376</v>
      </c>
      <c r="S9" s="4">
        <f>(+Q9*1000/12)/Q21</f>
        <v>10.785720329998925</v>
      </c>
      <c r="T9" s="15">
        <f>+S9/S19</f>
        <v>0.10827966200786041</v>
      </c>
      <c r="U9" s="14">
        <v>45005</v>
      </c>
      <c r="W9" s="4">
        <f>(+U9*1000/12)/U21</f>
        <v>10.775573101028209</v>
      </c>
      <c r="X9" s="15">
        <f>+W9/W19</f>
        <v>0.11086012976584013</v>
      </c>
      <c r="Y9" s="14">
        <v>35461</v>
      </c>
      <c r="AA9" s="4">
        <f>(+Y9*1000/12)/Y21</f>
        <v>8.529732954244782</v>
      </c>
      <c r="AB9" s="15">
        <f>+AA9/AA19</f>
        <v>9.2548804676897398E-2</v>
      </c>
      <c r="AC9" s="14">
        <v>35400</v>
      </c>
      <c r="AE9" s="4">
        <f>(+AC9*1000/12)/AC21</f>
        <v>8.4810814385064095</v>
      </c>
      <c r="AF9" s="15">
        <f>+AE9/AE19</f>
        <v>9.6652123343398996E-2</v>
      </c>
      <c r="AG9" s="14">
        <v>26897.734</v>
      </c>
      <c r="AI9" s="4">
        <f>(+AG9*1000/12)/AG21</f>
        <v>6.4216709783822141</v>
      </c>
      <c r="AJ9" s="15">
        <f>+AI9/AI19</f>
        <v>7.3391331266812243E-2</v>
      </c>
    </row>
    <row r="10" spans="1:36" x14ac:dyDescent="0.2">
      <c r="B10" s="37"/>
      <c r="C10" s="3"/>
      <c r="D10" s="12"/>
      <c r="E10" s="14"/>
      <c r="H10" s="12"/>
      <c r="I10" s="14"/>
      <c r="L10" s="12"/>
      <c r="M10" s="14"/>
      <c r="P10" s="12"/>
      <c r="Q10" s="14"/>
      <c r="T10" s="12"/>
      <c r="U10" s="14"/>
      <c r="X10" s="12"/>
      <c r="Y10" s="14"/>
      <c r="AB10" s="12"/>
      <c r="AC10" s="14"/>
      <c r="AF10" s="12"/>
      <c r="AG10" s="14"/>
      <c r="AJ10" s="12"/>
    </row>
    <row r="11" spans="1:36" x14ac:dyDescent="0.2">
      <c r="A11" s="1" t="s">
        <v>1</v>
      </c>
      <c r="B11" s="39">
        <v>8.8650000000000007E-2</v>
      </c>
      <c r="C11" s="3">
        <f>+B11*C7</f>
        <v>82.243568577648773</v>
      </c>
      <c r="D11" s="15">
        <f>+C11/C19</f>
        <v>0.78211799659244119</v>
      </c>
      <c r="E11" s="14">
        <v>355786</v>
      </c>
      <c r="F11" s="5">
        <f>+E11/E7</f>
        <v>8.8857620165429529E-2</v>
      </c>
      <c r="G11" s="3">
        <f>+F11*G7</f>
        <v>82.436184745878961</v>
      </c>
      <c r="H11" s="15">
        <f>+G11/G19</f>
        <v>0.81499297905628432</v>
      </c>
      <c r="I11" s="14">
        <v>363712</v>
      </c>
      <c r="J11" s="5">
        <f>+I11/I7</f>
        <v>8.6284922059078908E-2</v>
      </c>
      <c r="K11" s="3">
        <f>+J11*K7</f>
        <v>85.03729640353437</v>
      </c>
      <c r="L11" s="15">
        <f>+K11/K19</f>
        <v>0.82881642902881048</v>
      </c>
      <c r="M11" s="14">
        <v>330374</v>
      </c>
      <c r="N11" s="5">
        <f>+M11/M7</f>
        <v>8.0961617399295457E-2</v>
      </c>
      <c r="O11" s="3">
        <f>+N11*O7</f>
        <v>77.899509269922291</v>
      </c>
      <c r="P11" s="15">
        <f>+O11/O19</f>
        <v>0.77562049827678492</v>
      </c>
      <c r="Q11" s="14">
        <v>336390</v>
      </c>
      <c r="R11" s="5">
        <f>+Q11/Q7</f>
        <v>8.091499199244899E-2</v>
      </c>
      <c r="S11" s="3">
        <f>+R11*S7</f>
        <v>79.958754888230303</v>
      </c>
      <c r="T11" s="15">
        <f>+S11/S19</f>
        <v>0.80271940018565224</v>
      </c>
      <c r="U11" s="14">
        <v>323199</v>
      </c>
      <c r="V11" s="5">
        <f>+U11/U7</f>
        <v>7.7616521803657926E-2</v>
      </c>
      <c r="W11" s="3">
        <f>+V11*W7</f>
        <v>77.383722934767619</v>
      </c>
      <c r="X11" s="15">
        <f>+W11/W19</f>
        <v>0.79613116498588532</v>
      </c>
      <c r="Y11" s="14">
        <v>308968</v>
      </c>
      <c r="Z11" s="5">
        <f>+Y11/Y7</f>
        <v>7.2541134966077045E-2</v>
      </c>
      <c r="AA11" s="3">
        <f>+Z11*AA7</f>
        <v>74.318674921945274</v>
      </c>
      <c r="AB11" s="15">
        <f>+AA11/AA19</f>
        <v>0.80636809687858857</v>
      </c>
      <c r="AC11" s="14">
        <v>305639</v>
      </c>
      <c r="AD11" s="5">
        <f>+AC11/AC7</f>
        <v>7.1744189485653226E-2</v>
      </c>
      <c r="AE11" s="3">
        <f>+AD11*AE7</f>
        <v>73.224555078634481</v>
      </c>
      <c r="AF11" s="15">
        <f>+AE11/AE19</f>
        <v>0.83448187363144422</v>
      </c>
      <c r="AG11" s="14">
        <v>315321.30599999998</v>
      </c>
      <c r="AH11" s="5">
        <f>+AG11/AG7</f>
        <v>6.8669287721348768E-2</v>
      </c>
      <c r="AI11" s="3">
        <f>+AH11*AI7</f>
        <v>75.28105079802549</v>
      </c>
      <c r="AJ11" s="15">
        <f>+AI11/AI19</f>
        <v>0.86036431262685054</v>
      </c>
    </row>
    <row r="12" spans="1:36" x14ac:dyDescent="0.2">
      <c r="B12" s="37"/>
      <c r="C12" s="3"/>
      <c r="D12" s="12"/>
      <c r="E12" s="14"/>
      <c r="H12" s="12"/>
      <c r="I12" s="14"/>
      <c r="L12" s="12"/>
      <c r="M12" s="14"/>
      <c r="P12" s="12"/>
      <c r="Q12" s="14"/>
      <c r="T12" s="12"/>
      <c r="U12" s="14"/>
      <c r="X12" s="12"/>
      <c r="Y12" s="14"/>
      <c r="AB12" s="12"/>
      <c r="AC12" s="14"/>
      <c r="AF12" s="12"/>
      <c r="AG12" s="14"/>
      <c r="AJ12" s="12"/>
    </row>
    <row r="13" spans="1:36" x14ac:dyDescent="0.2">
      <c r="A13" s="1" t="s">
        <v>2</v>
      </c>
      <c r="B13" s="39">
        <v>1.9000000000000001E-4</v>
      </c>
      <c r="C13" s="3">
        <f>+B13*C7</f>
        <v>0.17626935171746494</v>
      </c>
      <c r="D13" s="15">
        <f>+C13/C19</f>
        <v>1.6762822261992536E-3</v>
      </c>
      <c r="E13" s="14">
        <v>-8370</v>
      </c>
      <c r="F13" s="5">
        <f>+E13/E7</f>
        <v>-2.0904090683294034E-3</v>
      </c>
      <c r="G13" s="3">
        <f>+F13*G7</f>
        <v>-1.9393423752564938</v>
      </c>
      <c r="H13" s="15">
        <f>+G13/G19</f>
        <v>-1.9173017585574194E-2</v>
      </c>
      <c r="I13" s="14">
        <v>-8308</v>
      </c>
      <c r="J13" s="5">
        <f>+I13/I7</f>
        <v>-1.9709416584188246E-3</v>
      </c>
      <c r="K13" s="3">
        <f>+J13*K7</f>
        <v>-1.9424430827703334</v>
      </c>
      <c r="L13" s="15">
        <f>+K13/K19</f>
        <v>-1.893203109155419E-2</v>
      </c>
      <c r="M13" s="14">
        <v>363</v>
      </c>
      <c r="N13" s="5">
        <f>+M13/M7</f>
        <v>8.8956961249808545E-5</v>
      </c>
      <c r="O13" s="3">
        <f>+N13*O7</f>
        <v>8.5592455414111854E-2</v>
      </c>
      <c r="P13" s="15">
        <f>+O13/O19</f>
        <v>8.5221670250828726E-4</v>
      </c>
      <c r="Q13" s="14">
        <v>3906</v>
      </c>
      <c r="R13" s="5">
        <f>+Q13/Q7</f>
        <v>9.3954623717264413E-4</v>
      </c>
      <c r="S13" s="3">
        <f>+R13*S7</f>
        <v>0.92844286867453718</v>
      </c>
      <c r="T13" s="15">
        <f>+S13/S19</f>
        <v>9.3207942481202104E-3</v>
      </c>
      <c r="U13" s="14">
        <v>12643</v>
      </c>
      <c r="V13" s="5">
        <f>+U13/U7</f>
        <v>3.0362274795517536E-3</v>
      </c>
      <c r="W13" s="3">
        <f>+V13*W7</f>
        <v>3.0271207802755176</v>
      </c>
      <c r="X13" s="15">
        <f>+W13/W19</f>
        <v>3.1143308979658189E-2</v>
      </c>
      <c r="Y13" s="14">
        <v>21123</v>
      </c>
      <c r="Z13" s="5">
        <f>+Y13/Y7</f>
        <v>4.9593692352879444E-3</v>
      </c>
      <c r="AA13" s="3">
        <f>+Z13*AA7</f>
        <v>5.0808930710502391</v>
      </c>
      <c r="AB13" s="15">
        <f>+AA13/AA19</f>
        <v>5.512840588787974E-2</v>
      </c>
      <c r="AC13" s="14">
        <v>11958</v>
      </c>
      <c r="AD13" s="5">
        <f>+AC13/AC7</f>
        <v>2.8069618663503063E-3</v>
      </c>
      <c r="AE13" s="3">
        <f>+AD13*AE7</f>
        <v>2.8648805604988605</v>
      </c>
      <c r="AF13" s="15">
        <f>+AE13/AE19</f>
        <v>3.2648759631083768E-2</v>
      </c>
      <c r="AG13" s="14">
        <v>8361.9879999999994</v>
      </c>
      <c r="AH13" s="5">
        <f>+AG13/AG7</f>
        <v>1.8210369834459131E-3</v>
      </c>
      <c r="AI13" s="3">
        <f>+AH13*AI7</f>
        <v>1.9963739570471002</v>
      </c>
      <c r="AJ13" s="15">
        <f>+AI13/AI19</f>
        <v>2.281595287384092E-2</v>
      </c>
    </row>
    <row r="14" spans="1:36" x14ac:dyDescent="0.2">
      <c r="B14" s="37"/>
      <c r="C14" s="3"/>
      <c r="D14" s="12"/>
      <c r="E14" s="14"/>
      <c r="H14" s="12"/>
      <c r="I14" s="14"/>
      <c r="L14" s="12"/>
      <c r="M14" s="14"/>
      <c r="P14" s="12"/>
      <c r="Q14" s="14"/>
      <c r="T14" s="12"/>
      <c r="U14" s="14"/>
      <c r="X14" s="12"/>
      <c r="Y14" s="14"/>
      <c r="AB14" s="12"/>
      <c r="AC14" s="14"/>
      <c r="AF14" s="12"/>
      <c r="AG14" s="14"/>
      <c r="AJ14" s="12"/>
    </row>
    <row r="15" spans="1:36" x14ac:dyDescent="0.2">
      <c r="A15" s="1" t="s">
        <v>3</v>
      </c>
      <c r="B15" s="39">
        <v>2.48E-3</v>
      </c>
      <c r="C15" s="3">
        <f>+B15*C7</f>
        <v>2.3007789066279631</v>
      </c>
      <c r="D15" s="15">
        <f>+C15/C19</f>
        <v>2.1879894320916572E-2</v>
      </c>
      <c r="E15" s="14">
        <v>16056</v>
      </c>
      <c r="F15" s="5">
        <f>+E15/E7</f>
        <v>4.0099890084942533E-3</v>
      </c>
      <c r="G15" s="3">
        <f>+F15*G7</f>
        <v>3.7202008574812737</v>
      </c>
      <c r="H15" s="15">
        <f>+G15/G19</f>
        <v>3.6779207927596085E-2</v>
      </c>
      <c r="I15" s="14">
        <v>15650</v>
      </c>
      <c r="J15" s="5">
        <f>+I15/I7</f>
        <v>3.7127150883792255E-3</v>
      </c>
      <c r="K15" s="3">
        <f>+J15*K7</f>
        <v>3.6590315654015066</v>
      </c>
      <c r="L15" s="15">
        <f>+K15/K19</f>
        <v>3.5662769208332099E-2</v>
      </c>
      <c r="M15" s="14">
        <v>15388</v>
      </c>
      <c r="N15" s="5">
        <f>+M15/M7</f>
        <v>3.7709909633940877E-3</v>
      </c>
      <c r="O15" s="3">
        <f>+N15*O7</f>
        <v>3.6283655755161242</v>
      </c>
      <c r="P15" s="15">
        <f>+O15/O19</f>
        <v>3.6126475532224582E-2</v>
      </c>
      <c r="Q15" s="14">
        <v>19036</v>
      </c>
      <c r="R15" s="5">
        <f>+Q15/Q7</f>
        <v>4.5789048056370848E-3</v>
      </c>
      <c r="S15" s="3">
        <f>+R15*S7</f>
        <v>4.524792229413336</v>
      </c>
      <c r="T15" s="15">
        <f>+S15/S19</f>
        <v>4.5425150872303213E-2</v>
      </c>
      <c r="U15" s="14">
        <v>16806</v>
      </c>
      <c r="V15" s="5">
        <f>+U15/U7</f>
        <v>4.0359755612866229E-3</v>
      </c>
      <c r="W15" s="3">
        <f>+V15*W7</f>
        <v>4.0238702707672509</v>
      </c>
      <c r="X15" s="15">
        <f>+W15/W19</f>
        <v>4.1397963356176196E-2</v>
      </c>
      <c r="Y15" s="14">
        <v>14947</v>
      </c>
      <c r="Z15" s="5">
        <f>+Y15/Y7</f>
        <v>3.5093354144699572E-3</v>
      </c>
      <c r="AA15" s="3">
        <f>+Z15*AA7</f>
        <v>3.5953277817065721</v>
      </c>
      <c r="AB15" s="15">
        <f>+AA15/AA19</f>
        <v>3.900981313289488E-2</v>
      </c>
      <c r="AC15" s="14">
        <v>12374</v>
      </c>
      <c r="AD15" s="5">
        <f>+AC15/AC7</f>
        <v>2.9046116519667745E-3</v>
      </c>
      <c r="AE15" s="3">
        <f>+AD15*AE7</f>
        <v>2.9645452463298958</v>
      </c>
      <c r="AF15" s="15">
        <f>+AE15/AE19</f>
        <v>3.3784558594667211E-2</v>
      </c>
      <c r="AG15" s="14">
        <v>14277</v>
      </c>
      <c r="AH15" s="5">
        <f>+AG15/AG7</f>
        <v>3.1091822916580725E-3</v>
      </c>
      <c r="AI15" s="3">
        <f>+AH15*AI7</f>
        <v>3.4085472240287182</v>
      </c>
      <c r="AJ15" s="15">
        <f>+AI15/AI19</f>
        <v>3.895525312638895E-2</v>
      </c>
    </row>
    <row r="16" spans="1:36" x14ac:dyDescent="0.2">
      <c r="B16" s="37"/>
      <c r="C16" s="3"/>
      <c r="D16" s="12"/>
      <c r="E16" s="14"/>
      <c r="H16" s="12"/>
      <c r="I16" s="14"/>
      <c r="L16" s="12"/>
      <c r="M16" s="14"/>
      <c r="P16" s="12"/>
      <c r="Q16" s="14"/>
      <c r="T16" s="12"/>
      <c r="U16" s="14"/>
      <c r="X16" s="12"/>
      <c r="Y16" s="14"/>
      <c r="AB16" s="12"/>
      <c r="AC16" s="14"/>
      <c r="AF16" s="12"/>
      <c r="AG16" s="14"/>
      <c r="AJ16" s="12"/>
    </row>
    <row r="17" spans="1:36" x14ac:dyDescent="0.2">
      <c r="A17" s="1" t="s">
        <v>4</v>
      </c>
      <c r="B17" s="37"/>
      <c r="C17" s="3">
        <f>SUM(C9:C15)*0.0844</f>
        <v>8.1843200609579121</v>
      </c>
      <c r="D17" s="15">
        <f>+C17/C19</f>
        <v>7.7831058649944676E-2</v>
      </c>
      <c r="E17" s="14">
        <v>23249</v>
      </c>
      <c r="G17" s="3">
        <f>(+E17*1000/12)/E21</f>
        <v>5.3868304518922612</v>
      </c>
      <c r="H17" s="15">
        <f>+G17/G19</f>
        <v>5.3256091499045928E-2</v>
      </c>
      <c r="I17" s="14">
        <v>21647</v>
      </c>
      <c r="K17" s="3">
        <f>(+I17*1000/12)/I21</f>
        <v>5.0611537569486531</v>
      </c>
      <c r="L17" s="15">
        <f>+K17/K19</f>
        <v>4.9328560067269323E-2</v>
      </c>
      <c r="M17" s="14">
        <v>34140</v>
      </c>
      <c r="O17" s="3">
        <f>(+M17*1000/12)/M21</f>
        <v>8.0499350629139919</v>
      </c>
      <c r="P17" s="15">
        <f>+O17/O19</f>
        <v>8.0150628715242228E-2</v>
      </c>
      <c r="Q17" s="14">
        <v>14355</v>
      </c>
      <c r="S17" s="3">
        <f>(+Q17*1000/12)/Q21</f>
        <v>3.4121345058430577</v>
      </c>
      <c r="T17" s="15">
        <f>+S17/S19</f>
        <v>3.4254992686063912E-2</v>
      </c>
      <c r="U17" s="14">
        <v>8309</v>
      </c>
      <c r="W17" s="3">
        <f>(+U17*1000/12)/U21</f>
        <v>1.9894286611808332</v>
      </c>
      <c r="X17" s="15">
        <f>+W17/W19</f>
        <v>2.0467432912440076E-2</v>
      </c>
      <c r="Y17" s="14">
        <v>2661</v>
      </c>
      <c r="AA17" s="3">
        <f>(+Y17*1000/12)/Y21</f>
        <v>0.64007273881857152</v>
      </c>
      <c r="AB17" s="15">
        <f>+AA17/AA19</f>
        <v>6.9448794237394309E-3</v>
      </c>
      <c r="AC17" s="14">
        <v>891</v>
      </c>
      <c r="AE17" s="3">
        <f>(+AC17*1000/12)/AC21</f>
        <v>0.21346450739291556</v>
      </c>
      <c r="AF17" s="15">
        <f>+AE17/AE19</f>
        <v>2.4326847994058901E-3</v>
      </c>
      <c r="AG17" s="14">
        <v>1639.3979999999999</v>
      </c>
      <c r="AI17" s="3">
        <f>(+AG17*1000/12)/AG21</f>
        <v>0.39139633690398767</v>
      </c>
      <c r="AJ17" s="15">
        <f>+AI17/AI19</f>
        <v>4.4731501061074305E-3</v>
      </c>
    </row>
    <row r="18" spans="1:36" x14ac:dyDescent="0.2">
      <c r="B18" s="37"/>
      <c r="C18" s="3"/>
      <c r="D18" s="38"/>
      <c r="E18" s="14"/>
      <c r="H18" s="12"/>
      <c r="I18" s="14"/>
      <c r="L18" s="12"/>
      <c r="M18" s="14"/>
      <c r="P18" s="12"/>
      <c r="Q18" s="14"/>
      <c r="T18" s="12"/>
      <c r="U18" s="14"/>
      <c r="X18" s="12"/>
      <c r="Y18" s="14"/>
      <c r="AB18" s="12"/>
      <c r="AC18" s="14"/>
      <c r="AF18" s="12"/>
      <c r="AG18" s="14"/>
      <c r="AJ18" s="12"/>
    </row>
    <row r="19" spans="1:36" x14ac:dyDescent="0.2">
      <c r="A19" s="1" t="s">
        <v>5</v>
      </c>
      <c r="B19" s="37"/>
      <c r="C19" s="3">
        <f>SUM(C9:C17)</f>
        <v>105.15493689695212</v>
      </c>
      <c r="D19" s="38"/>
      <c r="E19" s="14">
        <f>SUM(E9:E17)</f>
        <v>436551</v>
      </c>
      <c r="G19" s="6">
        <f>SUM(G9:G17)</f>
        <v>101.14956430831514</v>
      </c>
      <c r="H19" s="12"/>
      <c r="I19" s="14">
        <f>SUM(I9:I17)</f>
        <v>438833</v>
      </c>
      <c r="K19" s="6">
        <f>SUM(K9:K17)</f>
        <v>102.6008817213955</v>
      </c>
      <c r="L19" s="12"/>
      <c r="M19" s="14">
        <f t="shared" ref="M19:AG19" si="0">SUM(M9:M17)</f>
        <v>425948</v>
      </c>
      <c r="O19" s="6">
        <f>SUM(O9:O17)</f>
        <v>100.435083192094</v>
      </c>
      <c r="P19" s="12"/>
      <c r="Q19" s="14">
        <f t="shared" si="0"/>
        <v>419063</v>
      </c>
      <c r="S19" s="6">
        <f>SUM(S9:S17)</f>
        <v>99.609844822160156</v>
      </c>
      <c r="T19" s="12"/>
      <c r="U19" s="14">
        <f t="shared" si="0"/>
        <v>405962</v>
      </c>
      <c r="W19" s="6">
        <f>SUM(W9:W17)</f>
        <v>97.199715748019443</v>
      </c>
      <c r="X19" s="12"/>
      <c r="Y19" s="14">
        <f t="shared" si="0"/>
        <v>383160</v>
      </c>
      <c r="AA19" s="6">
        <f>SUM(AA9:AA17)</f>
        <v>92.16470146776544</v>
      </c>
      <c r="AB19" s="12"/>
      <c r="AC19" s="14">
        <f t="shared" si="0"/>
        <v>366262</v>
      </c>
      <c r="AE19" s="6">
        <f>SUM(AE9:AE17)</f>
        <v>87.748526831362554</v>
      </c>
      <c r="AF19" s="12"/>
      <c r="AG19" s="14">
        <f t="shared" si="0"/>
        <v>366497.42599999998</v>
      </c>
      <c r="AI19" s="6">
        <f>SUM(AI9:AI17)</f>
        <v>87.499039294387501</v>
      </c>
      <c r="AJ19" s="12"/>
    </row>
    <row r="20" spans="1:36" x14ac:dyDescent="0.2">
      <c r="B20" s="37"/>
      <c r="C20" s="3"/>
      <c r="D20" s="38"/>
      <c r="E20" s="13"/>
      <c r="H20" s="12"/>
      <c r="I20" s="13"/>
      <c r="L20" s="12"/>
      <c r="M20" s="13"/>
      <c r="P20" s="12"/>
      <c r="Q20" s="13"/>
      <c r="T20" s="12"/>
      <c r="U20" s="13"/>
      <c r="X20" s="12"/>
      <c r="Y20" s="13"/>
      <c r="AB20" s="12"/>
      <c r="AC20" s="13"/>
      <c r="AF20" s="12"/>
      <c r="AG20" s="13"/>
      <c r="AJ20" s="12"/>
    </row>
    <row r="21" spans="1:36" ht="13.5" thickBot="1" x14ac:dyDescent="0.25">
      <c r="A21" s="1" t="s">
        <v>16</v>
      </c>
      <c r="B21" s="40"/>
      <c r="C21" s="41"/>
      <c r="D21" s="42"/>
      <c r="E21" s="18">
        <v>359658</v>
      </c>
      <c r="F21" s="16"/>
      <c r="G21" s="16"/>
      <c r="H21" s="17"/>
      <c r="I21" s="29">
        <v>356424</v>
      </c>
      <c r="J21" s="16"/>
      <c r="K21" s="16"/>
      <c r="L21" s="17"/>
      <c r="M21" s="29">
        <v>353419</v>
      </c>
      <c r="N21" s="16"/>
      <c r="O21" s="16"/>
      <c r="P21" s="17"/>
      <c r="Q21" s="29">
        <v>350587</v>
      </c>
      <c r="R21" s="16"/>
      <c r="S21" s="16"/>
      <c r="T21" s="17"/>
      <c r="U21" s="29">
        <v>348048</v>
      </c>
      <c r="V21" s="16"/>
      <c r="W21" s="16"/>
      <c r="X21" s="17"/>
      <c r="Y21" s="29">
        <v>346445</v>
      </c>
      <c r="Z21" s="16"/>
      <c r="AA21" s="16"/>
      <c r="AB21" s="17"/>
      <c r="AC21" s="29">
        <v>347833</v>
      </c>
      <c r="AD21" s="16"/>
      <c r="AE21" s="16"/>
      <c r="AF21" s="17"/>
      <c r="AG21" s="29">
        <v>349049</v>
      </c>
      <c r="AH21" s="30"/>
      <c r="AI21" s="30"/>
      <c r="AJ21" s="31"/>
    </row>
    <row r="25" spans="1:36" ht="16.5" thickBot="1" x14ac:dyDescent="0.3">
      <c r="A25" s="47" t="s">
        <v>13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ht="13.5" thickBot="1" x14ac:dyDescent="0.25">
      <c r="B26" s="48">
        <v>2018</v>
      </c>
      <c r="C26" s="49"/>
      <c r="D26" s="50"/>
      <c r="E26" s="44">
        <v>2017</v>
      </c>
      <c r="F26" s="45"/>
      <c r="G26" s="45"/>
      <c r="H26" s="46"/>
      <c r="I26" s="44">
        <v>2016</v>
      </c>
      <c r="J26" s="45"/>
      <c r="K26" s="45"/>
      <c r="L26" s="46"/>
      <c r="M26" s="44">
        <v>2015</v>
      </c>
      <c r="N26" s="45"/>
      <c r="O26" s="45"/>
      <c r="P26" s="46"/>
      <c r="Q26" s="44">
        <v>2014</v>
      </c>
      <c r="R26" s="45"/>
      <c r="S26" s="45"/>
      <c r="T26" s="46"/>
      <c r="U26" s="44">
        <v>2013</v>
      </c>
      <c r="V26" s="45"/>
      <c r="W26" s="45"/>
      <c r="X26" s="46"/>
      <c r="Y26" s="44">
        <v>2012</v>
      </c>
      <c r="Z26" s="45"/>
      <c r="AA26" s="45"/>
      <c r="AB26" s="46"/>
      <c r="AC26" s="44">
        <v>2011</v>
      </c>
      <c r="AD26" s="45"/>
      <c r="AE26" s="45"/>
      <c r="AF26" s="46"/>
      <c r="AG26" s="44">
        <v>2010</v>
      </c>
      <c r="AH26" s="45"/>
      <c r="AI26" s="45"/>
      <c r="AJ26" s="46"/>
    </row>
    <row r="27" spans="1:36" x14ac:dyDescent="0.2">
      <c r="B27" s="33" t="s">
        <v>18</v>
      </c>
      <c r="C27" s="24" t="s">
        <v>6</v>
      </c>
      <c r="D27" s="25" t="s">
        <v>7</v>
      </c>
      <c r="E27" s="19" t="s">
        <v>8</v>
      </c>
      <c r="F27" s="20" t="s">
        <v>6</v>
      </c>
      <c r="G27" s="20" t="s">
        <v>6</v>
      </c>
      <c r="H27" s="21" t="s">
        <v>7</v>
      </c>
      <c r="I27" s="19" t="s">
        <v>8</v>
      </c>
      <c r="J27" s="20" t="s">
        <v>6</v>
      </c>
      <c r="K27" s="20" t="s">
        <v>6</v>
      </c>
      <c r="L27" s="21" t="s">
        <v>7</v>
      </c>
      <c r="M27" s="19" t="s">
        <v>8</v>
      </c>
      <c r="N27" s="20" t="s">
        <v>6</v>
      </c>
      <c r="O27" s="20" t="s">
        <v>6</v>
      </c>
      <c r="P27" s="21" t="s">
        <v>7</v>
      </c>
      <c r="Q27" s="19" t="s">
        <v>8</v>
      </c>
      <c r="R27" s="20" t="s">
        <v>6</v>
      </c>
      <c r="S27" s="20" t="s">
        <v>6</v>
      </c>
      <c r="T27" s="21" t="s">
        <v>7</v>
      </c>
      <c r="U27" s="19" t="s">
        <v>8</v>
      </c>
      <c r="V27" s="20" t="s">
        <v>6</v>
      </c>
      <c r="W27" s="20" t="s">
        <v>6</v>
      </c>
      <c r="X27" s="21" t="s">
        <v>7</v>
      </c>
      <c r="Y27" s="19" t="s">
        <v>8</v>
      </c>
      <c r="Z27" s="20" t="s">
        <v>6</v>
      </c>
      <c r="AA27" s="20" t="s">
        <v>6</v>
      </c>
      <c r="AB27" s="21" t="s">
        <v>7</v>
      </c>
      <c r="AC27" s="19" t="s">
        <v>8</v>
      </c>
      <c r="AD27" s="20" t="s">
        <v>6</v>
      </c>
      <c r="AE27" s="20" t="s">
        <v>6</v>
      </c>
      <c r="AF27" s="21" t="s">
        <v>7</v>
      </c>
      <c r="AG27" s="19" t="s">
        <v>8</v>
      </c>
      <c r="AH27" s="20" t="s">
        <v>6</v>
      </c>
      <c r="AI27" s="20" t="s">
        <v>6</v>
      </c>
      <c r="AJ27" s="21" t="s">
        <v>7</v>
      </c>
    </row>
    <row r="28" spans="1:36" x14ac:dyDescent="0.2">
      <c r="B28" s="9" t="s">
        <v>21</v>
      </c>
      <c r="C28" s="7" t="s">
        <v>11</v>
      </c>
      <c r="D28" s="10" t="s">
        <v>6</v>
      </c>
      <c r="E28" s="9" t="s">
        <v>9</v>
      </c>
      <c r="F28" s="7" t="s">
        <v>8</v>
      </c>
      <c r="G28" s="7" t="s">
        <v>11</v>
      </c>
      <c r="H28" s="10" t="s">
        <v>6</v>
      </c>
      <c r="I28" s="9" t="s">
        <v>9</v>
      </c>
      <c r="J28" s="7" t="s">
        <v>8</v>
      </c>
      <c r="K28" s="7" t="s">
        <v>11</v>
      </c>
      <c r="L28" s="10" t="s">
        <v>6</v>
      </c>
      <c r="M28" s="9" t="s">
        <v>9</v>
      </c>
      <c r="N28" s="7" t="s">
        <v>8</v>
      </c>
      <c r="O28" s="7" t="s">
        <v>11</v>
      </c>
      <c r="P28" s="10" t="s">
        <v>6</v>
      </c>
      <c r="Q28" s="9" t="s">
        <v>9</v>
      </c>
      <c r="R28" s="7" t="s">
        <v>8</v>
      </c>
      <c r="S28" s="7" t="s">
        <v>11</v>
      </c>
      <c r="T28" s="10" t="s">
        <v>6</v>
      </c>
      <c r="U28" s="9" t="s">
        <v>9</v>
      </c>
      <c r="V28" s="7" t="s">
        <v>8</v>
      </c>
      <c r="W28" s="7" t="s">
        <v>11</v>
      </c>
      <c r="X28" s="10" t="s">
        <v>6</v>
      </c>
      <c r="Y28" s="9" t="s">
        <v>9</v>
      </c>
      <c r="Z28" s="7" t="s">
        <v>8</v>
      </c>
      <c r="AA28" s="7" t="s">
        <v>11</v>
      </c>
      <c r="AB28" s="10" t="s">
        <v>6</v>
      </c>
      <c r="AC28" s="9" t="s">
        <v>9</v>
      </c>
      <c r="AD28" s="7" t="s">
        <v>8</v>
      </c>
      <c r="AE28" s="7" t="s">
        <v>11</v>
      </c>
      <c r="AF28" s="10" t="s">
        <v>6</v>
      </c>
      <c r="AG28" s="9" t="s">
        <v>9</v>
      </c>
      <c r="AH28" s="7" t="s">
        <v>8</v>
      </c>
      <c r="AI28" s="7" t="s">
        <v>11</v>
      </c>
      <c r="AJ28" s="10" t="s">
        <v>6</v>
      </c>
    </row>
    <row r="29" spans="1:36" x14ac:dyDescent="0.2">
      <c r="B29" s="9" t="s">
        <v>22</v>
      </c>
      <c r="C29" s="7" t="s">
        <v>19</v>
      </c>
      <c r="D29" s="10" t="s">
        <v>11</v>
      </c>
      <c r="E29" s="9" t="s">
        <v>17</v>
      </c>
      <c r="F29" s="7" t="s">
        <v>18</v>
      </c>
      <c r="G29" s="7" t="s">
        <v>19</v>
      </c>
      <c r="H29" s="10" t="s">
        <v>11</v>
      </c>
      <c r="I29" s="9" t="s">
        <v>17</v>
      </c>
      <c r="J29" s="7" t="s">
        <v>18</v>
      </c>
      <c r="K29" s="7" t="s">
        <v>19</v>
      </c>
      <c r="L29" s="10" t="s">
        <v>11</v>
      </c>
      <c r="M29" s="9" t="s">
        <v>17</v>
      </c>
      <c r="N29" s="7" t="s">
        <v>18</v>
      </c>
      <c r="O29" s="7" t="s">
        <v>19</v>
      </c>
      <c r="P29" s="10" t="s">
        <v>11</v>
      </c>
      <c r="Q29" s="9" t="s">
        <v>17</v>
      </c>
      <c r="R29" s="7" t="s">
        <v>18</v>
      </c>
      <c r="S29" s="7" t="s">
        <v>19</v>
      </c>
      <c r="T29" s="10" t="s">
        <v>11</v>
      </c>
      <c r="U29" s="9" t="s">
        <v>17</v>
      </c>
      <c r="V29" s="7" t="s">
        <v>18</v>
      </c>
      <c r="W29" s="7" t="s">
        <v>19</v>
      </c>
      <c r="X29" s="10" t="s">
        <v>11</v>
      </c>
      <c r="Y29" s="9" t="s">
        <v>17</v>
      </c>
      <c r="Z29" s="7" t="s">
        <v>18</v>
      </c>
      <c r="AA29" s="7" t="s">
        <v>19</v>
      </c>
      <c r="AB29" s="10" t="s">
        <v>11</v>
      </c>
      <c r="AC29" s="9" t="s">
        <v>17</v>
      </c>
      <c r="AD29" s="7" t="s">
        <v>18</v>
      </c>
      <c r="AE29" s="7" t="s">
        <v>19</v>
      </c>
      <c r="AF29" s="10" t="s">
        <v>11</v>
      </c>
      <c r="AG29" s="9" t="s">
        <v>17</v>
      </c>
      <c r="AH29" s="7" t="s">
        <v>18</v>
      </c>
      <c r="AI29" s="7" t="s">
        <v>19</v>
      </c>
      <c r="AJ29" s="10" t="s">
        <v>11</v>
      </c>
    </row>
    <row r="30" spans="1:36" ht="13.5" thickBot="1" x14ac:dyDescent="0.25">
      <c r="B30" s="34">
        <v>43101</v>
      </c>
      <c r="C30" s="22" t="s">
        <v>12</v>
      </c>
      <c r="D30" s="23" t="s">
        <v>12</v>
      </c>
      <c r="E30" s="32" t="s">
        <v>15</v>
      </c>
      <c r="F30" s="22" t="s">
        <v>20</v>
      </c>
      <c r="G30" s="22" t="s">
        <v>12</v>
      </c>
      <c r="H30" s="23" t="s">
        <v>12</v>
      </c>
      <c r="I30" s="32" t="s">
        <v>15</v>
      </c>
      <c r="J30" s="22" t="s">
        <v>20</v>
      </c>
      <c r="K30" s="22" t="s">
        <v>12</v>
      </c>
      <c r="L30" s="23" t="s">
        <v>12</v>
      </c>
      <c r="M30" s="32" t="s">
        <v>15</v>
      </c>
      <c r="N30" s="22" t="s">
        <v>20</v>
      </c>
      <c r="O30" s="22" t="s">
        <v>12</v>
      </c>
      <c r="P30" s="23" t="s">
        <v>12</v>
      </c>
      <c r="Q30" s="32" t="s">
        <v>15</v>
      </c>
      <c r="R30" s="22" t="s">
        <v>20</v>
      </c>
      <c r="S30" s="22" t="s">
        <v>12</v>
      </c>
      <c r="T30" s="23" t="s">
        <v>12</v>
      </c>
      <c r="U30" s="32" t="s">
        <v>15</v>
      </c>
      <c r="V30" s="22" t="s">
        <v>20</v>
      </c>
      <c r="W30" s="22" t="s">
        <v>12</v>
      </c>
      <c r="X30" s="23" t="s">
        <v>12</v>
      </c>
      <c r="Y30" s="32" t="s">
        <v>15</v>
      </c>
      <c r="Z30" s="22" t="s">
        <v>20</v>
      </c>
      <c r="AA30" s="22" t="s">
        <v>12</v>
      </c>
      <c r="AB30" s="23" t="s">
        <v>12</v>
      </c>
      <c r="AC30" s="32" t="s">
        <v>15</v>
      </c>
      <c r="AD30" s="22" t="s">
        <v>20</v>
      </c>
      <c r="AE30" s="22" t="s">
        <v>12</v>
      </c>
      <c r="AF30" s="23" t="s">
        <v>12</v>
      </c>
      <c r="AG30" s="32" t="s">
        <v>15</v>
      </c>
      <c r="AH30" s="22" t="s">
        <v>20</v>
      </c>
      <c r="AI30" s="22" t="s">
        <v>12</v>
      </c>
      <c r="AJ30" s="23" t="s">
        <v>12</v>
      </c>
    </row>
    <row r="31" spans="1:36" x14ac:dyDescent="0.2">
      <c r="A31" s="1" t="s">
        <v>14</v>
      </c>
      <c r="B31" s="35"/>
      <c r="C31" s="27">
        <f>+G31</f>
        <v>1105.8158733707335</v>
      </c>
      <c r="D31" s="36"/>
      <c r="E31" s="26">
        <v>5698194</v>
      </c>
      <c r="G31" s="27">
        <f>(+E31*1000/12)/E45</f>
        <v>1105.8158733707335</v>
      </c>
      <c r="H31" s="28"/>
      <c r="I31" s="26">
        <v>6047958</v>
      </c>
      <c r="K31" s="27">
        <f>(+I31*1000/12)/I45</f>
        <v>1182.4519625554278</v>
      </c>
      <c r="L31" s="28"/>
      <c r="M31" s="26">
        <v>5995314</v>
      </c>
      <c r="O31" s="27">
        <f>(+M31*1000/12)/M45</f>
        <v>1178.4493637296412</v>
      </c>
      <c r="P31" s="28"/>
      <c r="Q31" s="26">
        <v>6334742</v>
      </c>
      <c r="S31" s="27">
        <f>(+Q31*1000/12)/Q45</f>
        <v>1251.0016319966128</v>
      </c>
      <c r="T31" s="28"/>
      <c r="U31" s="26">
        <v>6194959</v>
      </c>
      <c r="W31" s="27">
        <f>(+U31*1000/12)/U45</f>
        <v>1228.5062534257604</v>
      </c>
      <c r="X31" s="28"/>
      <c r="Y31" s="26">
        <v>5930257</v>
      </c>
      <c r="AA31" s="27">
        <f>(+Y31*1000/12)/Y45</f>
        <v>1182.9813268605315</v>
      </c>
      <c r="AB31" s="28"/>
      <c r="AC31" s="26">
        <v>6145733</v>
      </c>
      <c r="AE31" s="27">
        <f>(+AC31*1000/12)/AC45</f>
        <v>1215.7644376815517</v>
      </c>
      <c r="AF31" s="28"/>
      <c r="AG31" s="26">
        <v>6728788.1109999996</v>
      </c>
      <c r="AI31" s="27">
        <f>(+AG31*1000/12)/AG45</f>
        <v>1326.0535276223541</v>
      </c>
      <c r="AJ31" s="28"/>
    </row>
    <row r="32" spans="1:36" x14ac:dyDescent="0.2">
      <c r="B32" s="37"/>
      <c r="C32" s="3"/>
      <c r="D32" s="38"/>
      <c r="E32" s="13"/>
      <c r="H32" s="12"/>
      <c r="I32" s="13"/>
      <c r="L32" s="12"/>
      <c r="M32" s="13"/>
      <c r="P32" s="12"/>
      <c r="Q32" s="13"/>
      <c r="T32" s="12"/>
      <c r="U32" s="13"/>
      <c r="X32" s="12"/>
      <c r="Y32" s="13"/>
      <c r="AB32" s="12"/>
      <c r="AC32" s="13"/>
      <c r="AF32" s="12"/>
      <c r="AG32" s="13"/>
      <c r="AJ32" s="12"/>
    </row>
    <row r="33" spans="1:36" x14ac:dyDescent="0.2">
      <c r="A33" s="1" t="s">
        <v>0</v>
      </c>
      <c r="B33" s="37"/>
      <c r="C33" s="3">
        <v>12.25</v>
      </c>
      <c r="D33" s="15">
        <f>+C33/C43</f>
        <v>0.10632820137963954</v>
      </c>
      <c r="E33" s="14">
        <v>59352</v>
      </c>
      <c r="G33" s="4">
        <f>(+E33*1000/12)/E45</f>
        <v>11.518102703470568</v>
      </c>
      <c r="H33" s="15">
        <f>+G33/G43</f>
        <v>0.10118174937093836</v>
      </c>
      <c r="I33" s="14">
        <v>54979</v>
      </c>
      <c r="K33" s="4">
        <f>(+I33*1000/12)/I45</f>
        <v>10.749086956181717</v>
      </c>
      <c r="L33" s="15">
        <f>+K33/K43</f>
        <v>9.2129781686317358E-2</v>
      </c>
      <c r="M33" s="14">
        <v>54669</v>
      </c>
      <c r="O33" s="4">
        <f>(+M33*1000/12)/M45</f>
        <v>10.745833873878125</v>
      </c>
      <c r="P33" s="15">
        <f>+O33/O43</f>
        <v>9.487571522534044E-2</v>
      </c>
      <c r="Q33" s="14">
        <v>54424</v>
      </c>
      <c r="S33" s="4">
        <f>(+Q33*1000/12)/Q45</f>
        <v>10.747795698669915</v>
      </c>
      <c r="T33" s="15">
        <f>+S33/S43</f>
        <v>9.2050138437156967E-2</v>
      </c>
      <c r="U33" s="14">
        <v>54266</v>
      </c>
      <c r="W33" s="4">
        <f>(+U33*1000/12)/U45</f>
        <v>10.761349727803255</v>
      </c>
      <c r="X33" s="15">
        <f>+W33/W43</f>
        <v>9.7484999820357132E-2</v>
      </c>
      <c r="Y33" s="14">
        <v>42679</v>
      </c>
      <c r="AA33" s="4">
        <f>(+Y33*1000/12)/Y45</f>
        <v>8.5137052321814437</v>
      </c>
      <c r="AB33" s="15">
        <f>+AA33/AA43</f>
        <v>8.7390528921659993E-2</v>
      </c>
      <c r="AC33" s="14">
        <v>42678</v>
      </c>
      <c r="AE33" s="4">
        <f>(+AC33*1000/12)/AC45</f>
        <v>8.4426698444877548</v>
      </c>
      <c r="AF33" s="15">
        <f>+AE33/AE43</f>
        <v>8.6538637013425485E-2</v>
      </c>
      <c r="AG33" s="14">
        <v>32256.525000000001</v>
      </c>
      <c r="AI33" s="4">
        <f>(+AG33*1000/12)/AG45</f>
        <v>6.3568473340932421</v>
      </c>
      <c r="AJ33" s="15">
        <f>+AI33/AI43</f>
        <v>6.3603567827605317E-2</v>
      </c>
    </row>
    <row r="34" spans="1:36" x14ac:dyDescent="0.2">
      <c r="B34" s="37"/>
      <c r="C34" s="3"/>
      <c r="D34" s="12"/>
      <c r="E34" s="14"/>
      <c r="H34" s="12"/>
      <c r="I34" s="14"/>
      <c r="L34" s="12"/>
      <c r="M34" s="14"/>
      <c r="P34" s="12"/>
      <c r="Q34" s="14"/>
      <c r="T34" s="12"/>
      <c r="U34" s="14"/>
      <c r="X34" s="12"/>
      <c r="Y34" s="14"/>
      <c r="AB34" s="12"/>
      <c r="AC34" s="14"/>
      <c r="AF34" s="12"/>
      <c r="AG34" s="14"/>
      <c r="AJ34" s="12"/>
    </row>
    <row r="35" spans="1:36" x14ac:dyDescent="0.2">
      <c r="A35" s="1" t="s">
        <v>1</v>
      </c>
      <c r="B35" s="39">
        <v>8.795E-2</v>
      </c>
      <c r="C35" s="3">
        <f>+B35*C31</f>
        <v>97.256506062956007</v>
      </c>
      <c r="D35" s="15">
        <f>+C35/C43</f>
        <v>0.84417219282792821</v>
      </c>
      <c r="E35" s="14">
        <v>510731</v>
      </c>
      <c r="F35" s="5">
        <f>+E35/E31</f>
        <v>8.9630328486534502E-2</v>
      </c>
      <c r="G35" s="3">
        <f>+F35*G31</f>
        <v>99.114639975842877</v>
      </c>
      <c r="H35" s="15">
        <f>+G35/G43</f>
        <v>0.87068095494623132</v>
      </c>
      <c r="I35" s="14">
        <v>538135</v>
      </c>
      <c r="J35" s="5">
        <f>+I35/I31</f>
        <v>8.8977965786138064E-2</v>
      </c>
      <c r="K35" s="3">
        <f>+J35*K31</f>
        <v>105.21217026800866</v>
      </c>
      <c r="L35" s="15">
        <f>+K35/K43</f>
        <v>0.90176722144394028</v>
      </c>
      <c r="M35" s="14">
        <v>487809</v>
      </c>
      <c r="N35" s="5">
        <f>+M35/M31</f>
        <v>8.1365046101004881E-2</v>
      </c>
      <c r="O35" s="3">
        <f>+N35*O31</f>
        <v>95.88458680756213</v>
      </c>
      <c r="P35" s="15">
        <f>+O35/O43</f>
        <v>0.84657169087340345</v>
      </c>
      <c r="Q35" s="14">
        <v>493397</v>
      </c>
      <c r="R35" s="5">
        <f>+Q35/Q31</f>
        <v>7.7887465661584956E-2</v>
      </c>
      <c r="S35" s="3">
        <f>+R35*S31</f>
        <v>97.437346654722916</v>
      </c>
      <c r="T35" s="15">
        <f>+S35/S43</f>
        <v>0.83450797726146431</v>
      </c>
      <c r="U35" s="14">
        <v>459373</v>
      </c>
      <c r="V35" s="5">
        <f>+U35/U31</f>
        <v>7.4152710292352222E-2</v>
      </c>
      <c r="W35" s="3">
        <f>+V35*W31</f>
        <v>91.097068302623455</v>
      </c>
      <c r="X35" s="15">
        <f>+W35/W43</f>
        <v>0.82523084108791722</v>
      </c>
      <c r="Y35" s="14">
        <v>414316</v>
      </c>
      <c r="Z35" s="5">
        <f>+Y35/Y31</f>
        <v>6.9864763027976701E-2</v>
      </c>
      <c r="AA35" s="3">
        <f>+Z35*AA31</f>
        <v>82.648710067632479</v>
      </c>
      <c r="AB35" s="15">
        <f>+AA35/AA43</f>
        <v>0.84836323205104336</v>
      </c>
      <c r="AC35" s="14">
        <v>417823</v>
      </c>
      <c r="AD35" s="5">
        <f>+AC35/AC31</f>
        <v>6.7985869220156495E-2</v>
      </c>
      <c r="AE35" s="3">
        <f>+AD35*AE31</f>
        <v>82.654802062735072</v>
      </c>
      <c r="AF35" s="15">
        <f>+AE35/AE43</f>
        <v>0.84722416544497114</v>
      </c>
      <c r="AG35" s="14">
        <v>442767.34899999999</v>
      </c>
      <c r="AH35" s="5">
        <f>+AG35/AG31</f>
        <v>6.5801945565231668E-2</v>
      </c>
      <c r="AI35" s="3">
        <f>+AH35*AI31</f>
        <v>87.256902041189576</v>
      </c>
      <c r="AJ35" s="15">
        <f>+AI35/AI43</f>
        <v>0.87305074287978957</v>
      </c>
    </row>
    <row r="36" spans="1:36" x14ac:dyDescent="0.2">
      <c r="B36" s="37"/>
      <c r="C36" s="3"/>
      <c r="D36" s="12"/>
      <c r="E36" s="14"/>
      <c r="H36" s="12"/>
      <c r="I36" s="14"/>
      <c r="L36" s="12"/>
      <c r="M36" s="14"/>
      <c r="P36" s="12"/>
      <c r="Q36" s="14"/>
      <c r="T36" s="12"/>
      <c r="U36" s="14"/>
      <c r="X36" s="12"/>
      <c r="Y36" s="14"/>
      <c r="AB36" s="12"/>
      <c r="AC36" s="14"/>
      <c r="AF36" s="12"/>
      <c r="AG36" s="14"/>
      <c r="AJ36" s="12"/>
    </row>
    <row r="37" spans="1:36" x14ac:dyDescent="0.2">
      <c r="A37" s="1" t="s">
        <v>2</v>
      </c>
      <c r="B37" s="39">
        <v>-1.15E-3</v>
      </c>
      <c r="C37" s="3">
        <f>+B37*C31</f>
        <v>-1.2716882543763435</v>
      </c>
      <c r="D37" s="15">
        <f>+C37/C43</f>
        <v>-1.1038067330893887E-2</v>
      </c>
      <c r="E37" s="14">
        <v>-19280</v>
      </c>
      <c r="F37" s="5">
        <f>+E37/E31</f>
        <v>-3.3835281845440855E-3</v>
      </c>
      <c r="G37" s="3">
        <f>+F37*G31</f>
        <v>-3.7415591744661101</v>
      </c>
      <c r="H37" s="15">
        <f>+G37/G43</f>
        <v>-3.2868043669492045E-2</v>
      </c>
      <c r="I37" s="14">
        <v>-29018</v>
      </c>
      <c r="J37" s="5">
        <f>+I37/I31</f>
        <v>-4.797983054776505E-3</v>
      </c>
      <c r="K37" s="3">
        <f>+J37*K31</f>
        <v>-5.6733844794281652</v>
      </c>
      <c r="L37" s="15">
        <f>+K37/K43</f>
        <v>-4.8626239199941024E-2</v>
      </c>
      <c r="M37" s="14">
        <v>-13965</v>
      </c>
      <c r="N37" s="5">
        <f>+M37/M31</f>
        <v>-2.3293191982938677E-3</v>
      </c>
      <c r="O37" s="3">
        <f>+N37*O31</f>
        <v>-2.7449847271526462</v>
      </c>
      <c r="P37" s="15">
        <f>+O37/O43</f>
        <v>-2.4235661217909224E-2</v>
      </c>
      <c r="Q37" s="14">
        <v>7149</v>
      </c>
      <c r="R37" s="5">
        <f>+Q37/Q31</f>
        <v>1.1285384629713413E-3</v>
      </c>
      <c r="S37" s="3">
        <f>+R37*S31</f>
        <v>1.411803458948097</v>
      </c>
      <c r="T37" s="15">
        <f>+S37/S43</f>
        <v>1.2091475078774717E-2</v>
      </c>
      <c r="U37" s="14">
        <v>143</v>
      </c>
      <c r="V37" s="5">
        <f>+U37/U31</f>
        <v>2.3083284328435425E-5</v>
      </c>
      <c r="W37" s="3">
        <f>+V37*W31</f>
        <v>2.8357959147087775E-2</v>
      </c>
      <c r="X37" s="15">
        <f>+W37/W43</f>
        <v>2.568893040635217E-4</v>
      </c>
      <c r="Y37" s="14">
        <v>3646</v>
      </c>
      <c r="Z37" s="5">
        <f>+Y37/Y31</f>
        <v>6.1481315227990957E-4</v>
      </c>
      <c r="AA37" s="3">
        <f>+Z37*AA31</f>
        <v>0.72731247865539339</v>
      </c>
      <c r="AB37" s="15">
        <f>+AA37/AA43</f>
        <v>7.4656357564228835E-3</v>
      </c>
      <c r="AC37" s="14">
        <v>3109</v>
      </c>
      <c r="AD37" s="5">
        <f>+AC37/AC31</f>
        <v>5.0587944513697555E-4</v>
      </c>
      <c r="AE37" s="3">
        <f>+AD37*AE31</f>
        <v>0.61503023915161048</v>
      </c>
      <c r="AF37" s="15">
        <f>+AE37/AE43</f>
        <v>6.3041525487309586E-3</v>
      </c>
      <c r="AG37" s="14">
        <v>6201.0439999999999</v>
      </c>
      <c r="AH37" s="5">
        <f>+AG37/AG31</f>
        <v>9.2156921836530101E-4</v>
      </c>
      <c r="AI37" s="3">
        <f>+AH37*AI31</f>
        <v>1.2220501129614829</v>
      </c>
      <c r="AJ37" s="15">
        <f>+AI37/AI43</f>
        <v>1.2227247747733677E-2</v>
      </c>
    </row>
    <row r="38" spans="1:36" x14ac:dyDescent="0.2">
      <c r="B38" s="37"/>
      <c r="C38" s="3"/>
      <c r="D38" s="12"/>
      <c r="E38" s="14"/>
      <c r="H38" s="12"/>
      <c r="I38" s="14"/>
      <c r="L38" s="12"/>
      <c r="M38" s="14"/>
      <c r="P38" s="12"/>
      <c r="Q38" s="14"/>
      <c r="T38" s="12"/>
      <c r="U38" s="14"/>
      <c r="X38" s="12"/>
      <c r="Y38" s="14"/>
      <c r="AB38" s="12"/>
      <c r="AC38" s="14"/>
      <c r="AF38" s="12"/>
      <c r="AG38" s="14"/>
      <c r="AJ38" s="12"/>
    </row>
    <row r="39" spans="1:36" x14ac:dyDescent="0.2">
      <c r="A39" s="1" t="s">
        <v>3</v>
      </c>
      <c r="B39" s="39">
        <v>2.3E-3</v>
      </c>
      <c r="C39" s="3">
        <f>+B39*C31</f>
        <v>2.5433765087526869</v>
      </c>
      <c r="D39" s="15">
        <f>+C39/C43</f>
        <v>2.2076134661787775E-2</v>
      </c>
      <c r="E39" s="14">
        <v>19347</v>
      </c>
      <c r="F39" s="5">
        <f>+E39/E31</f>
        <v>3.3952862959737771E-3</v>
      </c>
      <c r="G39" s="3">
        <f>+F39*G31</f>
        <v>3.7545614807259251</v>
      </c>
      <c r="H39" s="15">
        <f>+G39/G43</f>
        <v>3.2982263530791631E-2</v>
      </c>
      <c r="I39" s="14">
        <v>18385</v>
      </c>
      <c r="J39" s="5">
        <f>+I39/I31</f>
        <v>3.0398689937992294E-3</v>
      </c>
      <c r="K39" s="3">
        <f>+J39*K31</f>
        <v>3.5944990576292923</v>
      </c>
      <c r="L39" s="15">
        <f>+K39/K43</f>
        <v>3.0808236532184011E-2</v>
      </c>
      <c r="M39" s="14">
        <v>17522</v>
      </c>
      <c r="N39" s="5">
        <f>+M39/M31</f>
        <v>2.9226158963483813E-3</v>
      </c>
      <c r="O39" s="3">
        <f>+N39*O31</f>
        <v>3.444154843477885</v>
      </c>
      <c r="P39" s="15">
        <f>+O39/O43</f>
        <v>3.0408682839971741E-2</v>
      </c>
      <c r="Q39" s="14">
        <v>18644</v>
      </c>
      <c r="R39" s="5">
        <f>+Q39/Q31</f>
        <v>2.9431348585309395E-3</v>
      </c>
      <c r="S39" s="3">
        <f>+R39*S31</f>
        <v>3.6818665112083253</v>
      </c>
      <c r="T39" s="15">
        <f>+S39/S43</f>
        <v>3.1533565725091035E-2</v>
      </c>
      <c r="U39" s="14">
        <v>22014</v>
      </c>
      <c r="V39" s="5">
        <f>+U39/U31</f>
        <v>3.5535344140292129E-3</v>
      </c>
      <c r="W39" s="3">
        <f>+V39*W31</f>
        <v>4.365539249398533</v>
      </c>
      <c r="X39" s="15">
        <f>+W39/W43</f>
        <v>3.9546581396184381E-2</v>
      </c>
      <c r="Y39" s="14">
        <v>14900</v>
      </c>
      <c r="Z39" s="5">
        <f>+Y39/Y31</f>
        <v>2.5125386640073104E-3</v>
      </c>
      <c r="AA39" s="3">
        <f>+Z39*AA31</f>
        <v>2.972286322535755</v>
      </c>
      <c r="AB39" s="15">
        <f>+AA39/AA43</f>
        <v>3.0509592092896592E-2</v>
      </c>
      <c r="AC39" s="14">
        <v>14923</v>
      </c>
      <c r="AD39" s="5">
        <f>+AC39/AC31</f>
        <v>2.4281887937533243E-3</v>
      </c>
      <c r="AE39" s="3">
        <f>+AD39*AE31</f>
        <v>2.9521055834221559</v>
      </c>
      <c r="AF39" s="15">
        <f>+AE39/AE43</f>
        <v>3.025952669176973E-2</v>
      </c>
      <c r="AG39" s="14">
        <v>13856.08</v>
      </c>
      <c r="AH39" s="5">
        <f>+AG39/AG31</f>
        <v>2.0592237073639667E-3</v>
      </c>
      <c r="AI39" s="3">
        <f>+AH39*AI31</f>
        <v>2.73064086131357</v>
      </c>
      <c r="AJ39" s="15">
        <f>+AI39/AI43</f>
        <v>2.7321483765059183E-2</v>
      </c>
    </row>
    <row r="40" spans="1:36" x14ac:dyDescent="0.2">
      <c r="B40" s="37"/>
      <c r="C40" s="3"/>
      <c r="D40" s="12"/>
      <c r="E40" s="14"/>
      <c r="H40" s="12"/>
      <c r="I40" s="14"/>
      <c r="L40" s="12"/>
      <c r="M40" s="14"/>
      <c r="P40" s="12"/>
      <c r="Q40" s="14"/>
      <c r="T40" s="12"/>
      <c r="U40" s="14"/>
      <c r="X40" s="12"/>
      <c r="Y40" s="14"/>
      <c r="AB40" s="12"/>
      <c r="AC40" s="14"/>
      <c r="AF40" s="12"/>
      <c r="AG40" s="14"/>
      <c r="AJ40" s="12"/>
    </row>
    <row r="41" spans="1:36" x14ac:dyDescent="0.2">
      <c r="A41" s="1" t="s">
        <v>4</v>
      </c>
      <c r="B41" s="37"/>
      <c r="C41" s="3">
        <f>SUM(C33:C39)*0.04</f>
        <v>4.4311277726932943</v>
      </c>
      <c r="D41" s="15">
        <f>+C41/C43</f>
        <v>3.8461538461538464E-2</v>
      </c>
      <c r="E41" s="14">
        <v>16438</v>
      </c>
      <c r="G41" s="3">
        <f>(+E41*1000/12)/E45</f>
        <v>3.1900285119229208</v>
      </c>
      <c r="H41" s="15">
        <f>+G41/G43</f>
        <v>2.8023075821530612E-2</v>
      </c>
      <c r="I41" s="14">
        <v>14275</v>
      </c>
      <c r="K41" s="3">
        <f>(+I41*1000/12)/I45</f>
        <v>2.7909422925024829</v>
      </c>
      <c r="L41" s="15">
        <f>+K41/K43</f>
        <v>2.3920999537499415E-2</v>
      </c>
      <c r="M41" s="14">
        <v>30182</v>
      </c>
      <c r="O41" s="3">
        <f>(+M41*1000/12)/M45</f>
        <v>5.9326264973090694</v>
      </c>
      <c r="P41" s="15">
        <f>+O41/O43</f>
        <v>5.2379572279193418E-2</v>
      </c>
      <c r="Q41" s="14">
        <v>17629</v>
      </c>
      <c r="S41" s="3">
        <f>(+Q41*1000/12)/Q45</f>
        <v>3.4814216222962648</v>
      </c>
      <c r="T41" s="15">
        <f>+S41/S43</f>
        <v>2.9816843497512863E-2</v>
      </c>
      <c r="U41" s="14">
        <v>20864</v>
      </c>
      <c r="W41" s="3">
        <f>(+U41*1000/12)/U45</f>
        <v>4.1374857317820934</v>
      </c>
      <c r="X41" s="15">
        <f>+W41/W43</f>
        <v>3.7480688391477737E-2</v>
      </c>
      <c r="Y41" s="14">
        <v>12830</v>
      </c>
      <c r="AA41" s="3">
        <f>(+Y41*1000/12)/Y45</f>
        <v>2.5593579542371638</v>
      </c>
      <c r="AB41" s="15">
        <f>+AA41/AA43</f>
        <v>2.6271011177977404E-2</v>
      </c>
      <c r="AC41" s="14">
        <v>14634</v>
      </c>
      <c r="AE41" s="3">
        <f>(+AC41*1000/12)/AC45</f>
        <v>2.8949348728673741</v>
      </c>
      <c r="AF41" s="15">
        <f>+AE41/AE43</f>
        <v>2.9673518301102871E-2</v>
      </c>
      <c r="AG41" s="14">
        <v>12068.618</v>
      </c>
      <c r="AI41" s="3">
        <f>(+AG41*1000/12)/AG45</f>
        <v>2.3783827352602214</v>
      </c>
      <c r="AJ41" s="15">
        <f>+AI41/AI43</f>
        <v>2.3796957779812253E-2</v>
      </c>
    </row>
    <row r="42" spans="1:36" x14ac:dyDescent="0.2">
      <c r="B42" s="37"/>
      <c r="C42" s="3"/>
      <c r="D42" s="38"/>
      <c r="E42" s="14"/>
      <c r="H42" s="12"/>
      <c r="I42" s="14"/>
      <c r="L42" s="12"/>
      <c r="M42" s="14"/>
      <c r="P42" s="12"/>
      <c r="Q42" s="14"/>
      <c r="T42" s="12"/>
      <c r="U42" s="14"/>
      <c r="X42" s="12"/>
      <c r="Y42" s="14"/>
      <c r="AB42" s="12"/>
      <c r="AC42" s="14"/>
      <c r="AF42" s="12"/>
      <c r="AG42" s="14"/>
      <c r="AJ42" s="12"/>
    </row>
    <row r="43" spans="1:36" x14ac:dyDescent="0.2">
      <c r="A43" s="1" t="s">
        <v>5</v>
      </c>
      <c r="B43" s="37"/>
      <c r="C43" s="3">
        <f>SUM(C33:C41)</f>
        <v>115.20932209002564</v>
      </c>
      <c r="D43" s="43"/>
      <c r="E43" s="14">
        <f>SUM(E33:E41)</f>
        <v>586588</v>
      </c>
      <c r="G43" s="6">
        <f>SUM(G33:G41)</f>
        <v>113.83577349749619</v>
      </c>
      <c r="H43" s="12"/>
      <c r="I43" s="14">
        <f t="shared" ref="I43:AC43" si="1">SUM(I33:I41)</f>
        <v>596756</v>
      </c>
      <c r="K43" s="6">
        <f>SUM(K33:K41)</f>
        <v>116.67331409489398</v>
      </c>
      <c r="L43" s="12"/>
      <c r="M43" s="14">
        <f t="shared" si="1"/>
        <v>576217</v>
      </c>
      <c r="O43" s="6">
        <f>SUM(O33:O41)</f>
        <v>113.26221729507458</v>
      </c>
      <c r="P43" s="12"/>
      <c r="Q43" s="14">
        <f t="shared" si="1"/>
        <v>591243</v>
      </c>
      <c r="S43" s="6">
        <f>SUM(S33:S41)</f>
        <v>116.76023394584553</v>
      </c>
      <c r="T43" s="12"/>
      <c r="U43" s="14">
        <f t="shared" si="1"/>
        <v>556660</v>
      </c>
      <c r="W43" s="6">
        <f>SUM(W33:W41)</f>
        <v>110.38980097075442</v>
      </c>
      <c r="X43" s="12"/>
      <c r="Y43" s="14">
        <f t="shared" si="1"/>
        <v>488371</v>
      </c>
      <c r="AA43" s="6">
        <f>SUM(AA33:AA41)</f>
        <v>97.421372055242216</v>
      </c>
      <c r="AB43" s="12"/>
      <c r="AC43" s="14">
        <f t="shared" si="1"/>
        <v>493167</v>
      </c>
      <c r="AE43" s="6">
        <f>SUM(AE33:AE41)</f>
        <v>97.559542602663953</v>
      </c>
      <c r="AF43" s="12"/>
      <c r="AG43" s="14">
        <f>SUM(AG33:AG41)</f>
        <v>507149.61600000004</v>
      </c>
      <c r="AI43" s="6">
        <f>SUM(AI33:AI41)</f>
        <v>99.944823084818097</v>
      </c>
      <c r="AJ43" s="12"/>
    </row>
    <row r="44" spans="1:36" x14ac:dyDescent="0.2">
      <c r="B44" s="37"/>
      <c r="C44" s="3"/>
      <c r="D44" s="38"/>
      <c r="E44" s="13"/>
      <c r="H44" s="12"/>
      <c r="I44" s="13"/>
      <c r="L44" s="12"/>
      <c r="M44" s="13"/>
      <c r="P44" s="12"/>
      <c r="Q44" s="13"/>
      <c r="T44" s="12"/>
      <c r="U44" s="13"/>
      <c r="X44" s="12"/>
      <c r="Y44" s="13"/>
      <c r="AB44" s="12"/>
      <c r="AC44" s="13"/>
      <c r="AF44" s="12"/>
      <c r="AG44" s="13"/>
      <c r="AJ44" s="12"/>
    </row>
    <row r="45" spans="1:36" ht="13.5" thickBot="1" x14ac:dyDescent="0.25">
      <c r="A45" s="1" t="s">
        <v>16</v>
      </c>
      <c r="B45" s="40"/>
      <c r="C45" s="41"/>
      <c r="D45" s="42"/>
      <c r="E45" s="29">
        <v>429411</v>
      </c>
      <c r="F45" s="16"/>
      <c r="G45" s="16"/>
      <c r="H45" s="17"/>
      <c r="I45" s="29">
        <v>426230</v>
      </c>
      <c r="J45" s="16"/>
      <c r="K45" s="16"/>
      <c r="L45" s="17"/>
      <c r="M45" s="29">
        <v>423955</v>
      </c>
      <c r="N45" s="16"/>
      <c r="O45" s="16"/>
      <c r="P45" s="17"/>
      <c r="Q45" s="29">
        <v>421978</v>
      </c>
      <c r="R45" s="16"/>
      <c r="S45" s="16"/>
      <c r="T45" s="17"/>
      <c r="U45" s="29">
        <v>420223</v>
      </c>
      <c r="V45" s="16"/>
      <c r="W45" s="16"/>
      <c r="X45" s="17"/>
      <c r="Y45" s="29">
        <v>417748</v>
      </c>
      <c r="Z45" s="16"/>
      <c r="AA45" s="16"/>
      <c r="AB45" s="17"/>
      <c r="AC45" s="29">
        <v>421253</v>
      </c>
      <c r="AD45" s="16"/>
      <c r="AE45" s="16"/>
      <c r="AF45" s="17"/>
      <c r="AG45" s="29">
        <v>422858</v>
      </c>
      <c r="AH45" s="30"/>
      <c r="AI45" s="30"/>
      <c r="AJ45" s="31"/>
    </row>
    <row r="47" spans="1:36" x14ac:dyDescent="0.2">
      <c r="E47" s="4"/>
      <c r="F47" s="4"/>
      <c r="G47" s="4"/>
      <c r="H47" s="4"/>
    </row>
  </sheetData>
  <mergeCells count="20">
    <mergeCell ref="Y26:AB26"/>
    <mergeCell ref="AC26:AF26"/>
    <mergeCell ref="AG26:AJ26"/>
    <mergeCell ref="A25:AJ25"/>
    <mergeCell ref="E26:H26"/>
    <mergeCell ref="I26:L26"/>
    <mergeCell ref="M26:P26"/>
    <mergeCell ref="Q26:T26"/>
    <mergeCell ref="U26:X26"/>
    <mergeCell ref="B26:D26"/>
    <mergeCell ref="E2:H2"/>
    <mergeCell ref="A1:AJ1"/>
    <mergeCell ref="I2:L2"/>
    <mergeCell ref="M2:P2"/>
    <mergeCell ref="Q2:T2"/>
    <mergeCell ref="U2:X2"/>
    <mergeCell ref="Y2:AB2"/>
    <mergeCell ref="AC2:AF2"/>
    <mergeCell ref="AG2:AJ2"/>
    <mergeCell ref="B2:D2"/>
  </mergeCells>
  <pageMargins left="0.7" right="0.7" top="0.75" bottom="0.75" header="0.3" footer="0.3"/>
  <pageSetup paperSize="3" scale="56" orientation="landscape" r:id="rId1"/>
  <headerFooter>
    <oddHeader>&amp;R&amp;"Times New Roman,Bold"&amp;12Case No. 2017-00441
Attachment to Response to AG-1 Question No. 4
Page &amp;P of &amp;N
Lawson / Lovekamp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2017</Year>
    <Review_x0020_Case_x0020_Doc_x0020_Types xmlns="65bfb563-8fe2-4d34-a09f-38a217d8feea">02 - 1st Data Request</Review_x0020_Case_x0020_Doc_x0020_Types>
    <Case_x0020__x0023_ xmlns="f789fa03-9022-4931-acb2-79f11ac92edf" xsi:nil="true"/>
    <Data_x0020_Request_x0020_Party xmlns="f789fa03-9022-4931-acb2-79f11ac92edf">Attorney General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2F13F14EA944896F40FB3D1D5F6BD" ma:contentTypeVersion="22" ma:contentTypeDescription="Create a new document." ma:contentTypeScope="" ma:versionID="fd671041f1311418e7879a55e17d1b0e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5fc86b71c30a519915ec005a155969d9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 minOccurs="0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nillable="true" ma:displayName="Year" ma:default="2017" ma:format="Dropdown" ma:internalName="Year">
      <xsd:simpleType>
        <xsd:restriction base="dms:Choice">
          <xsd:enumeration value="2017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ariff Development"/>
          <xsd:enumeration value="13 - Application Only"/>
          <xsd:enumeration value="14 - Testimony Onl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Huff, David"/>
          <xsd:enumeration value="Lawson, Greg"/>
          <xsd:enumeration value="Keels, Lisa"/>
          <xsd:enumeration value="Conroy, Robert"/>
          <xsd:enumeration value="Lovekamp, Rick"/>
          <xsd:enumeration value="2018 DSM Budget Filing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03C09-2341-41AD-B5E3-7730CCD40FA2}">
  <ds:schemaRefs>
    <ds:schemaRef ds:uri="http://www.w3.org/XML/1998/namespace"/>
    <ds:schemaRef ds:uri="http://purl.org/dc/terms/"/>
    <ds:schemaRef ds:uri="2ad705b9-adad-42ba-803b-2580de5ca47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65bfb563-8fe2-4d34-a09f-38a217d8feea"/>
    <ds:schemaRef ds:uri="f789fa03-9022-4931-acb2-79f11ac92edf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BDA760-2967-400B-8D82-1D0CC07575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59058-C0A4-4F1A-A85B-ED8F40680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to AG DR 1-4</dc:title>
  <dc:creator>Raible, Eric</dc:creator>
  <cp:lastModifiedBy>Harris, Don</cp:lastModifiedBy>
  <cp:lastPrinted>2018-01-30T12:48:09Z</cp:lastPrinted>
  <dcterms:created xsi:type="dcterms:W3CDTF">2018-01-26T19:42:16Z</dcterms:created>
  <dcterms:modified xsi:type="dcterms:W3CDTF">2018-02-06T20:56:59Z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0x0101009E72F13F14EA944896F40FB3D1D5F6BD</vt:lpwstr>
  </property>
</Properties>
</file>