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Rebuttal Testimony\Christian\"/>
    </mc:Choice>
  </mc:AlternateContent>
  <bookViews>
    <workbookView xWindow="0" yWindow="0" windowWidth="28800" windowHeight="12435"/>
  </bookViews>
  <sheets>
    <sheet name="Exhibit JTC-R-3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'Exhibit JTC-R-3'!$A$1:$V$32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P21" i="1"/>
  <c r="P29" i="1" s="1"/>
  <c r="R23" i="1" s="1"/>
  <c r="V23" i="1" s="1"/>
  <c r="H21" i="1"/>
  <c r="H29" i="1" s="1"/>
  <c r="J27" i="1" l="1"/>
  <c r="N27" i="1" s="1"/>
  <c r="J23" i="1"/>
  <c r="N23" i="1" s="1"/>
  <c r="R27" i="1"/>
  <c r="V27" i="1" s="1"/>
  <c r="J19" i="1"/>
  <c r="N19" i="1" s="1"/>
  <c r="J25" i="1"/>
  <c r="N25" i="1" s="1"/>
  <c r="R19" i="1"/>
  <c r="V19" i="1" s="1"/>
  <c r="R25" i="1"/>
  <c r="V25" i="1" s="1"/>
  <c r="J17" i="1"/>
  <c r="R17" i="1"/>
  <c r="V17" i="1" l="1"/>
  <c r="V21" i="1" s="1"/>
  <c r="V29" i="1" s="1"/>
  <c r="R21" i="1"/>
  <c r="R29" i="1" s="1"/>
  <c r="N17" i="1"/>
  <c r="N21" i="1" s="1"/>
  <c r="N29" i="1" s="1"/>
  <c r="J21" i="1"/>
  <c r="J29" i="1" s="1"/>
</calcChain>
</file>

<file path=xl/sharedStrings.xml><?xml version="1.0" encoding="utf-8"?>
<sst xmlns="http://schemas.openxmlformats.org/spreadsheetml/2006/main" count="62" uniqueCount="48">
  <si>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</si>
  <si>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</si>
  <si>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</si>
  <si>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</si>
  <si>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</si>
  <si>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</si>
  <si>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</si>
  <si>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</si>
  <si>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</si>
  <si>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</si>
  <si>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</si>
  <si>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</si>
  <si>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</si>
  <si>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</si>
  <si>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</si>
  <si>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</si>
  <si>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</si>
  <si>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</si>
  <si>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</si>
  <si>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</si>
  <si>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$000</t>
  </si>
  <si>
    <t>%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</si>
  <si>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</si>
  <si>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</si>
  <si>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</si>
  <si>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</si>
  <si>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</si>
  <si>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</si>
  <si>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</si>
  <si>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</si>
  <si>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</si>
  <si>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</si>
  <si>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</si>
  <si>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Other Capital</t>
  </si>
  <si>
    <t>7</t>
  </si>
  <si>
    <t>Total Capital</t>
  </si>
  <si>
    <t>COMPARISON OF CAPITAL STRUCTURE</t>
  </si>
  <si>
    <t>June 30, 2017 (Forecasted Period)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</si>
  <si>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</si>
  <si>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</si>
  <si>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</si>
  <si>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</si>
  <si>
    <t>Witness:  Christian</t>
  </si>
  <si>
    <t>[1]</t>
  </si>
  <si>
    <t>Includes the Company's updated position on long-term debt cost</t>
  </si>
  <si>
    <t>[2]</t>
  </si>
  <si>
    <t>Information is taken from the Company's lastest available quarter end reporting.</t>
  </si>
  <si>
    <t>December 31, 2017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</si>
</sst>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409]mmmm\ d\,\ yyyy;@"/>
  </numFmts>
  <fonts count="6"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sz val="12"/>
      <name val="Times New Roman"/>
      <family val="1"/>
    </font>
    <font>
      <u val="double"/>
      <sz val="12"/>
      <name val="Helvetica-Narrow"/>
      <family val="2"/>
    </font>
    <font>
      <b/>
      <sz val="12"/>
      <name val="Helvetica-Narrow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37" fontId="0" fillId="0" borderId="0" applyProtection="0"/>
    <xf numFmtId="9" fontId="3" fillId="0" borderId="0" applyFont="0" applyFill="0" applyBorder="0" applyAlignment="0" applyProtection="0"/>
  </cellStyleXfs>
  <cellXfs count="42">
    <xf numFmtId="37" fontId="0" fillId="0" borderId="0" xfId="0"/>
    <xf numFmtId="37" fontId="0" fillId="0" borderId="0" xfId="0" applyFont="1" applyFill="1"/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0" xfId="0" applyFont="1" applyFill="1" applyBorder="1"/>
    <xf numFmtId="49" fontId="1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37" fontId="0" fillId="0" borderId="1" xfId="0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37" fontId="2" fillId="0" borderId="0" xfId="0" applyFont="1" applyFill="1"/>
    <xf numFmtId="37" fontId="0" fillId="0" borderId="5" xfId="0" applyFont="1" applyFill="1" applyBorder="1"/>
    <xf numFmtId="37" fontId="0" fillId="0" borderId="0" xfId="0" applyFont="1" applyFill="1" applyBorder="1" applyAlignment="1" applyProtection="1">
      <alignment horizontal="center"/>
    </xf>
    <xf numFmtId="37" fontId="0" fillId="0" borderId="6" xfId="0" applyFont="1" applyFill="1" applyBorder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37" fontId="0" fillId="0" borderId="7" xfId="0" applyFont="1" applyFill="1" applyBorder="1" applyAlignment="1" applyProtection="1">
      <alignment horizontal="center"/>
    </xf>
    <xf numFmtId="37" fontId="0" fillId="0" borderId="8" xfId="0" applyFont="1" applyFill="1" applyBorder="1"/>
    <xf numFmtId="37" fontId="0" fillId="0" borderId="8" xfId="0" applyFont="1" applyFill="1" applyBorder="1" applyAlignment="1" applyProtection="1">
      <alignment horizontal="center"/>
    </xf>
    <xf numFmtId="37" fontId="0" fillId="0" borderId="9" xfId="0" applyFont="1" applyFill="1" applyBorder="1" applyAlignment="1" applyProtection="1">
      <alignment horizontal="center"/>
    </xf>
    <xf numFmtId="37" fontId="0" fillId="0" borderId="0" xfId="0" applyNumberFormat="1" applyFont="1" applyFill="1" applyProtection="1"/>
    <xf numFmtId="10" fontId="0" fillId="0" borderId="0" xfId="0" applyNumberFormat="1" applyFont="1" applyFill="1" applyProtection="1"/>
    <xf numFmtId="10" fontId="0" fillId="0" borderId="0" xfId="1" applyNumberFormat="1" applyFont="1" applyFill="1" applyProtection="1"/>
    <xf numFmtId="10" fontId="0" fillId="0" borderId="0" xfId="1" applyNumberFormat="1" applyFont="1" applyFill="1"/>
    <xf numFmtId="37" fontId="0" fillId="0" borderId="1" xfId="0" applyNumberFormat="1" applyFont="1" applyFill="1" applyBorder="1" applyProtection="1"/>
    <xf numFmtId="10" fontId="0" fillId="0" borderId="10" xfId="0" applyNumberFormat="1" applyFont="1" applyFill="1" applyBorder="1" applyProtection="1"/>
    <xf numFmtId="10" fontId="0" fillId="0" borderId="10" xfId="1" applyNumberFormat="1" applyFont="1" applyFill="1" applyBorder="1" applyProtection="1"/>
    <xf numFmtId="10" fontId="0" fillId="0" borderId="0" xfId="0" applyNumberFormat="1" applyFont="1" applyFill="1"/>
    <xf numFmtId="10" fontId="0" fillId="0" borderId="1" xfId="0" applyNumberFormat="1" applyFont="1" applyFill="1" applyBorder="1" applyProtection="1"/>
    <xf numFmtId="10" fontId="0" fillId="0" borderId="1" xfId="1" applyNumberFormat="1" applyFont="1" applyFill="1" applyBorder="1" applyProtection="1"/>
    <xf numFmtId="37" fontId="0" fillId="0" borderId="11" xfId="0" applyNumberFormat="1" applyFont="1" applyFill="1" applyBorder="1" applyProtection="1"/>
    <xf numFmtId="10" fontId="0" fillId="0" borderId="11" xfId="0" applyNumberFormat="1" applyFont="1" applyFill="1" applyBorder="1" applyProtection="1"/>
    <xf numFmtId="164" fontId="0" fillId="0" borderId="0" xfId="0" applyNumberFormat="1" applyFont="1" applyFill="1" applyProtection="1"/>
    <xf numFmtId="10" fontId="4" fillId="0" borderId="0" xfId="0" applyNumberFormat="1" applyFont="1" applyFill="1" applyProtection="1"/>
    <xf numFmtId="10" fontId="5" fillId="0" borderId="0" xfId="0" applyNumberFormat="1" applyFont="1" applyFill="1" applyProtection="1"/>
    <xf numFmtId="165" fontId="1" fillId="0" borderId="2" xfId="0" quotePrefix="1" applyNumberFormat="1" applyFont="1" applyFill="1" applyBorder="1" applyAlignment="1">
      <alignment horizontal="centerContinuous"/>
    </xf>
    <xf numFmtId="37" fontId="0" fillId="0" borderId="12" xfId="0" applyFont="1" applyFill="1" applyBorder="1"/>
    <xf numFmtId="37" fontId="0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AB3" sqref="AB3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4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3.66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9.33203125" style="1" customWidth="1"/>
    <col min="21" max="21" width="2.44140625" style="1" customWidth="1"/>
    <col min="22" max="22" width="8.44140625" style="1" customWidth="1"/>
    <col min="23" max="23" width="6.77734375" style="1" bestFit="1" customWidth="1"/>
    <col min="24" max="24" width="9.44140625" style="1" bestFit="1" customWidth="1"/>
    <col min="25" max="16384" width="10.109375" style="1"/>
  </cols>
  <sheetData>
    <row r="1" spans="1:23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3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3">
      <c r="L6" s="2"/>
    </row>
    <row r="8" spans="1:23">
      <c r="A8" s="3"/>
      <c r="V8" s="4"/>
    </row>
    <row r="9" spans="1:23">
      <c r="A9" s="3"/>
      <c r="T9" s="3"/>
      <c r="V9" s="5"/>
    </row>
    <row r="10" spans="1:23" ht="16.5" thickBot="1">
      <c r="A10" s="6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9" t="s">
        <v>36</v>
      </c>
      <c r="O10" s="10"/>
      <c r="P10" s="10"/>
      <c r="Q10" s="8"/>
      <c r="R10" s="8"/>
      <c r="S10" s="8"/>
      <c r="T10" s="6"/>
      <c r="U10" s="8"/>
      <c r="V10" s="11" t="s">
        <v>42</v>
      </c>
      <c r="W10" s="7"/>
    </row>
    <row r="11" spans="1:23" ht="15.75">
      <c r="H11" s="39" t="s">
        <v>47</v>
      </c>
      <c r="I11" s="13"/>
      <c r="J11" s="13"/>
      <c r="K11" s="13"/>
      <c r="L11" s="13"/>
      <c r="M11" s="13"/>
      <c r="N11" s="14"/>
      <c r="P11" s="12" t="s">
        <v>37</v>
      </c>
      <c r="Q11" s="13"/>
      <c r="R11" s="13"/>
      <c r="S11" s="13"/>
      <c r="T11" s="13"/>
      <c r="U11" s="13"/>
      <c r="V11" s="14"/>
      <c r="W11" s="15"/>
    </row>
    <row r="12" spans="1:23">
      <c r="A12" s="2" t="s">
        <v>0</v>
      </c>
      <c r="F12" s="2" t="s">
        <v>1</v>
      </c>
      <c r="H12" s="16"/>
      <c r="I12" s="8"/>
      <c r="J12" s="17" t="s">
        <v>2</v>
      </c>
      <c r="K12" s="8"/>
      <c r="L12" s="8"/>
      <c r="M12" s="8"/>
      <c r="N12" s="18" t="s">
        <v>3</v>
      </c>
      <c r="P12" s="16"/>
      <c r="Q12" s="8"/>
      <c r="R12" s="17" t="s">
        <v>2</v>
      </c>
      <c r="S12" s="8"/>
      <c r="T12" s="8"/>
      <c r="U12" s="8"/>
      <c r="V12" s="18" t="s">
        <v>3</v>
      </c>
    </row>
    <row r="13" spans="1:23" ht="15.75" thickBot="1">
      <c r="A13" s="19" t="s">
        <v>4</v>
      </c>
      <c r="B13" s="7"/>
      <c r="C13" s="6" t="s">
        <v>5</v>
      </c>
      <c r="D13" s="7"/>
      <c r="E13" s="7"/>
      <c r="F13" s="19" t="s">
        <v>6</v>
      </c>
      <c r="G13" s="7"/>
      <c r="H13" s="20" t="s">
        <v>7</v>
      </c>
      <c r="I13" s="21"/>
      <c r="J13" s="22" t="s">
        <v>8</v>
      </c>
      <c r="K13" s="21"/>
      <c r="L13" s="22" t="s">
        <v>9</v>
      </c>
      <c r="M13" s="21"/>
      <c r="N13" s="23" t="s">
        <v>10</v>
      </c>
      <c r="O13" s="8"/>
      <c r="P13" s="20" t="s">
        <v>7</v>
      </c>
      <c r="Q13" s="21"/>
      <c r="R13" s="22" t="s">
        <v>8</v>
      </c>
      <c r="S13" s="21"/>
      <c r="T13" s="22" t="s">
        <v>9</v>
      </c>
      <c r="U13" s="21"/>
      <c r="V13" s="23" t="s">
        <v>10</v>
      </c>
      <c r="W13" s="7"/>
    </row>
    <row r="14" spans="1:23">
      <c r="F14" s="2" t="s">
        <v>11</v>
      </c>
      <c r="H14" s="2" t="s">
        <v>12</v>
      </c>
      <c r="J14" s="2" t="s">
        <v>13</v>
      </c>
      <c r="L14" s="2" t="s">
        <v>14</v>
      </c>
      <c r="N14" s="2" t="s">
        <v>15</v>
      </c>
      <c r="O14" s="8"/>
      <c r="P14" s="2" t="s">
        <v>16</v>
      </c>
      <c r="R14" s="2" t="s">
        <v>17</v>
      </c>
      <c r="T14" s="2" t="s">
        <v>18</v>
      </c>
      <c r="V14" s="2" t="s">
        <v>19</v>
      </c>
    </row>
    <row r="15" spans="1:23">
      <c r="H15" s="2" t="s">
        <v>20</v>
      </c>
      <c r="J15" s="2" t="s">
        <v>21</v>
      </c>
      <c r="L15" s="2" t="s">
        <v>21</v>
      </c>
      <c r="N15" s="2" t="s">
        <v>21</v>
      </c>
      <c r="P15" s="2" t="s">
        <v>20</v>
      </c>
      <c r="R15" s="2" t="s">
        <v>21</v>
      </c>
      <c r="T15" s="2" t="s">
        <v>21</v>
      </c>
      <c r="V15" s="2" t="s">
        <v>21</v>
      </c>
    </row>
    <row r="17" spans="1:24">
      <c r="A17" s="2" t="s">
        <v>22</v>
      </c>
      <c r="C17" s="3" t="s">
        <v>23</v>
      </c>
      <c r="F17" s="24"/>
      <c r="G17" s="24"/>
      <c r="H17" s="24">
        <v>336816</v>
      </c>
      <c r="I17" s="24"/>
      <c r="J17" s="25">
        <f>ROUND(H17/$H$29,4)</f>
        <v>4.2299999999999997E-2</v>
      </c>
      <c r="K17" s="24"/>
      <c r="L17" s="26">
        <v>1.6775744359464596E-2</v>
      </c>
      <c r="M17" s="24"/>
      <c r="N17" s="26">
        <f>+J17*L17</f>
        <v>7.0961398640535236E-4</v>
      </c>
      <c r="O17" s="24"/>
      <c r="P17" s="24">
        <v>242504.31246159747</v>
      </c>
      <c r="Q17" s="24"/>
      <c r="R17" s="25">
        <f>ROUND(P17/$P$29,4)</f>
        <v>3.4799999999999998E-2</v>
      </c>
      <c r="S17" s="24"/>
      <c r="T17" s="26">
        <v>1.9900000000000001E-2</v>
      </c>
      <c r="U17" s="25"/>
      <c r="V17" s="26">
        <f>ROUND(R17*T17,4)</f>
        <v>6.9999999999999999E-4</v>
      </c>
      <c r="W17" s="27"/>
      <c r="X17" s="27"/>
    </row>
    <row r="18" spans="1:24">
      <c r="F18" s="24"/>
      <c r="G18" s="24"/>
      <c r="H18" s="24"/>
      <c r="I18" s="24"/>
      <c r="J18" s="24"/>
      <c r="K18" s="24"/>
      <c r="L18" s="26"/>
      <c r="M18" s="24"/>
      <c r="N18" s="26"/>
      <c r="O18" s="24"/>
      <c r="P18" s="24"/>
      <c r="Q18" s="24"/>
      <c r="R18" s="25"/>
      <c r="S18" s="24"/>
      <c r="T18" s="26"/>
      <c r="U18" s="25"/>
      <c r="V18" s="26"/>
      <c r="W18" s="27"/>
    </row>
    <row r="19" spans="1:24">
      <c r="A19" s="2" t="s">
        <v>24</v>
      </c>
      <c r="C19" s="3" t="s">
        <v>25</v>
      </c>
      <c r="F19" s="24"/>
      <c r="G19" s="24"/>
      <c r="H19" s="28">
        <v>3067469</v>
      </c>
      <c r="I19" s="24"/>
      <c r="J19" s="29">
        <f>ROUND(H19/$H$29,5)</f>
        <v>0.38497999999999999</v>
      </c>
      <c r="K19" s="24"/>
      <c r="L19" s="26">
        <v>5.0900000000000001E-2</v>
      </c>
      <c r="M19" s="24" t="s">
        <v>43</v>
      </c>
      <c r="N19" s="30">
        <f>+J19*L19</f>
        <v>1.9595482000000001E-2</v>
      </c>
      <c r="O19" s="24"/>
      <c r="P19" s="28">
        <v>3066734.19575</v>
      </c>
      <c r="Q19" s="24"/>
      <c r="R19" s="29">
        <f>ROUND(P19/$P$29,4)</f>
        <v>0.4395</v>
      </c>
      <c r="S19" s="24"/>
      <c r="T19" s="26">
        <v>5.0900000000000001E-2</v>
      </c>
      <c r="U19" s="24" t="s">
        <v>43</v>
      </c>
      <c r="V19" s="30">
        <f>+R19*T19</f>
        <v>2.2370549999999999E-2</v>
      </c>
      <c r="W19" s="27"/>
      <c r="X19" s="27"/>
    </row>
    <row r="20" spans="1:24">
      <c r="F20" s="24"/>
      <c r="G20" s="24"/>
      <c r="H20" s="24"/>
      <c r="I20" s="24"/>
      <c r="J20" s="24"/>
      <c r="K20" s="24"/>
      <c r="L20" s="26"/>
      <c r="M20" s="24"/>
      <c r="N20" s="26"/>
      <c r="O20" s="24"/>
      <c r="P20" s="24"/>
      <c r="Q20" s="24"/>
      <c r="R20" s="24"/>
      <c r="S20" s="24"/>
      <c r="T20" s="26"/>
      <c r="U20" s="25"/>
      <c r="V20" s="26"/>
      <c r="W20" s="27"/>
    </row>
    <row r="21" spans="1:24">
      <c r="A21" s="2" t="s">
        <v>26</v>
      </c>
      <c r="C21" s="3" t="s">
        <v>27</v>
      </c>
      <c r="F21" s="24"/>
      <c r="G21" s="24"/>
      <c r="H21" s="24">
        <f>H17+H19</f>
        <v>3404285</v>
      </c>
      <c r="I21" s="24"/>
      <c r="J21" s="25">
        <f>J17+J19</f>
        <v>0.42727999999999999</v>
      </c>
      <c r="K21" s="24"/>
      <c r="L21" s="26"/>
      <c r="M21" s="24"/>
      <c r="N21" s="26">
        <f>N17+N19</f>
        <v>2.0305095986405352E-2</v>
      </c>
      <c r="O21" s="24"/>
      <c r="P21" s="24">
        <f>P17+P19</f>
        <v>3309238.5082115973</v>
      </c>
      <c r="Q21" s="24"/>
      <c r="R21" s="25">
        <f>R17+R19</f>
        <v>0.4743</v>
      </c>
      <c r="S21" s="24"/>
      <c r="T21" s="26"/>
      <c r="U21" s="25"/>
      <c r="V21" s="26">
        <f>V17+V19</f>
        <v>2.3070549999999999E-2</v>
      </c>
      <c r="W21" s="27"/>
      <c r="X21" s="24"/>
    </row>
    <row r="22" spans="1:24">
      <c r="F22" s="24"/>
      <c r="G22" s="24"/>
      <c r="H22" s="24"/>
      <c r="I22" s="24"/>
      <c r="J22" s="24"/>
      <c r="K22" s="24"/>
      <c r="L22" s="26"/>
      <c r="M22" s="24"/>
      <c r="N22" s="26"/>
      <c r="O22" s="24"/>
      <c r="P22" s="24"/>
      <c r="Q22" s="24"/>
      <c r="R22" s="24"/>
      <c r="S22" s="24"/>
      <c r="T22" s="26"/>
      <c r="U22" s="25"/>
      <c r="V22" s="26"/>
      <c r="W22" s="27"/>
    </row>
    <row r="23" spans="1:24">
      <c r="A23" s="2" t="s">
        <v>28</v>
      </c>
      <c r="C23" s="3" t="s">
        <v>29</v>
      </c>
      <c r="F23" s="24"/>
      <c r="G23" s="24"/>
      <c r="H23" s="24">
        <v>0</v>
      </c>
      <c r="I23" s="24"/>
      <c r="J23" s="25">
        <f>ROUND(H23/$H$29,4)</f>
        <v>0</v>
      </c>
      <c r="K23" s="24"/>
      <c r="L23" s="26">
        <v>0</v>
      </c>
      <c r="M23" s="24"/>
      <c r="N23" s="26">
        <f>+J23*L23</f>
        <v>0</v>
      </c>
      <c r="O23" s="24"/>
      <c r="P23" s="24">
        <v>0</v>
      </c>
      <c r="Q23" s="24"/>
      <c r="R23" s="25">
        <f>ROUND(P23/$P$29,4)</f>
        <v>0</v>
      </c>
      <c r="S23" s="24"/>
      <c r="T23" s="26">
        <v>0</v>
      </c>
      <c r="U23" s="25"/>
      <c r="V23" s="26">
        <f>ROUND(R23*T23,4)</f>
        <v>0</v>
      </c>
      <c r="W23" s="27"/>
    </row>
    <row r="24" spans="1:24">
      <c r="H24" s="24"/>
      <c r="L24" s="26"/>
      <c r="N24" s="27"/>
      <c r="P24" s="24"/>
      <c r="T24" s="26"/>
      <c r="U24" s="31"/>
      <c r="V24" s="27"/>
      <c r="W24" s="27"/>
    </row>
    <row r="25" spans="1:24" ht="15.75">
      <c r="A25" s="2" t="s">
        <v>30</v>
      </c>
      <c r="C25" s="3" t="s">
        <v>31</v>
      </c>
      <c r="H25" s="24">
        <v>4563620</v>
      </c>
      <c r="J25" s="38">
        <f>ROUND(H25/$H$29,5)</f>
        <v>0.57274999999999998</v>
      </c>
      <c r="L25" s="26">
        <v>0.10299999999999999</v>
      </c>
      <c r="N25" s="26">
        <f>+J25*L25</f>
        <v>5.8993249999999997E-2</v>
      </c>
      <c r="P25" s="24">
        <v>3668227.0974676916</v>
      </c>
      <c r="R25" s="38">
        <f>+ROUND(P25/P29,5)</f>
        <v>0.52571999999999997</v>
      </c>
      <c r="T25" s="26">
        <f>L25</f>
        <v>0.10299999999999999</v>
      </c>
      <c r="U25" s="31"/>
      <c r="V25" s="26">
        <f>ROUND(R25*T25,4)</f>
        <v>5.4100000000000002E-2</v>
      </c>
      <c r="W25" s="27"/>
      <c r="X25" s="27"/>
    </row>
    <row r="26" spans="1:24">
      <c r="H26" s="24"/>
      <c r="L26" s="26"/>
      <c r="N26" s="27"/>
      <c r="P26" s="24"/>
      <c r="T26" s="26"/>
      <c r="U26" s="31"/>
      <c r="V26" s="27"/>
      <c r="W26" s="27"/>
    </row>
    <row r="27" spans="1:24">
      <c r="A27" s="2" t="s">
        <v>32</v>
      </c>
      <c r="C27" s="3" t="s">
        <v>33</v>
      </c>
      <c r="H27" s="28">
        <v>0</v>
      </c>
      <c r="J27" s="32">
        <f>ROUND(H27/$H$29,4)</f>
        <v>0</v>
      </c>
      <c r="L27" s="26">
        <v>0</v>
      </c>
      <c r="N27" s="30">
        <f>+J27*L27</f>
        <v>0</v>
      </c>
      <c r="P27" s="28">
        <v>0</v>
      </c>
      <c r="R27" s="32">
        <f>ROUND(P27/$H$29,4)</f>
        <v>0</v>
      </c>
      <c r="T27" s="26">
        <v>0</v>
      </c>
      <c r="U27" s="31"/>
      <c r="V27" s="33">
        <f>ROUND(R27*T27,4)</f>
        <v>0</v>
      </c>
      <c r="W27" s="27"/>
    </row>
    <row r="28" spans="1:24">
      <c r="H28" s="24"/>
      <c r="L28" s="26"/>
      <c r="P28" s="24"/>
      <c r="T28" s="25"/>
      <c r="U28" s="31"/>
      <c r="V28" s="31"/>
      <c r="W28" s="31"/>
    </row>
    <row r="29" spans="1:24" ht="15.75" thickBot="1">
      <c r="A29" s="2" t="s">
        <v>34</v>
      </c>
      <c r="C29" s="3" t="s">
        <v>35</v>
      </c>
      <c r="H29" s="34">
        <f>H21+H25+H27</f>
        <v>7967905</v>
      </c>
      <c r="J29" s="35">
        <f>SUM(J21:J27)</f>
        <v>1.00003</v>
      </c>
      <c r="L29" s="36"/>
      <c r="N29" s="37">
        <f>SUM(N21:N27)</f>
        <v>7.9298345986405352E-2</v>
      </c>
      <c r="P29" s="34">
        <f>SUM(P21:P27)</f>
        <v>6977465.6056792885</v>
      </c>
      <c r="R29" s="35">
        <f>SUM(R21:R27)</f>
        <v>1.0000199999999999</v>
      </c>
      <c r="T29" s="25"/>
      <c r="U29" s="31"/>
      <c r="V29" s="37">
        <f>SUM(V21:V27)</f>
        <v>7.7170550000000004E-2</v>
      </c>
      <c r="W29" s="27"/>
      <c r="X29" s="37"/>
    </row>
    <row r="30" spans="1:24" ht="15.75" thickTop="1">
      <c r="H30" s="24"/>
      <c r="P30" s="24"/>
      <c r="T30" s="31"/>
      <c r="U30" s="31"/>
      <c r="V30" s="31"/>
    </row>
    <row r="31" spans="1:24">
      <c r="A31" s="40" t="s">
        <v>43</v>
      </c>
      <c r="B31" s="40" t="s">
        <v>46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24">
      <c r="A32" s="1" t="s">
        <v>45</v>
      </c>
      <c r="B32" s="1" t="s">
        <v>44</v>
      </c>
    </row>
    <row r="35" spans="6:22">
      <c r="H35" s="24"/>
      <c r="P35" s="24"/>
      <c r="T35" s="31"/>
      <c r="U35" s="31"/>
      <c r="V35" s="31"/>
    </row>
    <row r="36" spans="6:22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6:22">
      <c r="F37" s="24"/>
      <c r="G37" s="24"/>
      <c r="H37" s="24"/>
      <c r="I37" s="24"/>
      <c r="J37" s="25"/>
      <c r="K37" s="24"/>
      <c r="L37" s="36"/>
      <c r="M37" s="24"/>
      <c r="N37" s="36"/>
      <c r="O37" s="24"/>
      <c r="P37" s="24"/>
    </row>
    <row r="38" spans="6:22">
      <c r="F38" s="24"/>
      <c r="G38" s="24"/>
      <c r="H38" s="24"/>
      <c r="I38" s="24"/>
      <c r="J38" s="24"/>
      <c r="K38" s="24"/>
      <c r="L38" s="36"/>
      <c r="M38" s="24"/>
      <c r="N38" s="24"/>
      <c r="O38" s="24"/>
      <c r="P38" s="24"/>
    </row>
    <row r="39" spans="6:22">
      <c r="F39" s="24"/>
      <c r="G39" s="24"/>
      <c r="H39" s="24"/>
      <c r="I39" s="24"/>
      <c r="J39" s="25"/>
      <c r="K39" s="24"/>
      <c r="L39" s="36"/>
      <c r="M39" s="24"/>
      <c r="N39" s="36"/>
      <c r="O39" s="24"/>
      <c r="P39" s="24"/>
    </row>
    <row r="40" spans="6:22">
      <c r="F40" s="24"/>
      <c r="G40" s="24"/>
      <c r="H40" s="24"/>
      <c r="I40" s="24"/>
      <c r="J40" s="24"/>
      <c r="K40" s="24"/>
      <c r="L40" s="36"/>
      <c r="M40" s="24"/>
      <c r="N40" s="24"/>
      <c r="O40" s="24"/>
      <c r="P40" s="24"/>
    </row>
    <row r="41" spans="6:22">
      <c r="F41" s="24"/>
      <c r="G41" s="24"/>
      <c r="H41" s="24"/>
      <c r="I41" s="24"/>
      <c r="J41" s="25"/>
      <c r="K41" s="24"/>
      <c r="L41" s="36"/>
      <c r="M41" s="24"/>
      <c r="N41" s="36"/>
      <c r="O41" s="24"/>
      <c r="P41" s="24"/>
    </row>
    <row r="42" spans="6:22"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5">
    <mergeCell ref="A1:V1"/>
    <mergeCell ref="A2:V2"/>
    <mergeCell ref="A3:V3"/>
    <mergeCell ref="A4:V4"/>
    <mergeCell ref="A5:V5"/>
  </mergeCells>
  <printOptions horizontalCentered="1"/>
  <pageMargins left="0.74" right="0.43" top="0.91" bottom="1" header="0.25" footer="0.5"/>
  <pageSetup scale="60" orientation="portrait" verticalDpi="300" r:id="rId1"/>
  <headerFooter alignWithMargins="0">
    <oddHeader>&amp;R&amp;14Exhibit JTC-R-3 Capital Structure Comparison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JTC-R-3</vt:lpstr>
      <vt:lpstr>'Exhibit JTC-R-3'!Print_Area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T. Christian</dc:creator>
  <cp:lastModifiedBy>Eric  Wilen</cp:lastModifiedBy>
  <cp:lastPrinted>2018-02-28T13:29:35Z</cp:lastPrinted>
  <dcterms:created xsi:type="dcterms:W3CDTF">2018-02-26T23:58:40Z</dcterms:created>
  <dcterms:modified xsi:type="dcterms:W3CDTF">2018-02-28T13:29:41Z</dcterms:modified>
</cp:coreProperties>
</file>