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iscovery\Kentucky\2017-00349 (2017 Kentucky Rate Case)\Staff Set 2 Attachments\"/>
    </mc:Choice>
  </mc:AlternateContent>
  <bookViews>
    <workbookView xWindow="0" yWindow="0" windowWidth="28800" windowHeight="12435"/>
  </bookViews>
  <sheets>
    <sheet name="2-16(d)" sheetId="2" r:id="rId1"/>
    <sheet name="13 Mo. Avg Plant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5" i="2" l="1"/>
  <c r="Q6" i="2"/>
  <c r="Q7" i="2"/>
  <c r="Q8" i="2"/>
  <c r="Q9" i="2"/>
  <c r="Q10" i="2"/>
  <c r="Q11" i="2"/>
  <c r="Q12" i="2"/>
  <c r="Q13" i="2"/>
  <c r="Q5" i="2"/>
  <c r="E13" i="2"/>
  <c r="F13" i="2"/>
  <c r="G13" i="2"/>
  <c r="H13" i="2"/>
  <c r="I13" i="2"/>
  <c r="J13" i="2"/>
  <c r="K13" i="2"/>
  <c r="L13" i="2"/>
  <c r="M13" i="2"/>
  <c r="N13" i="2"/>
  <c r="O13" i="2"/>
  <c r="P13" i="2"/>
  <c r="D13" i="2"/>
  <c r="C11" i="1" l="1"/>
  <c r="C10" i="1"/>
  <c r="C9" i="1"/>
  <c r="C8" i="1"/>
  <c r="C7" i="1"/>
  <c r="C6" i="1"/>
  <c r="C5" i="1"/>
  <c r="C4" i="1"/>
  <c r="C3" i="1"/>
  <c r="C2" i="1"/>
  <c r="O173" i="1"/>
  <c r="N173" i="1"/>
  <c r="M173" i="1"/>
  <c r="L173" i="1"/>
  <c r="K173" i="1"/>
  <c r="J173" i="1"/>
  <c r="I173" i="1"/>
  <c r="H173" i="1"/>
  <c r="G173" i="1"/>
  <c r="F173" i="1"/>
  <c r="P173" i="1" s="1"/>
  <c r="E173" i="1"/>
  <c r="D173" i="1"/>
  <c r="C173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P169" i="1" s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P165" i="1" s="1"/>
  <c r="P159" i="1"/>
  <c r="D138" i="1"/>
  <c r="D140" i="1" s="1"/>
  <c r="G138" i="1"/>
  <c r="G140" i="1" s="1"/>
  <c r="H138" i="1"/>
  <c r="H140" i="1" s="1"/>
  <c r="K138" i="1"/>
  <c r="K140" i="1" s="1"/>
  <c r="L138" i="1"/>
  <c r="L140" i="1" s="1"/>
  <c r="O138" i="1"/>
  <c r="O140" i="1" s="1"/>
  <c r="C138" i="1"/>
  <c r="C140" i="1" s="1"/>
  <c r="L150" i="1"/>
  <c r="H150" i="1"/>
  <c r="D150" i="1"/>
  <c r="D148" i="1"/>
  <c r="E148" i="1"/>
  <c r="E138" i="1" s="1"/>
  <c r="E140" i="1" s="1"/>
  <c r="F148" i="1"/>
  <c r="G148" i="1"/>
  <c r="G150" i="1" s="1"/>
  <c r="H148" i="1"/>
  <c r="I148" i="1"/>
  <c r="I138" i="1" s="1"/>
  <c r="I140" i="1" s="1"/>
  <c r="J148" i="1"/>
  <c r="K148" i="1"/>
  <c r="K150" i="1" s="1"/>
  <c r="L148" i="1"/>
  <c r="M148" i="1"/>
  <c r="M138" i="1" s="1"/>
  <c r="M140" i="1" s="1"/>
  <c r="N148" i="1"/>
  <c r="O148" i="1"/>
  <c r="O150" i="1" s="1"/>
  <c r="C148" i="1"/>
  <c r="C150" i="1" s="1"/>
  <c r="O81" i="1"/>
  <c r="K81" i="1"/>
  <c r="G81" i="1"/>
  <c r="N101" i="1"/>
  <c r="J101" i="1"/>
  <c r="F101" i="1"/>
  <c r="D99" i="1"/>
  <c r="D101" i="1" s="1"/>
  <c r="E99" i="1"/>
  <c r="E101" i="1" s="1"/>
  <c r="F99" i="1"/>
  <c r="G99" i="1"/>
  <c r="G101" i="1" s="1"/>
  <c r="H99" i="1"/>
  <c r="H101" i="1" s="1"/>
  <c r="I99" i="1"/>
  <c r="I101" i="1" s="1"/>
  <c r="J99" i="1"/>
  <c r="K99" i="1"/>
  <c r="K101" i="1" s="1"/>
  <c r="L99" i="1"/>
  <c r="L101" i="1" s="1"/>
  <c r="M99" i="1"/>
  <c r="M101" i="1" s="1"/>
  <c r="N99" i="1"/>
  <c r="O99" i="1"/>
  <c r="O101" i="1" s="1"/>
  <c r="C99" i="1"/>
  <c r="C101" i="1" s="1"/>
  <c r="P101" i="1" s="1"/>
  <c r="L91" i="1"/>
  <c r="H91" i="1"/>
  <c r="D91" i="1"/>
  <c r="D89" i="1"/>
  <c r="E89" i="1"/>
  <c r="E91" i="1" s="1"/>
  <c r="F89" i="1"/>
  <c r="F91" i="1" s="1"/>
  <c r="G89" i="1"/>
  <c r="G91" i="1" s="1"/>
  <c r="H89" i="1"/>
  <c r="I89" i="1"/>
  <c r="I91" i="1" s="1"/>
  <c r="J89" i="1"/>
  <c r="J91" i="1" s="1"/>
  <c r="K89" i="1"/>
  <c r="K91" i="1" s="1"/>
  <c r="L89" i="1"/>
  <c r="M89" i="1"/>
  <c r="M91" i="1" s="1"/>
  <c r="N89" i="1"/>
  <c r="N91" i="1" s="1"/>
  <c r="O89" i="1"/>
  <c r="O91" i="1" s="1"/>
  <c r="C89" i="1"/>
  <c r="C91" i="1" s="1"/>
  <c r="D79" i="1"/>
  <c r="E79" i="1"/>
  <c r="F79" i="1"/>
  <c r="F81" i="1" s="1"/>
  <c r="G79" i="1"/>
  <c r="H79" i="1"/>
  <c r="I79" i="1"/>
  <c r="J79" i="1"/>
  <c r="J81" i="1" s="1"/>
  <c r="K79" i="1"/>
  <c r="L79" i="1"/>
  <c r="M79" i="1"/>
  <c r="N79" i="1"/>
  <c r="N81" i="1" s="1"/>
  <c r="O79" i="1"/>
  <c r="C79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D16" i="1"/>
  <c r="E16" i="1"/>
  <c r="F16" i="1"/>
  <c r="G16" i="1"/>
  <c r="H16" i="1"/>
  <c r="I16" i="1"/>
  <c r="J16" i="1"/>
  <c r="K16" i="1"/>
  <c r="L16" i="1"/>
  <c r="M16" i="1"/>
  <c r="N16" i="1"/>
  <c r="O16" i="1"/>
  <c r="C16" i="1"/>
  <c r="P96" i="1"/>
  <c r="F136" i="1"/>
  <c r="J136" i="1"/>
  <c r="N136" i="1"/>
  <c r="C135" i="1"/>
  <c r="D146" i="1"/>
  <c r="D152" i="1" s="1"/>
  <c r="E146" i="1"/>
  <c r="I146" i="1"/>
  <c r="L146" i="1"/>
  <c r="L152" i="1" s="1"/>
  <c r="M146" i="1"/>
  <c r="C146" i="1"/>
  <c r="C152" i="1" s="1"/>
  <c r="D144" i="1"/>
  <c r="D134" i="1" s="1"/>
  <c r="D136" i="1" s="1"/>
  <c r="E144" i="1"/>
  <c r="E134" i="1" s="1"/>
  <c r="E136" i="1" s="1"/>
  <c r="E142" i="1" s="1"/>
  <c r="F144" i="1"/>
  <c r="F134" i="1" s="1"/>
  <c r="G144" i="1"/>
  <c r="H144" i="1"/>
  <c r="H134" i="1" s="1"/>
  <c r="H136" i="1" s="1"/>
  <c r="H142" i="1" s="1"/>
  <c r="I144" i="1"/>
  <c r="I134" i="1" s="1"/>
  <c r="I136" i="1" s="1"/>
  <c r="I142" i="1" s="1"/>
  <c r="J144" i="1"/>
  <c r="J134" i="1" s="1"/>
  <c r="K144" i="1"/>
  <c r="L144" i="1"/>
  <c r="L134" i="1" s="1"/>
  <c r="L136" i="1" s="1"/>
  <c r="M144" i="1"/>
  <c r="M134" i="1" s="1"/>
  <c r="M136" i="1" s="1"/>
  <c r="M142" i="1" s="1"/>
  <c r="N144" i="1"/>
  <c r="N134" i="1" s="1"/>
  <c r="O144" i="1"/>
  <c r="C134" i="1"/>
  <c r="C136" i="1" s="1"/>
  <c r="C142" i="1" s="1"/>
  <c r="C144" i="1"/>
  <c r="L81" i="1" l="1"/>
  <c r="H81" i="1"/>
  <c r="D81" i="1"/>
  <c r="J138" i="1"/>
  <c r="J140" i="1" s="1"/>
  <c r="J142" i="1" s="1"/>
  <c r="J150" i="1"/>
  <c r="L142" i="1"/>
  <c r="P16" i="1"/>
  <c r="O134" i="1"/>
  <c r="O136" i="1" s="1"/>
  <c r="O142" i="1" s="1"/>
  <c r="O146" i="1"/>
  <c r="O152" i="1" s="1"/>
  <c r="K134" i="1"/>
  <c r="K136" i="1" s="1"/>
  <c r="K142" i="1" s="1"/>
  <c r="K146" i="1"/>
  <c r="K152" i="1" s="1"/>
  <c r="G134" i="1"/>
  <c r="G136" i="1" s="1"/>
  <c r="G142" i="1" s="1"/>
  <c r="G146" i="1"/>
  <c r="G152" i="1" s="1"/>
  <c r="H146" i="1"/>
  <c r="H152" i="1" s="1"/>
  <c r="N138" i="1"/>
  <c r="N140" i="1" s="1"/>
  <c r="N142" i="1" s="1"/>
  <c r="N150" i="1"/>
  <c r="F138" i="1"/>
  <c r="F140" i="1" s="1"/>
  <c r="F142" i="1" s="1"/>
  <c r="F150" i="1"/>
  <c r="P176" i="1"/>
  <c r="D142" i="1"/>
  <c r="P142" i="1" s="1"/>
  <c r="I152" i="1"/>
  <c r="M81" i="1"/>
  <c r="I81" i="1"/>
  <c r="E81" i="1"/>
  <c r="C81" i="1"/>
  <c r="E150" i="1"/>
  <c r="E152" i="1" s="1"/>
  <c r="I150" i="1"/>
  <c r="M150" i="1"/>
  <c r="M152" i="1" s="1"/>
  <c r="N146" i="1"/>
  <c r="N152" i="1" s="1"/>
  <c r="J146" i="1"/>
  <c r="J152" i="1" s="1"/>
  <c r="F146" i="1"/>
  <c r="P152" i="1" l="1"/>
  <c r="P154" i="1" s="1"/>
  <c r="F152" i="1"/>
  <c r="D75" i="1" l="1"/>
  <c r="D77" i="1" s="1"/>
  <c r="D83" i="1" s="1"/>
  <c r="E75" i="1"/>
  <c r="E77" i="1" s="1"/>
  <c r="E83" i="1" s="1"/>
  <c r="F75" i="1"/>
  <c r="F77" i="1" s="1"/>
  <c r="F83" i="1" s="1"/>
  <c r="G75" i="1"/>
  <c r="G77" i="1" s="1"/>
  <c r="G83" i="1" s="1"/>
  <c r="H75" i="1"/>
  <c r="H77" i="1" s="1"/>
  <c r="H83" i="1" s="1"/>
  <c r="I75" i="1"/>
  <c r="I77" i="1" s="1"/>
  <c r="I83" i="1" s="1"/>
  <c r="J75" i="1"/>
  <c r="J77" i="1" s="1"/>
  <c r="J83" i="1" s="1"/>
  <c r="K75" i="1"/>
  <c r="K77" i="1" s="1"/>
  <c r="K83" i="1" s="1"/>
  <c r="L75" i="1"/>
  <c r="L77" i="1" s="1"/>
  <c r="L83" i="1" s="1"/>
  <c r="M75" i="1"/>
  <c r="M77" i="1" s="1"/>
  <c r="M83" i="1" s="1"/>
  <c r="N75" i="1"/>
  <c r="N77" i="1" s="1"/>
  <c r="N83" i="1" s="1"/>
  <c r="O75" i="1"/>
  <c r="O77" i="1" s="1"/>
  <c r="O83" i="1" s="1"/>
  <c r="C75" i="1"/>
  <c r="C77" i="1" s="1"/>
  <c r="C83" i="1" s="1"/>
  <c r="P83" i="1" s="1"/>
  <c r="F87" i="1"/>
  <c r="F93" i="1" s="1"/>
  <c r="G87" i="1"/>
  <c r="G93" i="1" s="1"/>
  <c r="J87" i="1"/>
  <c r="J93" i="1" s="1"/>
  <c r="K87" i="1"/>
  <c r="K93" i="1" s="1"/>
  <c r="N87" i="1"/>
  <c r="N93" i="1" s="1"/>
  <c r="O87" i="1"/>
  <c r="O93" i="1" s="1"/>
  <c r="C66" i="1"/>
  <c r="D85" i="1"/>
  <c r="D87" i="1" s="1"/>
  <c r="D93" i="1" s="1"/>
  <c r="E85" i="1"/>
  <c r="E65" i="1" s="1"/>
  <c r="E67" i="1" s="1"/>
  <c r="F85" i="1"/>
  <c r="F65" i="1" s="1"/>
  <c r="F67" i="1" s="1"/>
  <c r="G85" i="1"/>
  <c r="G65" i="1" s="1"/>
  <c r="G67" i="1" s="1"/>
  <c r="H85" i="1"/>
  <c r="H87" i="1" s="1"/>
  <c r="H93" i="1" s="1"/>
  <c r="I85" i="1"/>
  <c r="I87" i="1" s="1"/>
  <c r="I93" i="1" s="1"/>
  <c r="J85" i="1"/>
  <c r="J65" i="1" s="1"/>
  <c r="J67" i="1" s="1"/>
  <c r="K85" i="1"/>
  <c r="K65" i="1" s="1"/>
  <c r="K67" i="1" s="1"/>
  <c r="L85" i="1"/>
  <c r="L87" i="1" s="1"/>
  <c r="L93" i="1" s="1"/>
  <c r="M85" i="1"/>
  <c r="M65" i="1" s="1"/>
  <c r="M67" i="1" s="1"/>
  <c r="N85" i="1"/>
  <c r="N65" i="1" s="1"/>
  <c r="N67" i="1" s="1"/>
  <c r="O85" i="1"/>
  <c r="O65" i="1" s="1"/>
  <c r="O67" i="1" s="1"/>
  <c r="C85" i="1"/>
  <c r="C87" i="1" s="1"/>
  <c r="C93" i="1" s="1"/>
  <c r="D95" i="1"/>
  <c r="E95" i="1"/>
  <c r="F95" i="1"/>
  <c r="G95" i="1"/>
  <c r="H95" i="1"/>
  <c r="I95" i="1"/>
  <c r="J95" i="1"/>
  <c r="K95" i="1"/>
  <c r="L95" i="1"/>
  <c r="M95" i="1"/>
  <c r="N95" i="1"/>
  <c r="O95" i="1"/>
  <c r="C95" i="1"/>
  <c r="D20" i="1"/>
  <c r="D26" i="1" s="1"/>
  <c r="E20" i="1"/>
  <c r="E26" i="1" s="1"/>
  <c r="F20" i="1"/>
  <c r="F26" i="1" s="1"/>
  <c r="G20" i="1"/>
  <c r="G26" i="1" s="1"/>
  <c r="H20" i="1"/>
  <c r="H26" i="1" s="1"/>
  <c r="I20" i="1"/>
  <c r="I26" i="1" s="1"/>
  <c r="J20" i="1"/>
  <c r="J26" i="1" s="1"/>
  <c r="K20" i="1"/>
  <c r="K26" i="1" s="1"/>
  <c r="L20" i="1"/>
  <c r="L26" i="1" s="1"/>
  <c r="M20" i="1"/>
  <c r="M26" i="1" s="1"/>
  <c r="N20" i="1"/>
  <c r="N26" i="1" s="1"/>
  <c r="O20" i="1"/>
  <c r="O26" i="1" s="1"/>
  <c r="C20" i="1"/>
  <c r="C26" i="1" s="1"/>
  <c r="K73" i="1" l="1"/>
  <c r="N73" i="1"/>
  <c r="J73" i="1"/>
  <c r="L97" i="1"/>
  <c r="L69" i="1"/>
  <c r="L71" i="1" s="1"/>
  <c r="I65" i="1"/>
  <c r="I67" i="1" s="1"/>
  <c r="I73" i="1" s="1"/>
  <c r="K97" i="1"/>
  <c r="K69" i="1"/>
  <c r="K71" i="1" s="1"/>
  <c r="G97" i="1"/>
  <c r="G69" i="1"/>
  <c r="G71" i="1" s="1"/>
  <c r="G73" i="1" s="1"/>
  <c r="L65" i="1"/>
  <c r="L67" i="1" s="1"/>
  <c r="H65" i="1"/>
  <c r="H67" i="1" s="1"/>
  <c r="D65" i="1"/>
  <c r="D67" i="1" s="1"/>
  <c r="D73" i="1" s="1"/>
  <c r="N97" i="1"/>
  <c r="N69" i="1"/>
  <c r="N71" i="1" s="1"/>
  <c r="J97" i="1"/>
  <c r="J69" i="1"/>
  <c r="J71" i="1" s="1"/>
  <c r="F97" i="1"/>
  <c r="F69" i="1"/>
  <c r="F71" i="1" s="1"/>
  <c r="F73" i="1" s="1"/>
  <c r="M87" i="1"/>
  <c r="M93" i="1" s="1"/>
  <c r="E87" i="1"/>
  <c r="E93" i="1" s="1"/>
  <c r="P93" i="1" s="1"/>
  <c r="C97" i="1"/>
  <c r="C69" i="1"/>
  <c r="C71" i="1" s="1"/>
  <c r="H97" i="1"/>
  <c r="H69" i="1"/>
  <c r="H71" i="1" s="1"/>
  <c r="D97" i="1"/>
  <c r="D69" i="1"/>
  <c r="D71" i="1" s="1"/>
  <c r="O97" i="1"/>
  <c r="O69" i="1"/>
  <c r="O71" i="1" s="1"/>
  <c r="O73" i="1" s="1"/>
  <c r="C65" i="1"/>
  <c r="C67" i="1" s="1"/>
  <c r="C73" i="1" s="1"/>
  <c r="P26" i="1"/>
  <c r="M97" i="1"/>
  <c r="M69" i="1"/>
  <c r="M71" i="1" s="1"/>
  <c r="M73" i="1" s="1"/>
  <c r="I97" i="1"/>
  <c r="I69" i="1"/>
  <c r="I71" i="1" s="1"/>
  <c r="E97" i="1"/>
  <c r="E69" i="1"/>
  <c r="E71" i="1" s="1"/>
  <c r="E73" i="1" s="1"/>
  <c r="H73" i="1" l="1"/>
  <c r="P73" i="1" s="1"/>
  <c r="P103" i="1" s="1"/>
  <c r="L73" i="1"/>
</calcChain>
</file>

<file path=xl/sharedStrings.xml><?xml version="1.0" encoding="utf-8"?>
<sst xmlns="http://schemas.openxmlformats.org/spreadsheetml/2006/main" count="232" uniqueCount="122">
  <si>
    <t>009</t>
  </si>
  <si>
    <t>MAY-16</t>
  </si>
  <si>
    <t>JUN-16</t>
  </si>
  <si>
    <t>JUL-16</t>
  </si>
  <si>
    <t>AUG-16</t>
  </si>
  <si>
    <t>SEP-16</t>
  </si>
  <si>
    <t>OCT-16</t>
  </si>
  <si>
    <t>NOV-16</t>
  </si>
  <si>
    <t>DEC-16</t>
  </si>
  <si>
    <t>JAN-17</t>
  </si>
  <si>
    <t>FEB-17</t>
  </si>
  <si>
    <t>MAR-17</t>
  </si>
  <si>
    <t>APR-17</t>
  </si>
  <si>
    <t>MAY-17</t>
  </si>
  <si>
    <t>Row Labels</t>
  </si>
  <si>
    <t>Average</t>
  </si>
  <si>
    <t>002 - Dallas Atmos Rate Division</t>
  </si>
  <si>
    <t>010.002.39000:Structure &amp; Improv</t>
  </si>
  <si>
    <t>010.002.39005:Structure &amp; Improv</t>
  </si>
  <si>
    <t>010.002.39009:Improvements - Leased</t>
  </si>
  <si>
    <t>010.002.39020:Struct &amp; Improv AEAM</t>
  </si>
  <si>
    <t>010.002.39029:Improv-Leased AEAM</t>
  </si>
  <si>
    <t>010.002.39100:Office Furniture And</t>
  </si>
  <si>
    <t xml:space="preserve">010.002.39104:Office Furn. &amp; Equip </t>
  </si>
  <si>
    <t>010.002.39120:Off Furn &amp; Equip-AEAM</t>
  </si>
  <si>
    <t>010.002.39200:Transportation Equipm</t>
  </si>
  <si>
    <t>010.002.39400:Tools Shop And Garage</t>
  </si>
  <si>
    <t>010.002.39420:Tools And Garage-AEAM</t>
  </si>
  <si>
    <t>010.002.39500:Laboratory Equipment</t>
  </si>
  <si>
    <t>010.002.39700:Communication Equipme</t>
  </si>
  <si>
    <t>010.002.39720:Commun Equip AEAM</t>
  </si>
  <si>
    <t>010.002.39800:Miscellaneous Equipme</t>
  </si>
  <si>
    <t>010.002.39820:Misc Equip - AEAM</t>
  </si>
  <si>
    <t>010.002.39900:Other Tangible Equipm</t>
  </si>
  <si>
    <t>010.002.39901:Servers-Hardware</t>
  </si>
  <si>
    <t>010.002.39902:Servers-Software</t>
  </si>
  <si>
    <t>010.002.39903:Network Hardware</t>
  </si>
  <si>
    <t>010.002.39906:Pc Hardware</t>
  </si>
  <si>
    <t>010.002.39907:Pc Software</t>
  </si>
  <si>
    <t>010.002.39908:Application Software</t>
  </si>
  <si>
    <t>010.002.39909:Mainframe Software</t>
  </si>
  <si>
    <t>010.002.39921:Servers-Hardware-AEAM</t>
  </si>
  <si>
    <t>010.002.39922:Servers-Software-AEAM</t>
  </si>
  <si>
    <t>010.002.39923:Network Hardware-AEAM</t>
  </si>
  <si>
    <t>010.002.39926:Pc Hardware-AEAM</t>
  </si>
  <si>
    <t>010.002.39928:Application SW-AEAM</t>
  </si>
  <si>
    <t>010.002.39931:ALGN-Servers-Hardware</t>
  </si>
  <si>
    <t>010.002.39932:ALGN-Servers-Software</t>
  </si>
  <si>
    <t>010.002.39938:ALGN-Application SW</t>
  </si>
  <si>
    <t>Allocated to KY</t>
  </si>
  <si>
    <t>AEAM</t>
  </si>
  <si>
    <t>ALGN</t>
  </si>
  <si>
    <t>`</t>
  </si>
  <si>
    <t xml:space="preserve">*Used FY17 rate for AEAM </t>
  </si>
  <si>
    <t>012 - Call Center Division</t>
  </si>
  <si>
    <t>010.012.38900:Land</t>
  </si>
  <si>
    <t>010.012.38910:CKV Land&amp;Land Rights</t>
  </si>
  <si>
    <t>010.012.39000:Structure &amp; Improv</t>
  </si>
  <si>
    <t>010.012.39009:Improvements - Leased</t>
  </si>
  <si>
    <t>010.012.39010:CKV-Struct &amp; Improv</t>
  </si>
  <si>
    <t xml:space="preserve">010.012.39100:Office Furniture And </t>
  </si>
  <si>
    <t xml:space="preserve">010.012.39110:CKV-Office Furn &amp; Eq </t>
  </si>
  <si>
    <t>010.012.39210:CKV-Transportation Eq</t>
  </si>
  <si>
    <t>010.012.39410:CKV-Tools Shop Garage</t>
  </si>
  <si>
    <t>010.012.39510:CKV-Laboratory Equip</t>
  </si>
  <si>
    <t>010.012.39700:Communication Equipme</t>
  </si>
  <si>
    <t>010.012.39710:CKV-Commun Equip</t>
  </si>
  <si>
    <t>010.012.39800:Miscellaneous Equipme</t>
  </si>
  <si>
    <t>010.012.39810:CKV-Misc Equipment</t>
  </si>
  <si>
    <t>010.012.39900:Other Tangible Equipm</t>
  </si>
  <si>
    <t>010.012.39901:Servers-Hardware</t>
  </si>
  <si>
    <t>010.012.39902:Servers-Software</t>
  </si>
  <si>
    <t>010.012.39903:Network Hardware</t>
  </si>
  <si>
    <t>010.012.39906:Pc Hardware</t>
  </si>
  <si>
    <t>010.012.39907:Pc Software</t>
  </si>
  <si>
    <t>010.012.39908:Application Software</t>
  </si>
  <si>
    <t>010.012.39910:CKV-Other Tang Equip</t>
  </si>
  <si>
    <t>010.012.39916:CKV-Pc Hardware</t>
  </si>
  <si>
    <t>010.012.39917:CKV-Pc Software</t>
  </si>
  <si>
    <t>010.012.39918:CKV-Oth Tang Prop-App</t>
  </si>
  <si>
    <t>Greenville</t>
  </si>
  <si>
    <t>CKV</t>
  </si>
  <si>
    <t>Kentucky Division Plant</t>
  </si>
  <si>
    <t>Kentucky Division Reserve</t>
  </si>
  <si>
    <t>Brentwood Division Plant</t>
  </si>
  <si>
    <t>Brentwood Division Reserve</t>
  </si>
  <si>
    <t>Brentwood Allocated to KY</t>
  </si>
  <si>
    <t>010.002.39102:Remittance Processing</t>
  </si>
  <si>
    <t>010.002.39103:Office Machines</t>
  </si>
  <si>
    <t>Plant</t>
  </si>
  <si>
    <t>Reserve</t>
  </si>
  <si>
    <t>2 Plant</t>
  </si>
  <si>
    <t>2 Reserve</t>
  </si>
  <si>
    <t>Greenville Reserve</t>
  </si>
  <si>
    <t>Greenville Plant</t>
  </si>
  <si>
    <t>ALGN Plant</t>
  </si>
  <si>
    <t>AEAM Reserve</t>
  </si>
  <si>
    <t>AEAM Plant</t>
  </si>
  <si>
    <t>ALGN Reserve</t>
  </si>
  <si>
    <t>AEAM Allocated to KY</t>
  </si>
  <si>
    <t>Greenville Allocated to KY</t>
  </si>
  <si>
    <t>002 Allocated to KY</t>
  </si>
  <si>
    <t>12 Plant</t>
  </si>
  <si>
    <t>CKV Plant</t>
  </si>
  <si>
    <t>12 Reserve</t>
  </si>
  <si>
    <t>CKV Reserve</t>
  </si>
  <si>
    <t>12 Allocated to KY</t>
  </si>
  <si>
    <t>009 CWIP</t>
  </si>
  <si>
    <t>091 CWIP</t>
  </si>
  <si>
    <t>002 CWIP</t>
  </si>
  <si>
    <t>012 CWIP</t>
  </si>
  <si>
    <t>CWIP</t>
  </si>
  <si>
    <t>Total CWIP</t>
  </si>
  <si>
    <t>Total 12</t>
  </si>
  <si>
    <t>Total 2</t>
  </si>
  <si>
    <t>009 - WKG Division</t>
  </si>
  <si>
    <t>091 - Brentwood Division</t>
  </si>
  <si>
    <t>13 Mo. Avg NBV</t>
  </si>
  <si>
    <t>CWIP Total</t>
  </si>
  <si>
    <t>Allocated Plant Balance to KY</t>
  </si>
  <si>
    <t xml:space="preserve">CWIP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</si>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</sst>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164" fontId="0" fillId="0" borderId="0" xfId="1" applyNumberFormat="1" applyFont="1"/>
    <xf numFmtId="10" fontId="0" fillId="0" borderId="0" xfId="2" applyNumberFormat="1" applyFont="1"/>
    <xf numFmtId="164" fontId="0" fillId="0" borderId="0" xfId="0" applyNumberFormat="1"/>
    <xf numFmtId="164" fontId="2" fillId="0" borderId="0" xfId="0" applyNumberFormat="1" applyFont="1"/>
    <xf numFmtId="0" fontId="2" fillId="2" borderId="2" xfId="0" applyFont="1" applyFill="1" applyBorder="1"/>
    <xf numFmtId="17" fontId="2" fillId="2" borderId="2" xfId="0" applyNumberFormat="1" applyFont="1" applyFill="1" applyBorder="1"/>
    <xf numFmtId="0" fontId="2" fillId="0" borderId="2" xfId="0" applyFont="1" applyBorder="1" applyAlignment="1">
      <alignment horizontal="left"/>
    </xf>
    <xf numFmtId="164" fontId="2" fillId="0" borderId="2" xfId="1" applyNumberFormat="1" applyFont="1" applyBorder="1"/>
    <xf numFmtId="0" fontId="0" fillId="0" borderId="0" xfId="0" applyAlignment="1">
      <alignment horizontal="left" indent="1"/>
    </xf>
    <xf numFmtId="0" fontId="0" fillId="0" borderId="3" xfId="0" applyBorder="1"/>
    <xf numFmtId="164" fontId="2" fillId="0" borderId="3" xfId="0" applyNumberFormat="1" applyFont="1" applyBorder="1"/>
    <xf numFmtId="0" fontId="3" fillId="0" borderId="0" xfId="0" applyFont="1" applyFill="1" applyBorder="1" applyAlignment="1">
      <alignment horizontal="center"/>
    </xf>
    <xf numFmtId="164" fontId="1" fillId="0" borderId="0" xfId="1" applyNumberFormat="1" applyFont="1"/>
    <xf numFmtId="0" fontId="0" fillId="0" borderId="0" xfId="0" applyAlignment="1">
      <alignment horizontal="left"/>
    </xf>
    <xf numFmtId="0" fontId="2" fillId="0" borderId="0" xfId="0" applyFont="1"/>
    <xf numFmtId="164" fontId="2" fillId="0" borderId="0" xfId="0" applyNumberFormat="1" applyFont="1" applyBorder="1"/>
    <xf numFmtId="0" fontId="2" fillId="0" borderId="0" xfId="0" applyFont="1" applyAlignment="1">
      <alignment horizontal="left" inden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Q15"/>
  <sheetViews>
    <sheetView tabSelected="1" view="pageBreakPreview" zoomScale="90" zoomScaleNormal="100" zoomScaleSheetLayoutView="90" workbookViewId="0">
      <selection activeCell="C19" sqref="C19"/>
    </sheetView>
  </sheetViews>
  <sheetFormatPr defaultRowHeight="15" x14ac:dyDescent="0.25"/>
  <cols>
    <col min="3" max="3" width="29.7109375" bestFit="1" customWidth="1"/>
    <col min="4" max="16" width="15.28515625" bestFit="1" customWidth="1"/>
    <col min="17" max="17" width="15.42578125" bestFit="1" customWidth="1"/>
  </cols>
  <sheetData>
    <row r="2" spans="3:17" x14ac:dyDescent="0.25">
      <c r="C2" t="s">
        <v>119</v>
      </c>
    </row>
    <row r="4" spans="3:17" ht="15.75" thickBot="1" x14ac:dyDescent="0.3"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9</v>
      </c>
      <c r="M4" s="2" t="s">
        <v>10</v>
      </c>
      <c r="N4" s="2" t="s">
        <v>11</v>
      </c>
      <c r="O4" s="2" t="s">
        <v>12</v>
      </c>
      <c r="P4" s="2" t="s">
        <v>13</v>
      </c>
      <c r="Q4" s="2" t="s">
        <v>117</v>
      </c>
    </row>
    <row r="5" spans="3:17" x14ac:dyDescent="0.25">
      <c r="C5" s="17" t="s">
        <v>115</v>
      </c>
      <c r="D5" s="3">
        <v>335840271.94000006</v>
      </c>
      <c r="E5" s="3">
        <v>341593698.71999991</v>
      </c>
      <c r="F5" s="3">
        <v>343341616.17000008</v>
      </c>
      <c r="G5" s="3">
        <v>347427915.24000013</v>
      </c>
      <c r="H5" s="3">
        <v>358218172.96000004</v>
      </c>
      <c r="I5" s="3">
        <v>360870629.75000012</v>
      </c>
      <c r="J5" s="3">
        <v>372519561.88</v>
      </c>
      <c r="K5" s="3">
        <v>373694874.12</v>
      </c>
      <c r="L5" s="3">
        <v>375250128.89999998</v>
      </c>
      <c r="M5" s="3">
        <v>376128435.33000004</v>
      </c>
      <c r="N5" s="3">
        <v>379170990.37</v>
      </c>
      <c r="O5" s="3">
        <v>381568766.61000001</v>
      </c>
      <c r="P5" s="3">
        <v>382458863.94000006</v>
      </c>
      <c r="Q5" s="6">
        <f>AVERAGE(D5:P5)</f>
        <v>363698763.53307694</v>
      </c>
    </row>
    <row r="6" spans="3:17" x14ac:dyDescent="0.25">
      <c r="C6" s="17" t="s">
        <v>116</v>
      </c>
      <c r="D6" s="3">
        <v>893404.51604105695</v>
      </c>
      <c r="E6" s="3">
        <v>895372.33699742681</v>
      </c>
      <c r="F6" s="3">
        <v>893053.02581800614</v>
      </c>
      <c r="G6" s="3">
        <v>890359.73309356091</v>
      </c>
      <c r="H6" s="3">
        <v>887656.1999506373</v>
      </c>
      <c r="I6" s="3">
        <v>852143.52475015051</v>
      </c>
      <c r="J6" s="3">
        <v>850133.70147772483</v>
      </c>
      <c r="K6" s="3">
        <v>848187.48637769476</v>
      </c>
      <c r="L6" s="3">
        <v>865073.33051620447</v>
      </c>
      <c r="M6" s="3">
        <v>863094.31132789829</v>
      </c>
      <c r="N6" s="3">
        <v>867805.76835574233</v>
      </c>
      <c r="O6" s="3">
        <v>865810.46270142775</v>
      </c>
      <c r="P6" s="3">
        <v>863815.15704711317</v>
      </c>
      <c r="Q6" s="6">
        <f t="shared" ref="Q6:Q13" si="0">AVERAGE(D6:P6)</f>
        <v>871993.04265035735</v>
      </c>
    </row>
    <row r="7" spans="3:17" x14ac:dyDescent="0.25">
      <c r="C7" s="17" t="s">
        <v>16</v>
      </c>
      <c r="D7" s="3">
        <v>2975295.1829317743</v>
      </c>
      <c r="E7" s="3">
        <v>2927139.7919862028</v>
      </c>
      <c r="F7" s="3">
        <v>2911469.676224459</v>
      </c>
      <c r="G7" s="3">
        <v>2775413.5779132955</v>
      </c>
      <c r="H7" s="3">
        <v>3754539.1177044325</v>
      </c>
      <c r="I7" s="3">
        <v>3769213.7529204707</v>
      </c>
      <c r="J7" s="3">
        <v>3840712.5159913367</v>
      </c>
      <c r="K7" s="3">
        <v>4243723.5207163971</v>
      </c>
      <c r="L7" s="3">
        <v>4272859.032026547</v>
      </c>
      <c r="M7" s="3">
        <v>4223281.2322394131</v>
      </c>
      <c r="N7" s="3">
        <v>4172003.905869958</v>
      </c>
      <c r="O7" s="3">
        <v>4121945.6310390416</v>
      </c>
      <c r="P7" s="3">
        <v>4084226.0256501627</v>
      </c>
      <c r="Q7" s="6">
        <f t="shared" si="0"/>
        <v>3697832.5356318075</v>
      </c>
    </row>
    <row r="8" spans="3:17" x14ac:dyDescent="0.25">
      <c r="C8" s="17" t="s">
        <v>80</v>
      </c>
      <c r="D8" s="3">
        <v>106660.58010202352</v>
      </c>
      <c r="E8" s="3">
        <v>105745.73126766476</v>
      </c>
      <c r="F8" s="3">
        <v>104830.88243330597</v>
      </c>
      <c r="G8" s="3">
        <v>103916.68763032221</v>
      </c>
      <c r="H8" s="3">
        <v>103002.49282733843</v>
      </c>
      <c r="I8" s="3">
        <v>98203.355728268187</v>
      </c>
      <c r="J8" s="3">
        <v>97324.24920502289</v>
      </c>
      <c r="K8" s="3">
        <v>96445.746079769888</v>
      </c>
      <c r="L8" s="3">
        <v>95568.298552083987</v>
      </c>
      <c r="M8" s="3">
        <v>94690.851024398085</v>
      </c>
      <c r="N8" s="3">
        <v>93813.403496712184</v>
      </c>
      <c r="O8" s="3">
        <v>92935.955969026283</v>
      </c>
      <c r="P8" s="3">
        <v>92058.508441340382</v>
      </c>
      <c r="Q8" s="6">
        <f t="shared" si="0"/>
        <v>98861.287904405908</v>
      </c>
    </row>
    <row r="9" spans="3:17" x14ac:dyDescent="0.25">
      <c r="C9" s="17" t="s">
        <v>50</v>
      </c>
      <c r="D9" s="3">
        <v>245949.36197096459</v>
      </c>
      <c r="E9" s="3">
        <v>243079.63570526999</v>
      </c>
      <c r="F9" s="3">
        <v>240209.90943957539</v>
      </c>
      <c r="G9" s="3">
        <v>236640.9591120588</v>
      </c>
      <c r="H9" s="3">
        <v>239986.19379922195</v>
      </c>
      <c r="I9" s="3">
        <v>237082.5432139709</v>
      </c>
      <c r="J9" s="3">
        <v>234173.60313489474</v>
      </c>
      <c r="K9" s="3">
        <v>244237.85665503121</v>
      </c>
      <c r="L9" s="3">
        <v>241301.46079561079</v>
      </c>
      <c r="M9" s="3">
        <v>238365.4791764688</v>
      </c>
      <c r="N9" s="3">
        <v>235429.4975573268</v>
      </c>
      <c r="O9" s="3">
        <v>232493.51593818486</v>
      </c>
      <c r="P9" s="3">
        <v>229557.53431904287</v>
      </c>
      <c r="Q9" s="6">
        <f t="shared" si="0"/>
        <v>238346.73467827853</v>
      </c>
    </row>
    <row r="10" spans="3:17" x14ac:dyDescent="0.25">
      <c r="C10" s="17" t="s">
        <v>51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6">
        <f t="shared" si="0"/>
        <v>0</v>
      </c>
    </row>
    <row r="11" spans="3:17" x14ac:dyDescent="0.25">
      <c r="C11" s="17" t="s">
        <v>54</v>
      </c>
      <c r="D11" s="3">
        <v>5430425.7027652161</v>
      </c>
      <c r="E11" s="3">
        <v>5391738.8973247251</v>
      </c>
      <c r="F11" s="3">
        <v>5348883.8803940061</v>
      </c>
      <c r="G11" s="3">
        <v>5301648.963668935</v>
      </c>
      <c r="H11" s="3">
        <v>5303337.9007578176</v>
      </c>
      <c r="I11" s="3">
        <v>5264415.3226597561</v>
      </c>
      <c r="J11" s="3">
        <v>5227984.7285911813</v>
      </c>
      <c r="K11" s="3">
        <v>5357310.5972394412</v>
      </c>
      <c r="L11" s="3">
        <v>5327108.9166475032</v>
      </c>
      <c r="M11" s="3">
        <v>5291844.1020609401</v>
      </c>
      <c r="N11" s="3">
        <v>5261587.1760701314</v>
      </c>
      <c r="O11" s="3">
        <v>5227761.2977314265</v>
      </c>
      <c r="P11" s="3">
        <v>5178807.8302839268</v>
      </c>
      <c r="Q11" s="6">
        <f t="shared" si="0"/>
        <v>5300988.8704765402</v>
      </c>
    </row>
    <row r="12" spans="3:17" x14ac:dyDescent="0.25">
      <c r="C12" s="17" t="s">
        <v>81</v>
      </c>
      <c r="D12" s="3">
        <v>130451.68803244151</v>
      </c>
      <c r="E12" s="3">
        <v>130047.47590704868</v>
      </c>
      <c r="F12" s="3">
        <v>129643.26821773952</v>
      </c>
      <c r="G12" s="3">
        <v>151121.76684516153</v>
      </c>
      <c r="H12" s="3">
        <v>150740.75050845803</v>
      </c>
      <c r="I12" s="3">
        <v>284350.19405293791</v>
      </c>
      <c r="J12" s="3">
        <v>283373.42947107472</v>
      </c>
      <c r="K12" s="3">
        <v>282396.66488921153</v>
      </c>
      <c r="L12" s="3">
        <v>285206.79909890995</v>
      </c>
      <c r="M12" s="3">
        <v>284571.63370419416</v>
      </c>
      <c r="N12" s="3">
        <v>283741.88780194917</v>
      </c>
      <c r="O12" s="3">
        <v>295168.20534127677</v>
      </c>
      <c r="P12" s="3">
        <v>294437.21795999934</v>
      </c>
      <c r="Q12" s="6">
        <f t="shared" si="0"/>
        <v>229634.69091003094</v>
      </c>
    </row>
    <row r="13" spans="3:17" x14ac:dyDescent="0.25">
      <c r="C13" s="17" t="s">
        <v>120</v>
      </c>
      <c r="D13" s="3">
        <f>'13 Mo. Avg Plant'!C159+'13 Mo. Avg Plant'!C165+'13 Mo. Avg Plant'!C169+'13 Mo. Avg Plant'!C173</f>
        <v>20482442.036747653</v>
      </c>
      <c r="E13" s="3">
        <f>'13 Mo. Avg Plant'!D159+'13 Mo. Avg Plant'!D165+'13 Mo. Avg Plant'!D169+'13 Mo. Avg Plant'!D173</f>
        <v>19852081.551613346</v>
      </c>
      <c r="F13" s="3">
        <f>'13 Mo. Avg Plant'!E159+'13 Mo. Avg Plant'!E165+'13 Mo. Avg Plant'!E169+'13 Mo. Avg Plant'!E173</f>
        <v>21388673.485563472</v>
      </c>
      <c r="G13" s="3">
        <f>'13 Mo. Avg Plant'!F159+'13 Mo. Avg Plant'!F165+'13 Mo. Avg Plant'!F169+'13 Mo. Avg Plant'!F173</f>
        <v>21433944.024268806</v>
      </c>
      <c r="H13" s="3">
        <f>'13 Mo. Avg Plant'!G159+'13 Mo. Avg Plant'!G165+'13 Mo. Avg Plant'!G169+'13 Mo. Avg Plant'!G173</f>
        <v>15886429.187627863</v>
      </c>
      <c r="I13" s="3">
        <f>'13 Mo. Avg Plant'!H159+'13 Mo. Avg Plant'!H165+'13 Mo. Avg Plant'!H169+'13 Mo. Avg Plant'!H173</f>
        <v>16760864.718566541</v>
      </c>
      <c r="J13" s="3">
        <f>'13 Mo. Avg Plant'!I159+'13 Mo. Avg Plant'!I165+'13 Mo. Avg Plant'!I169+'13 Mo. Avg Plant'!I173</f>
        <v>8472589.6218303703</v>
      </c>
      <c r="K13" s="3">
        <f>'13 Mo. Avg Plant'!J159+'13 Mo. Avg Plant'!J165+'13 Mo. Avg Plant'!J169+'13 Mo. Avg Plant'!J173</f>
        <v>10950976.168924244</v>
      </c>
      <c r="L13" s="3">
        <f>'13 Mo. Avg Plant'!K159+'13 Mo. Avg Plant'!K165+'13 Mo. Avg Plant'!K169+'13 Mo. Avg Plant'!K173</f>
        <v>12551764.11501817</v>
      </c>
      <c r="M13" s="3">
        <f>'13 Mo. Avg Plant'!L159+'13 Mo. Avg Plant'!L165+'13 Mo. Avg Plant'!L169+'13 Mo. Avg Plant'!L173</f>
        <v>15001925.271180324</v>
      </c>
      <c r="N13" s="3">
        <f>'13 Mo. Avg Plant'!M159+'13 Mo. Avg Plant'!M165+'13 Mo. Avg Plant'!M169+'13 Mo. Avg Plant'!M173</f>
        <v>18241385.381121654</v>
      </c>
      <c r="O13" s="3">
        <f>'13 Mo. Avg Plant'!N159+'13 Mo. Avg Plant'!N165+'13 Mo. Avg Plant'!N169+'13 Mo. Avg Plant'!N173</f>
        <v>20329164.100625802</v>
      </c>
      <c r="P13" s="3">
        <f>'13 Mo. Avg Plant'!O159+'13 Mo. Avg Plant'!O165+'13 Mo. Avg Plant'!O169+'13 Mo. Avg Plant'!O173</f>
        <v>24146851.591168769</v>
      </c>
      <c r="Q13" s="6">
        <f t="shared" si="0"/>
        <v>17346083.942635156</v>
      </c>
    </row>
    <row r="15" spans="3:17" x14ac:dyDescent="0.25">
      <c r="P15" s="17" t="s">
        <v>121</v>
      </c>
      <c r="Q15" s="6">
        <f>SUM(Q5:Q13)</f>
        <v>391482504.63796353</v>
      </c>
    </row>
  </sheetData>
  <pageMargins left="0.7" right="0.7" top="0.75" bottom="0.75" header="0.3" footer="0.3"/>
  <pageSetup scale="46" orientation="landscape" r:id="rId1"/>
  <headerFooter>
    <oddHeader>&amp;RCASE NO. 2017-00349
ATTACHMENT 3
TO STAFF DR NO. 2-16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6"/>
  <sheetViews>
    <sheetView view="pageBreakPreview" zoomScale="60" zoomScaleNormal="70" workbookViewId="0">
      <selection activeCell="D8" sqref="D8"/>
    </sheetView>
  </sheetViews>
  <sheetFormatPr defaultRowHeight="15" x14ac:dyDescent="0.25"/>
  <cols>
    <col min="1" max="1" width="28.140625" customWidth="1"/>
    <col min="2" max="2" width="48.42578125" customWidth="1"/>
    <col min="3" max="3" width="18.140625" bestFit="1" customWidth="1"/>
    <col min="4" max="4" width="17.7109375" bestFit="1" customWidth="1"/>
    <col min="5" max="5" width="17.28515625" bestFit="1" customWidth="1"/>
    <col min="6" max="6" width="17.7109375" bestFit="1" customWidth="1"/>
    <col min="7" max="7" width="17.28515625" bestFit="1" customWidth="1"/>
    <col min="8" max="8" width="18.140625" bestFit="1" customWidth="1"/>
    <col min="9" max="9" width="17.7109375" bestFit="1" customWidth="1"/>
    <col min="10" max="10" width="18.140625" bestFit="1" customWidth="1"/>
    <col min="11" max="14" width="17.7109375" bestFit="1" customWidth="1"/>
    <col min="15" max="16" width="18.140625" bestFit="1" customWidth="1"/>
    <col min="17" max="17" width="44" bestFit="1" customWidth="1"/>
    <col min="18" max="21" width="12.5703125" bestFit="1" customWidth="1"/>
    <col min="22" max="30" width="11.5703125" bestFit="1" customWidth="1"/>
  </cols>
  <sheetData>
    <row r="1" spans="1:16" x14ac:dyDescent="0.25">
      <c r="C1" t="s">
        <v>117</v>
      </c>
    </row>
    <row r="2" spans="1:16" x14ac:dyDescent="0.25">
      <c r="B2" s="17" t="s">
        <v>115</v>
      </c>
      <c r="C2" s="5">
        <f>P16</f>
        <v>363698763.53307694</v>
      </c>
    </row>
    <row r="3" spans="1:16" x14ac:dyDescent="0.25">
      <c r="B3" s="17" t="s">
        <v>116</v>
      </c>
      <c r="C3" s="5">
        <f>P26</f>
        <v>871993.04265035735</v>
      </c>
    </row>
    <row r="4" spans="1:16" x14ac:dyDescent="0.25">
      <c r="B4" s="17" t="s">
        <v>16</v>
      </c>
      <c r="C4" s="5">
        <f>P73</f>
        <v>3697832.5356318075</v>
      </c>
    </row>
    <row r="5" spans="1:16" x14ac:dyDescent="0.25">
      <c r="B5" s="17" t="s">
        <v>80</v>
      </c>
      <c r="C5" s="5">
        <f>P83</f>
        <v>98861.287904405908</v>
      </c>
    </row>
    <row r="6" spans="1:16" x14ac:dyDescent="0.25">
      <c r="B6" s="17" t="s">
        <v>50</v>
      </c>
      <c r="C6" s="5">
        <f>P93</f>
        <v>238346.73467827853</v>
      </c>
    </row>
    <row r="7" spans="1:16" x14ac:dyDescent="0.25">
      <c r="B7" s="17" t="s">
        <v>51</v>
      </c>
      <c r="C7" s="5">
        <f>P101</f>
        <v>0</v>
      </c>
    </row>
    <row r="8" spans="1:16" x14ac:dyDescent="0.25">
      <c r="B8" s="9" t="s">
        <v>54</v>
      </c>
      <c r="C8" s="5">
        <f>P142</f>
        <v>5300988.8704765402</v>
      </c>
    </row>
    <row r="9" spans="1:16" x14ac:dyDescent="0.25">
      <c r="B9" s="19" t="s">
        <v>81</v>
      </c>
      <c r="C9" s="5">
        <f>P152</f>
        <v>229634.69091003094</v>
      </c>
    </row>
    <row r="10" spans="1:16" x14ac:dyDescent="0.25">
      <c r="B10" s="17" t="s">
        <v>118</v>
      </c>
      <c r="C10" s="5">
        <f>P176</f>
        <v>17346083.942635156</v>
      </c>
    </row>
    <row r="11" spans="1:16" x14ac:dyDescent="0.25">
      <c r="C11" s="13">
        <f>SUM(C2:C10)</f>
        <v>391482504.63796353</v>
      </c>
    </row>
    <row r="13" spans="1:16" ht="15.75" thickBot="1" x14ac:dyDescent="0.3">
      <c r="C13" s="2" t="s">
        <v>1</v>
      </c>
      <c r="D13" s="2" t="s">
        <v>2</v>
      </c>
      <c r="E13" s="2" t="s">
        <v>3</v>
      </c>
      <c r="F13" s="2" t="s">
        <v>4</v>
      </c>
      <c r="G13" s="2" t="s">
        <v>5</v>
      </c>
      <c r="H13" s="2" t="s">
        <v>6</v>
      </c>
      <c r="I13" s="2" t="s">
        <v>7</v>
      </c>
      <c r="J13" s="2" t="s">
        <v>8</v>
      </c>
      <c r="K13" s="2" t="s">
        <v>9</v>
      </c>
      <c r="L13" s="2" t="s">
        <v>10</v>
      </c>
      <c r="M13" s="2" t="s">
        <v>11</v>
      </c>
      <c r="N13" s="2" t="s">
        <v>12</v>
      </c>
      <c r="O13" s="2" t="s">
        <v>13</v>
      </c>
      <c r="P13" s="14" t="s">
        <v>15</v>
      </c>
    </row>
    <row r="14" spans="1:16" x14ac:dyDescent="0.25">
      <c r="A14" s="1" t="s">
        <v>0</v>
      </c>
      <c r="B14" t="s">
        <v>82</v>
      </c>
      <c r="C14" s="15">
        <v>504728432.44000006</v>
      </c>
      <c r="D14" s="15">
        <v>507773384.13999999</v>
      </c>
      <c r="E14" s="15">
        <v>510267012.97000003</v>
      </c>
      <c r="F14" s="15">
        <v>515403012.70000005</v>
      </c>
      <c r="G14" s="15">
        <v>523914609.56000006</v>
      </c>
      <c r="H14" s="15">
        <v>526909482.68000001</v>
      </c>
      <c r="I14" s="15">
        <v>539465055.13</v>
      </c>
      <c r="J14" s="15">
        <v>540211054.63999999</v>
      </c>
      <c r="K14" s="15">
        <v>543032591.88</v>
      </c>
      <c r="L14" s="15">
        <v>544855321.99000001</v>
      </c>
      <c r="M14" s="15">
        <v>548796716.09000003</v>
      </c>
      <c r="N14" s="15">
        <v>551926596.49000001</v>
      </c>
      <c r="O14" s="15">
        <v>553866283.55000007</v>
      </c>
    </row>
    <row r="15" spans="1:16" x14ac:dyDescent="0.25">
      <c r="B15" t="s">
        <v>83</v>
      </c>
      <c r="C15" s="3">
        <v>168888160.5</v>
      </c>
      <c r="D15" s="3">
        <v>166179685.42000005</v>
      </c>
      <c r="E15" s="3">
        <v>166925396.79999998</v>
      </c>
      <c r="F15" s="3">
        <v>167975097.45999995</v>
      </c>
      <c r="G15" s="3">
        <v>165696436.59999999</v>
      </c>
      <c r="H15" s="3">
        <v>166038852.92999992</v>
      </c>
      <c r="I15" s="3">
        <v>166945493.25000003</v>
      </c>
      <c r="J15" s="3">
        <v>166516180.51999998</v>
      </c>
      <c r="K15" s="3">
        <v>167782462.98000002</v>
      </c>
      <c r="L15" s="3">
        <v>168726886.66</v>
      </c>
      <c r="M15" s="3">
        <v>169625725.72000006</v>
      </c>
      <c r="N15" s="3">
        <v>170357829.87999997</v>
      </c>
      <c r="O15" s="3">
        <v>171407419.61000001</v>
      </c>
    </row>
    <row r="16" spans="1:16" x14ac:dyDescent="0.25">
      <c r="C16" s="13">
        <f>C14-C15</f>
        <v>335840271.94000006</v>
      </c>
      <c r="D16" s="13">
        <f t="shared" ref="D16:O16" si="0">D14-D15</f>
        <v>341593698.71999991</v>
      </c>
      <c r="E16" s="13">
        <f t="shared" si="0"/>
        <v>343341616.17000008</v>
      </c>
      <c r="F16" s="13">
        <f t="shared" si="0"/>
        <v>347427915.24000013</v>
      </c>
      <c r="G16" s="13">
        <f t="shared" si="0"/>
        <v>358218172.96000004</v>
      </c>
      <c r="H16" s="13">
        <f t="shared" si="0"/>
        <v>360870629.75000012</v>
      </c>
      <c r="I16" s="13">
        <f t="shared" si="0"/>
        <v>372519561.88</v>
      </c>
      <c r="J16" s="13">
        <f t="shared" si="0"/>
        <v>373694874.12</v>
      </c>
      <c r="K16" s="13">
        <f t="shared" si="0"/>
        <v>375250128.89999998</v>
      </c>
      <c r="L16" s="13">
        <f t="shared" si="0"/>
        <v>376128435.33000004</v>
      </c>
      <c r="M16" s="13">
        <f t="shared" si="0"/>
        <v>379170990.37</v>
      </c>
      <c r="N16" s="13">
        <f t="shared" si="0"/>
        <v>381568766.61000001</v>
      </c>
      <c r="O16" s="13">
        <f t="shared" si="0"/>
        <v>382458863.94000006</v>
      </c>
      <c r="P16" s="6">
        <f>AVERAGE(C16:O16)</f>
        <v>363698763.53307694</v>
      </c>
    </row>
    <row r="18" spans="1:30" x14ac:dyDescent="0.25">
      <c r="A18" s="1">
        <v>91</v>
      </c>
      <c r="B18" t="s">
        <v>84</v>
      </c>
      <c r="C18" s="3">
        <v>3844889.88</v>
      </c>
      <c r="D18" s="3">
        <v>3837560.9</v>
      </c>
      <c r="E18" s="3">
        <v>3838277.06</v>
      </c>
      <c r="F18" s="3">
        <v>3838277.06</v>
      </c>
      <c r="G18" s="3">
        <v>3838256.71</v>
      </c>
      <c r="H18" s="3">
        <v>3838256.71</v>
      </c>
      <c r="I18" s="3">
        <v>3838256.71</v>
      </c>
      <c r="J18" s="3">
        <v>3532065.61</v>
      </c>
      <c r="K18" s="3">
        <v>3569606.61</v>
      </c>
      <c r="L18" s="3">
        <v>3569606.61</v>
      </c>
      <c r="M18" s="3">
        <v>3582953.04</v>
      </c>
      <c r="N18" s="3">
        <v>3582953.04</v>
      </c>
      <c r="O18" s="3">
        <v>3582953.04</v>
      </c>
    </row>
    <row r="19" spans="1:30" x14ac:dyDescent="0.25">
      <c r="C19" s="4">
        <v>0.52220390000000005</v>
      </c>
      <c r="D19" s="4">
        <v>0.52220390000000005</v>
      </c>
      <c r="E19" s="4">
        <v>0.52220390000000005</v>
      </c>
      <c r="F19" s="4">
        <v>0.52220390000000005</v>
      </c>
      <c r="G19" s="4">
        <v>0.52220390000000005</v>
      </c>
      <c r="H19" s="4">
        <v>0.5025136071712456</v>
      </c>
      <c r="I19" s="4">
        <v>0.5025136071712456</v>
      </c>
      <c r="J19" s="4">
        <v>0.5025136071712456</v>
      </c>
      <c r="K19" s="4">
        <v>0.5025136071712456</v>
      </c>
      <c r="L19" s="4">
        <v>0.5025136071712456</v>
      </c>
      <c r="M19" s="4">
        <v>0.5025136071712456</v>
      </c>
      <c r="N19" s="4">
        <v>0.5025136071712456</v>
      </c>
      <c r="O19" s="4">
        <v>0.5025136071712456</v>
      </c>
    </row>
    <row r="20" spans="1:30" x14ac:dyDescent="0.25">
      <c r="B20" t="s">
        <v>49</v>
      </c>
      <c r="C20" s="13">
        <f>C18*C19</f>
        <v>2007816.4904065321</v>
      </c>
      <c r="D20" s="13">
        <f t="shared" ref="D20:O20" si="1">D18*D19</f>
        <v>2003989.2684675101</v>
      </c>
      <c r="E20" s="13">
        <f t="shared" si="1"/>
        <v>2004363.2500125342</v>
      </c>
      <c r="F20" s="13">
        <f t="shared" si="1"/>
        <v>2004363.2500125342</v>
      </c>
      <c r="G20" s="13">
        <f t="shared" si="1"/>
        <v>2004352.6231631692</v>
      </c>
      <c r="H20" s="13">
        <f t="shared" si="1"/>
        <v>1928776.2245913376</v>
      </c>
      <c r="I20" s="13">
        <f t="shared" si="1"/>
        <v>1928776.2245913376</v>
      </c>
      <c r="J20" s="13">
        <f t="shared" si="1"/>
        <v>1774911.030446606</v>
      </c>
      <c r="K20" s="13">
        <f t="shared" si="1"/>
        <v>1793775.8937734216</v>
      </c>
      <c r="L20" s="13">
        <f t="shared" si="1"/>
        <v>1793775.8937734216</v>
      </c>
      <c r="M20" s="13">
        <f t="shared" si="1"/>
        <v>1800482.6564555801</v>
      </c>
      <c r="N20" s="13">
        <f t="shared" si="1"/>
        <v>1800482.6564555801</v>
      </c>
      <c r="O20" s="13">
        <f t="shared" si="1"/>
        <v>1800482.6564555801</v>
      </c>
      <c r="P20" s="5"/>
    </row>
    <row r="22" spans="1:30" x14ac:dyDescent="0.25">
      <c r="B22" t="s">
        <v>85</v>
      </c>
      <c r="C22">
        <v>2134055.25</v>
      </c>
      <c r="D22">
        <v>2122957.9700000002</v>
      </c>
      <c r="E22">
        <v>2128115.52</v>
      </c>
      <c r="F22">
        <v>2133273.0700000003</v>
      </c>
      <c r="G22">
        <v>2138429.88</v>
      </c>
      <c r="H22">
        <v>2142494.62</v>
      </c>
      <c r="I22">
        <v>2146494.16</v>
      </c>
      <c r="J22">
        <v>1844176.02</v>
      </c>
      <c r="K22">
        <v>1848114.2599999998</v>
      </c>
      <c r="L22">
        <v>1852052.5</v>
      </c>
      <c r="M22">
        <v>1856023.15</v>
      </c>
      <c r="N22">
        <v>1859993.8</v>
      </c>
      <c r="O22">
        <v>1863964.4500000002</v>
      </c>
    </row>
    <row r="23" spans="1:30" x14ac:dyDescent="0.25">
      <c r="C23" s="4">
        <v>0.52220390000000005</v>
      </c>
      <c r="D23" s="4">
        <v>0.52220390000000005</v>
      </c>
      <c r="E23" s="4">
        <v>0.52220390000000005</v>
      </c>
      <c r="F23" s="4">
        <v>0.52220390000000005</v>
      </c>
      <c r="G23" s="4">
        <v>0.52220390000000005</v>
      </c>
      <c r="H23" s="4">
        <v>0.5025136071712456</v>
      </c>
      <c r="I23" s="4">
        <v>0.5025136071712456</v>
      </c>
      <c r="J23" s="4">
        <v>0.5025136071712456</v>
      </c>
      <c r="K23" s="4">
        <v>0.5025136071712456</v>
      </c>
      <c r="L23" s="4">
        <v>0.5025136071712456</v>
      </c>
      <c r="M23" s="4">
        <v>0.5025136071712456</v>
      </c>
      <c r="N23" s="4">
        <v>0.5025136071712456</v>
      </c>
      <c r="O23" s="4">
        <v>0.5025136071712456</v>
      </c>
    </row>
    <row r="24" spans="1:30" x14ac:dyDescent="0.25">
      <c r="C24" s="13">
        <f>C22*C23</f>
        <v>1114411.9743654751</v>
      </c>
      <c r="D24" s="13">
        <f t="shared" ref="D24" si="2">D22*D23</f>
        <v>1108616.9314700833</v>
      </c>
      <c r="E24" s="13">
        <f t="shared" ref="E24" si="3">E22*E23</f>
        <v>1111310.2241945281</v>
      </c>
      <c r="F24" s="13">
        <f t="shared" ref="F24" si="4">F22*F23</f>
        <v>1114003.5169189733</v>
      </c>
      <c r="G24" s="13">
        <f t="shared" ref="G24" si="5">G22*G23</f>
        <v>1116696.423212532</v>
      </c>
      <c r="H24" s="13">
        <f t="shared" ref="H24" si="6">H22*H23</f>
        <v>1076632.6998411871</v>
      </c>
      <c r="I24" s="13">
        <f t="shared" ref="I24" si="7">I22*I23</f>
        <v>1078642.5231136128</v>
      </c>
      <c r="J24" s="13">
        <f t="shared" ref="J24" si="8">J22*J23</f>
        <v>926723.54406891123</v>
      </c>
      <c r="K24" s="13">
        <f t="shared" ref="K24" si="9">K22*K23</f>
        <v>928702.56325721717</v>
      </c>
      <c r="L24" s="13">
        <f t="shared" ref="L24" si="10">L22*L23</f>
        <v>930681.58244552335</v>
      </c>
      <c r="M24" s="13">
        <f t="shared" ref="M24" si="11">M22*M23</f>
        <v>932676.88809983782</v>
      </c>
      <c r="N24" s="13">
        <f t="shared" ref="N24" si="12">N22*N23</f>
        <v>934672.19375415239</v>
      </c>
      <c r="O24" s="13">
        <f t="shared" ref="O24" si="13">O22*O23</f>
        <v>936667.49940846697</v>
      </c>
    </row>
    <row r="26" spans="1:30" x14ac:dyDescent="0.25">
      <c r="B26" t="s">
        <v>86</v>
      </c>
      <c r="C26" s="6">
        <f>C20-C24</f>
        <v>893404.51604105695</v>
      </c>
      <c r="D26" s="6">
        <f t="shared" ref="D26:O26" si="14">D20-D24</f>
        <v>895372.33699742681</v>
      </c>
      <c r="E26" s="6">
        <f t="shared" si="14"/>
        <v>893053.02581800614</v>
      </c>
      <c r="F26" s="6">
        <f t="shared" si="14"/>
        <v>890359.73309356091</v>
      </c>
      <c r="G26" s="6">
        <f t="shared" si="14"/>
        <v>887656.1999506373</v>
      </c>
      <c r="H26" s="6">
        <f t="shared" si="14"/>
        <v>852143.52475015051</v>
      </c>
      <c r="I26" s="6">
        <f t="shared" si="14"/>
        <v>850133.70147772483</v>
      </c>
      <c r="J26" s="6">
        <f t="shared" si="14"/>
        <v>848187.48637769476</v>
      </c>
      <c r="K26" s="6">
        <f t="shared" si="14"/>
        <v>865073.33051620447</v>
      </c>
      <c r="L26" s="6">
        <f t="shared" si="14"/>
        <v>863094.31132789829</v>
      </c>
      <c r="M26" s="6">
        <f t="shared" si="14"/>
        <v>867805.76835574233</v>
      </c>
      <c r="N26" s="6">
        <f t="shared" si="14"/>
        <v>865810.46270142775</v>
      </c>
      <c r="O26" s="6">
        <f t="shared" si="14"/>
        <v>863815.15704711317</v>
      </c>
      <c r="P26" s="6">
        <f>AVERAGE(C26:O26)</f>
        <v>871993.04265035735</v>
      </c>
    </row>
    <row r="28" spans="1:30" x14ac:dyDescent="0.25">
      <c r="A28" t="s">
        <v>89</v>
      </c>
      <c r="Q28" t="s">
        <v>90</v>
      </c>
    </row>
    <row r="29" spans="1:30" x14ac:dyDescent="0.25">
      <c r="A29" s="7" t="s">
        <v>14</v>
      </c>
      <c r="C29" s="8">
        <v>42491</v>
      </c>
      <c r="D29" s="8">
        <v>42522</v>
      </c>
      <c r="E29" s="8">
        <v>42552</v>
      </c>
      <c r="F29" s="8">
        <v>42583</v>
      </c>
      <c r="G29" s="8">
        <v>42614</v>
      </c>
      <c r="H29" s="8">
        <v>42644</v>
      </c>
      <c r="I29" s="8">
        <v>42675</v>
      </c>
      <c r="J29" s="8">
        <v>42705</v>
      </c>
      <c r="K29" s="8">
        <v>42736</v>
      </c>
      <c r="L29" s="8">
        <v>42767</v>
      </c>
      <c r="M29" s="8">
        <v>42795</v>
      </c>
      <c r="N29" s="8">
        <v>42826</v>
      </c>
      <c r="O29" s="8">
        <v>42856</v>
      </c>
      <c r="R29" s="8">
        <v>42491</v>
      </c>
      <c r="S29" s="8">
        <v>42522</v>
      </c>
      <c r="T29" s="8">
        <v>42552</v>
      </c>
      <c r="U29" s="8">
        <v>42583</v>
      </c>
      <c r="V29" s="8">
        <v>42614</v>
      </c>
      <c r="W29" s="8">
        <v>42644</v>
      </c>
      <c r="X29" s="8">
        <v>42675</v>
      </c>
      <c r="Y29" s="8">
        <v>42705</v>
      </c>
      <c r="Z29" s="8">
        <v>42736</v>
      </c>
      <c r="AA29" s="8">
        <v>42767</v>
      </c>
      <c r="AB29" s="8">
        <v>42795</v>
      </c>
      <c r="AC29" s="8">
        <v>42826</v>
      </c>
      <c r="AD29" s="8">
        <v>42856</v>
      </c>
    </row>
    <row r="30" spans="1:30" x14ac:dyDescent="0.25">
      <c r="A30" s="9" t="s">
        <v>16</v>
      </c>
      <c r="C30" s="10">
        <v>197617761.05000001</v>
      </c>
      <c r="D30" s="10">
        <v>197666163.32999998</v>
      </c>
      <c r="E30" s="10">
        <v>198330127.09999999</v>
      </c>
      <c r="F30" s="10">
        <v>196403959.31</v>
      </c>
      <c r="G30" s="10">
        <v>182216558.02999994</v>
      </c>
      <c r="H30" s="10">
        <v>185414793.69</v>
      </c>
      <c r="I30" s="10">
        <v>187737743.48999995</v>
      </c>
      <c r="J30" s="10">
        <v>193764940.26999998</v>
      </c>
      <c r="K30" s="10">
        <v>195332507.84999999</v>
      </c>
      <c r="L30" s="10">
        <v>195386840.5</v>
      </c>
      <c r="M30" s="10">
        <v>190868324.29999998</v>
      </c>
      <c r="N30" s="10">
        <v>190890440.58999997</v>
      </c>
      <c r="O30" s="10">
        <v>191150529.13999999</v>
      </c>
      <c r="P30" s="6"/>
      <c r="Q30" s="9" t="s">
        <v>16</v>
      </c>
      <c r="R30" s="10">
        <v>124816415.61</v>
      </c>
      <c r="S30" s="10">
        <v>125945146.06999999</v>
      </c>
      <c r="T30" s="10">
        <v>127081937.73999999</v>
      </c>
      <c r="U30" s="10">
        <v>127909848.45</v>
      </c>
      <c r="V30" s="10">
        <v>95325312.580000013</v>
      </c>
      <c r="W30" s="10">
        <v>96446849.090000004</v>
      </c>
      <c r="X30" s="10">
        <v>97576497.170000002</v>
      </c>
      <c r="Y30" s="10">
        <v>95480154.689999983</v>
      </c>
      <c r="Z30" s="10">
        <v>96670009.500000015</v>
      </c>
      <c r="AA30" s="10">
        <v>97860033.489999995</v>
      </c>
      <c r="AB30" s="10">
        <v>94509885.450000003</v>
      </c>
      <c r="AC30" s="10">
        <v>95676931.179999992</v>
      </c>
      <c r="AD30" s="10">
        <v>96844713.410000011</v>
      </c>
    </row>
    <row r="31" spans="1:30" x14ac:dyDescent="0.25">
      <c r="A31" s="11" t="s">
        <v>17</v>
      </c>
      <c r="C31" s="3">
        <v>2193301.12</v>
      </c>
      <c r="D31" s="3">
        <v>2198655.1</v>
      </c>
      <c r="E31" s="3">
        <v>2226711.85</v>
      </c>
      <c r="F31" s="3">
        <v>1443187.91</v>
      </c>
      <c r="G31" s="3">
        <v>1411378.12</v>
      </c>
      <c r="H31" s="3">
        <v>1893377.93</v>
      </c>
      <c r="I31" s="3">
        <v>1898939.53</v>
      </c>
      <c r="J31" s="3">
        <v>1898967.76</v>
      </c>
      <c r="K31" s="3">
        <v>1898967.76</v>
      </c>
      <c r="L31" s="3">
        <v>1898967.76</v>
      </c>
      <c r="M31" s="3">
        <v>1898967.76</v>
      </c>
      <c r="N31" s="3">
        <v>1898979.57</v>
      </c>
      <c r="O31" s="3">
        <v>1898979.57</v>
      </c>
      <c r="P31" s="6"/>
      <c r="Q31" s="11" t="s">
        <v>17</v>
      </c>
      <c r="R31" s="3">
        <v>425363.18</v>
      </c>
      <c r="S31" s="3">
        <v>433198.03</v>
      </c>
      <c r="T31" s="3">
        <v>441234.81</v>
      </c>
      <c r="U31" s="3">
        <v>436016.25</v>
      </c>
      <c r="V31" s="3">
        <v>408529.02</v>
      </c>
      <c r="W31" s="3">
        <v>414499.72</v>
      </c>
      <c r="X31" s="3">
        <v>420481.38</v>
      </c>
      <c r="Y31" s="3">
        <v>426392.14</v>
      </c>
      <c r="Z31" s="3">
        <v>432285.31</v>
      </c>
      <c r="AA31" s="3">
        <v>438178.48</v>
      </c>
      <c r="AB31" s="3">
        <v>444071.65</v>
      </c>
      <c r="AC31" s="3">
        <v>449964.86</v>
      </c>
      <c r="AD31" s="3">
        <v>455858.07</v>
      </c>
    </row>
    <row r="32" spans="1:30" x14ac:dyDescent="0.25">
      <c r="A32" s="11" t="s">
        <v>18</v>
      </c>
      <c r="C32" s="3">
        <v>9133014.5899999999</v>
      </c>
      <c r="D32" s="3">
        <v>9133014.5899999999</v>
      </c>
      <c r="E32" s="3">
        <v>9133014.5899999999</v>
      </c>
      <c r="F32" s="3">
        <v>9133014.5899999999</v>
      </c>
      <c r="G32" s="3">
        <v>9133014.5899999999</v>
      </c>
      <c r="H32" s="3">
        <v>9133014.5899999999</v>
      </c>
      <c r="I32" s="3">
        <v>9133014.5899999999</v>
      </c>
      <c r="J32" s="3">
        <v>9133014.5899999999</v>
      </c>
      <c r="K32" s="3">
        <v>9133014.5899999999</v>
      </c>
      <c r="L32" s="3">
        <v>9133014.5899999999</v>
      </c>
      <c r="M32" s="3">
        <v>9133014.5899999999</v>
      </c>
      <c r="N32" s="3">
        <v>9133014.5899999999</v>
      </c>
      <c r="O32" s="3">
        <v>9133014.5899999999</v>
      </c>
      <c r="P32" s="6"/>
      <c r="Q32" s="11" t="s">
        <v>18</v>
      </c>
      <c r="R32" s="3">
        <v>2553576.9</v>
      </c>
      <c r="S32" s="3">
        <v>2610131.63</v>
      </c>
      <c r="T32" s="3">
        <v>2666686.36</v>
      </c>
      <c r="U32" s="3">
        <v>2723200.6</v>
      </c>
      <c r="V32" s="3">
        <v>2779714.84</v>
      </c>
      <c r="W32" s="3">
        <v>2836260.11</v>
      </c>
      <c r="X32" s="3">
        <v>2892805.38</v>
      </c>
      <c r="Y32" s="3">
        <v>2949313.9</v>
      </c>
      <c r="Z32" s="3">
        <v>3005754.52</v>
      </c>
      <c r="AA32" s="3">
        <v>3062195.14</v>
      </c>
      <c r="AB32" s="3">
        <v>3118635.76</v>
      </c>
      <c r="AC32" s="3">
        <v>3175076.38</v>
      </c>
      <c r="AD32" s="3">
        <v>3231517</v>
      </c>
    </row>
    <row r="33" spans="1:30" x14ac:dyDescent="0.25">
      <c r="A33" s="11" t="s">
        <v>19</v>
      </c>
      <c r="C33" s="3">
        <v>8968040.4600000009</v>
      </c>
      <c r="D33" s="3">
        <v>8968040.4600000009</v>
      </c>
      <c r="E33" s="3">
        <v>8968040.4600000009</v>
      </c>
      <c r="F33" s="3">
        <v>8968040.4600000009</v>
      </c>
      <c r="G33" s="3">
        <v>8968040.4600000009</v>
      </c>
      <c r="H33" s="3">
        <v>8968040.4600000009</v>
      </c>
      <c r="I33" s="3">
        <v>8968040.4600000009</v>
      </c>
      <c r="J33" s="3">
        <v>9249518.3200000003</v>
      </c>
      <c r="K33" s="3">
        <v>9258497.2699999996</v>
      </c>
      <c r="L33" s="3">
        <v>9258755.9100000001</v>
      </c>
      <c r="M33" s="3">
        <v>9258889.1699999999</v>
      </c>
      <c r="N33" s="3">
        <v>9258889.1699999999</v>
      </c>
      <c r="O33" s="3">
        <v>9258889.1699999999</v>
      </c>
      <c r="P33" s="6"/>
      <c r="Q33" s="11" t="s">
        <v>19</v>
      </c>
      <c r="R33" s="3">
        <v>8969925.3200000003</v>
      </c>
      <c r="S33" s="3">
        <v>8970130.7699999996</v>
      </c>
      <c r="T33" s="3">
        <v>8970336.2200000007</v>
      </c>
      <c r="U33" s="3">
        <v>8970541.6699999999</v>
      </c>
      <c r="V33" s="3">
        <v>8970747.1199999992</v>
      </c>
      <c r="W33" s="3">
        <v>8970852.6199999992</v>
      </c>
      <c r="X33" s="3">
        <v>8970958.1199999992</v>
      </c>
      <c r="Y33" s="3">
        <v>9007644.4700000007</v>
      </c>
      <c r="Z33" s="3">
        <v>9043873.3599999994</v>
      </c>
      <c r="AA33" s="3">
        <v>9080068.5700000003</v>
      </c>
      <c r="AB33" s="3">
        <v>9116264.2300000004</v>
      </c>
      <c r="AC33" s="3">
        <v>9141162.9399999995</v>
      </c>
      <c r="AD33" s="3">
        <v>9164916.1199999992</v>
      </c>
    </row>
    <row r="34" spans="1:30" x14ac:dyDescent="0.25">
      <c r="A34" s="11" t="s">
        <v>20</v>
      </c>
      <c r="C34" s="3">
        <v>39166.67</v>
      </c>
      <c r="D34" s="3">
        <v>39166.67</v>
      </c>
      <c r="E34" s="3">
        <v>39166.67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6"/>
      <c r="Q34" s="11" t="s">
        <v>20</v>
      </c>
      <c r="R34" s="3">
        <v>288.57</v>
      </c>
      <c r="S34" s="3">
        <v>384.72</v>
      </c>
      <c r="T34" s="3">
        <v>480.87</v>
      </c>
      <c r="U34" s="3">
        <v>-0.04</v>
      </c>
      <c r="V34" s="3">
        <v>-0.04</v>
      </c>
      <c r="W34" s="3">
        <v>-0.04</v>
      </c>
      <c r="X34" s="3">
        <v>-0.04</v>
      </c>
      <c r="Y34" s="3">
        <v>-0.04</v>
      </c>
      <c r="Z34" s="3">
        <v>-0.04</v>
      </c>
      <c r="AA34" s="3">
        <v>-0.04</v>
      </c>
      <c r="AB34" s="3">
        <v>-0.04</v>
      </c>
      <c r="AC34" s="3">
        <v>-0.04</v>
      </c>
      <c r="AD34" s="3">
        <v>-0.04</v>
      </c>
    </row>
    <row r="35" spans="1:30" x14ac:dyDescent="0.25">
      <c r="A35" s="11" t="s">
        <v>21</v>
      </c>
      <c r="C35" s="3">
        <v>531.70000000000005</v>
      </c>
      <c r="D35" s="3">
        <v>531.70000000000005</v>
      </c>
      <c r="E35" s="3">
        <v>531.70000000000005</v>
      </c>
      <c r="F35" s="3">
        <v>531.70000000000005</v>
      </c>
      <c r="G35" s="3"/>
      <c r="H35" s="3"/>
      <c r="I35" s="3"/>
      <c r="J35" s="3"/>
      <c r="K35" s="3"/>
      <c r="L35" s="3"/>
      <c r="M35" s="3"/>
      <c r="N35" s="3"/>
      <c r="O35" s="3"/>
      <c r="P35" s="6"/>
      <c r="Q35" s="11" t="s">
        <v>21</v>
      </c>
      <c r="R35" s="3">
        <v>531.64</v>
      </c>
      <c r="S35" s="3">
        <v>531.64</v>
      </c>
      <c r="T35" s="3">
        <v>531.64</v>
      </c>
      <c r="U35" s="3">
        <v>531.64</v>
      </c>
      <c r="V35" s="3">
        <v>-0.08</v>
      </c>
      <c r="W35" s="3">
        <v>-0.08</v>
      </c>
      <c r="X35" s="3">
        <v>-0.08</v>
      </c>
      <c r="Y35" s="3">
        <v>-0.08</v>
      </c>
      <c r="Z35" s="3">
        <v>-0.08</v>
      </c>
      <c r="AA35" s="3">
        <v>-0.08</v>
      </c>
      <c r="AB35" s="3">
        <v>-0.08</v>
      </c>
      <c r="AC35" s="3">
        <v>-0.08</v>
      </c>
      <c r="AD35" s="3">
        <v>-0.08</v>
      </c>
    </row>
    <row r="36" spans="1:30" x14ac:dyDescent="0.25">
      <c r="A36" s="11" t="s">
        <v>22</v>
      </c>
      <c r="C36" s="3">
        <v>10533370.439999999</v>
      </c>
      <c r="D36" s="3">
        <v>10554128.859999999</v>
      </c>
      <c r="E36" s="3">
        <v>10560184.460000001</v>
      </c>
      <c r="F36" s="3">
        <v>10443587.5</v>
      </c>
      <c r="G36" s="3">
        <v>9396158.8599999994</v>
      </c>
      <c r="H36" s="3">
        <v>9478120.7799999993</v>
      </c>
      <c r="I36" s="3">
        <v>9484490.8300000001</v>
      </c>
      <c r="J36" s="3">
        <v>9592946.8200000003</v>
      </c>
      <c r="K36" s="3">
        <v>9593192.5</v>
      </c>
      <c r="L36" s="3">
        <v>9593289.4199999999</v>
      </c>
      <c r="M36" s="3">
        <v>5065000.0599999996</v>
      </c>
      <c r="N36" s="3">
        <v>5065000.0599999996</v>
      </c>
      <c r="O36" s="3">
        <v>5072305.78</v>
      </c>
      <c r="P36" s="6"/>
      <c r="Q36" s="11" t="s">
        <v>22</v>
      </c>
      <c r="R36" s="3">
        <v>6878252.0599999996</v>
      </c>
      <c r="S36" s="3">
        <v>6911126.9100000001</v>
      </c>
      <c r="T36" s="3">
        <v>6944039.4900000002</v>
      </c>
      <c r="U36" s="3">
        <v>6963093.4699999997</v>
      </c>
      <c r="V36" s="3">
        <v>5955553.8099999996</v>
      </c>
      <c r="W36" s="3">
        <v>5984692.2599999998</v>
      </c>
      <c r="X36" s="3">
        <v>6013841.4400000004</v>
      </c>
      <c r="Y36" s="3">
        <v>6042959.6299999999</v>
      </c>
      <c r="Z36" s="3">
        <v>6071977.8499999996</v>
      </c>
      <c r="AA36" s="3">
        <v>6100996.29</v>
      </c>
      <c r="AB36" s="3">
        <v>1589785.13</v>
      </c>
      <c r="AC36" s="3">
        <v>1606954.97</v>
      </c>
      <c r="AD36" s="3">
        <v>1624151.57</v>
      </c>
    </row>
    <row r="37" spans="1:30" x14ac:dyDescent="0.25">
      <c r="A37" s="11" t="s">
        <v>23</v>
      </c>
      <c r="C37" s="3">
        <v>63740.85</v>
      </c>
      <c r="D37" s="3">
        <v>63740.85</v>
      </c>
      <c r="E37" s="3">
        <v>63740.85</v>
      </c>
      <c r="F37" s="3">
        <v>63740.85</v>
      </c>
      <c r="G37" s="3">
        <v>63740.85</v>
      </c>
      <c r="H37" s="3">
        <v>63740.85</v>
      </c>
      <c r="I37" s="3">
        <v>63740.85</v>
      </c>
      <c r="J37" s="3">
        <v>63740.85</v>
      </c>
      <c r="K37" s="3">
        <v>63740.85</v>
      </c>
      <c r="L37" s="3">
        <v>63740.85</v>
      </c>
      <c r="M37" s="3">
        <v>63740.85</v>
      </c>
      <c r="N37" s="3">
        <v>63740.85</v>
      </c>
      <c r="O37" s="3">
        <v>63740.85</v>
      </c>
      <c r="P37" s="6"/>
      <c r="Q37" s="11" t="s">
        <v>87</v>
      </c>
      <c r="R37" s="3"/>
      <c r="S37" s="3"/>
      <c r="T37" s="3"/>
      <c r="U37" s="3"/>
      <c r="V37" s="3"/>
      <c r="W37" s="3"/>
      <c r="X37" s="3"/>
      <c r="Y37" s="3"/>
      <c r="Z37" s="3">
        <v>0.14000000000000001</v>
      </c>
      <c r="AA37" s="3">
        <v>0.28000000000000003</v>
      </c>
      <c r="AB37" s="3">
        <v>0.42</v>
      </c>
      <c r="AC37" s="3">
        <v>0.56000000000000005</v>
      </c>
      <c r="AD37" s="3">
        <v>0.7</v>
      </c>
    </row>
    <row r="38" spans="1:30" x14ac:dyDescent="0.25">
      <c r="A38" s="11" t="s">
        <v>24</v>
      </c>
      <c r="C38" s="3">
        <v>221289.01</v>
      </c>
      <c r="D38" s="3">
        <v>221289.01</v>
      </c>
      <c r="E38" s="3">
        <v>221289.01</v>
      </c>
      <c r="F38" s="3">
        <v>235895.54</v>
      </c>
      <c r="G38" s="3">
        <v>263337.89</v>
      </c>
      <c r="H38" s="3">
        <v>263337.89</v>
      </c>
      <c r="I38" s="3">
        <v>263337.89</v>
      </c>
      <c r="J38" s="3">
        <v>263337.89</v>
      </c>
      <c r="K38" s="3">
        <v>263337.89</v>
      </c>
      <c r="L38" s="3">
        <v>263337.89</v>
      </c>
      <c r="M38" s="3">
        <v>263337.89</v>
      </c>
      <c r="N38" s="3">
        <v>263337.89</v>
      </c>
      <c r="O38" s="3">
        <v>263337.89</v>
      </c>
      <c r="P38" s="6"/>
      <c r="Q38" s="11" t="s">
        <v>88</v>
      </c>
      <c r="R38" s="3"/>
      <c r="S38" s="3"/>
      <c r="T38" s="3"/>
      <c r="U38" s="3"/>
      <c r="V38" s="3"/>
      <c r="W38" s="3"/>
      <c r="X38" s="3"/>
      <c r="Y38" s="3"/>
      <c r="Z38" s="3">
        <v>0.05</v>
      </c>
      <c r="AA38" s="3">
        <v>0.1</v>
      </c>
      <c r="AB38" s="3">
        <v>0.15</v>
      </c>
      <c r="AC38" s="3">
        <v>0.2</v>
      </c>
      <c r="AD38" s="3">
        <v>0.25</v>
      </c>
    </row>
    <row r="39" spans="1:30" x14ac:dyDescent="0.25">
      <c r="A39" s="11" t="s">
        <v>25</v>
      </c>
      <c r="C39" s="3">
        <v>103415.63</v>
      </c>
      <c r="D39" s="3">
        <v>103415.63</v>
      </c>
      <c r="E39" s="3">
        <v>103415.63</v>
      </c>
      <c r="F39" s="3">
        <v>7125.41</v>
      </c>
      <c r="G39" s="3">
        <v>7125.41</v>
      </c>
      <c r="H39" s="3">
        <v>7125.41</v>
      </c>
      <c r="I39" s="3">
        <v>7125.41</v>
      </c>
      <c r="J39" s="3">
        <v>7125.41</v>
      </c>
      <c r="K39" s="3">
        <v>7125.41</v>
      </c>
      <c r="L39" s="3">
        <v>7125.41</v>
      </c>
      <c r="M39" s="3">
        <v>7125.41</v>
      </c>
      <c r="N39" s="3">
        <v>7125.41</v>
      </c>
      <c r="O39" s="3">
        <v>7125.41</v>
      </c>
      <c r="P39" s="6"/>
      <c r="Q39" s="11" t="s">
        <v>23</v>
      </c>
      <c r="R39" s="3">
        <v>26952.01</v>
      </c>
      <c r="S39" s="3">
        <v>27145.96</v>
      </c>
      <c r="T39" s="3">
        <v>27339.91</v>
      </c>
      <c r="U39" s="3">
        <v>27533.78</v>
      </c>
      <c r="V39" s="3">
        <v>27727.65</v>
      </c>
      <c r="W39" s="3">
        <v>27871.39</v>
      </c>
      <c r="X39" s="3">
        <v>28015.13</v>
      </c>
      <c r="Y39" s="3">
        <v>28156.71</v>
      </c>
      <c r="Z39" s="3">
        <v>28298.12</v>
      </c>
      <c r="AA39" s="3">
        <v>28439.53</v>
      </c>
      <c r="AB39" s="3">
        <v>28580.94</v>
      </c>
      <c r="AC39" s="3">
        <v>28722.35</v>
      </c>
      <c r="AD39" s="3">
        <v>28863.759999999998</v>
      </c>
    </row>
    <row r="40" spans="1:30" x14ac:dyDescent="0.25">
      <c r="A40" s="11" t="s">
        <v>26</v>
      </c>
      <c r="C40" s="3">
        <v>461121.59</v>
      </c>
      <c r="D40" s="3">
        <v>467646.59</v>
      </c>
      <c r="E40" s="3">
        <v>486301.43</v>
      </c>
      <c r="F40" s="3">
        <v>171401.55</v>
      </c>
      <c r="G40" s="3">
        <v>160004.82999999999</v>
      </c>
      <c r="H40" s="3">
        <v>160004.82999999999</v>
      </c>
      <c r="I40" s="3">
        <v>160004.82999999999</v>
      </c>
      <c r="J40" s="3">
        <v>160004.82999999999</v>
      </c>
      <c r="K40" s="3">
        <v>160004.82999999999</v>
      </c>
      <c r="L40" s="3">
        <v>160004.82999999999</v>
      </c>
      <c r="M40" s="3">
        <v>159988.51999999999</v>
      </c>
      <c r="N40" s="3">
        <v>159976.71</v>
      </c>
      <c r="O40" s="3">
        <v>159976.71</v>
      </c>
      <c r="P40" s="6"/>
      <c r="Q40" s="11" t="s">
        <v>24</v>
      </c>
      <c r="R40" s="3">
        <v>75654.58</v>
      </c>
      <c r="S40" s="3">
        <v>76400.399999999994</v>
      </c>
      <c r="T40" s="3">
        <v>77146.22</v>
      </c>
      <c r="U40" s="3">
        <v>82517.240000000005</v>
      </c>
      <c r="V40" s="3">
        <v>83689.48</v>
      </c>
      <c r="W40" s="3">
        <v>84573.5</v>
      </c>
      <c r="X40" s="3">
        <v>85458.47</v>
      </c>
      <c r="Y40" s="3">
        <v>86337.97</v>
      </c>
      <c r="Z40" s="3">
        <v>87215.7</v>
      </c>
      <c r="AA40" s="3">
        <v>88093.43</v>
      </c>
      <c r="AB40" s="3">
        <v>88971.16</v>
      </c>
      <c r="AC40" s="3">
        <v>89848.89</v>
      </c>
      <c r="AD40" s="3">
        <v>90726.62</v>
      </c>
    </row>
    <row r="41" spans="1:30" x14ac:dyDescent="0.25">
      <c r="A41" s="11" t="s">
        <v>27</v>
      </c>
      <c r="C41" s="3">
        <v>42919.09</v>
      </c>
      <c r="D41" s="3">
        <v>42919.09</v>
      </c>
      <c r="E41" s="3">
        <v>42919.09</v>
      </c>
      <c r="F41" s="3">
        <v>39434.589999999997</v>
      </c>
      <c r="G41" s="3">
        <v>39434.589999999997</v>
      </c>
      <c r="H41" s="3">
        <v>39434.589999999997</v>
      </c>
      <c r="I41" s="3">
        <v>39434.589999999997</v>
      </c>
      <c r="J41" s="3">
        <v>39434.589999999997</v>
      </c>
      <c r="K41" s="3">
        <v>39434.589999999997</v>
      </c>
      <c r="L41" s="3">
        <v>39434.589999999997</v>
      </c>
      <c r="M41" s="3">
        <v>39434.589999999997</v>
      </c>
      <c r="N41" s="3">
        <v>39434.589999999997</v>
      </c>
      <c r="O41" s="3">
        <v>39434.589999999997</v>
      </c>
      <c r="P41" s="6"/>
      <c r="Q41" s="11" t="s">
        <v>25</v>
      </c>
      <c r="R41" s="3">
        <v>73779.42</v>
      </c>
      <c r="S41" s="3">
        <v>75416.05</v>
      </c>
      <c r="T41" s="3">
        <v>77052.679999999993</v>
      </c>
      <c r="U41" s="3">
        <v>3439.51</v>
      </c>
      <c r="V41" s="3">
        <v>3545.73</v>
      </c>
      <c r="W41" s="3">
        <v>3651.14</v>
      </c>
      <c r="X41" s="3">
        <v>3756.55</v>
      </c>
      <c r="Y41" s="3">
        <v>3860.33</v>
      </c>
      <c r="Z41" s="3">
        <v>3962.69</v>
      </c>
      <c r="AA41" s="3">
        <v>4065.05</v>
      </c>
      <c r="AB41" s="3">
        <v>4167.41</v>
      </c>
      <c r="AC41" s="3">
        <v>4269.7700000000004</v>
      </c>
      <c r="AD41" s="3">
        <v>4372.13</v>
      </c>
    </row>
    <row r="42" spans="1:30" x14ac:dyDescent="0.25">
      <c r="A42" s="11" t="s">
        <v>28</v>
      </c>
      <c r="C42" s="3">
        <v>23632.07</v>
      </c>
      <c r="D42" s="3">
        <v>23632.07</v>
      </c>
      <c r="E42" s="3">
        <v>23632.07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6"/>
      <c r="Q42" s="11" t="s">
        <v>26</v>
      </c>
      <c r="R42" s="3">
        <v>148355.76</v>
      </c>
      <c r="S42" s="3">
        <v>151781.79</v>
      </c>
      <c r="T42" s="3">
        <v>155490.23000000001</v>
      </c>
      <c r="U42" s="3">
        <v>99693.32</v>
      </c>
      <c r="V42" s="3">
        <v>101081.34</v>
      </c>
      <c r="W42" s="3">
        <v>102290.18</v>
      </c>
      <c r="X42" s="3">
        <v>103499.02</v>
      </c>
      <c r="Y42" s="3">
        <v>104705.7</v>
      </c>
      <c r="Z42" s="3">
        <v>105906.28</v>
      </c>
      <c r="AA42" s="3">
        <v>107106.06</v>
      </c>
      <c r="AB42" s="3">
        <v>108305.73</v>
      </c>
      <c r="AC42" s="3">
        <v>109505.31</v>
      </c>
      <c r="AD42" s="3">
        <v>110704.89</v>
      </c>
    </row>
    <row r="43" spans="1:30" x14ac:dyDescent="0.25">
      <c r="A43" s="11" t="s">
        <v>29</v>
      </c>
      <c r="C43" s="3">
        <v>2431165.6</v>
      </c>
      <c r="D43" s="3">
        <v>2431165.6</v>
      </c>
      <c r="E43" s="3">
        <v>2431165.6</v>
      </c>
      <c r="F43" s="3">
        <v>2429872.44</v>
      </c>
      <c r="G43" s="3">
        <v>2429872.44</v>
      </c>
      <c r="H43" s="3">
        <v>2429872.44</v>
      </c>
      <c r="I43" s="3">
        <v>2429872.44</v>
      </c>
      <c r="J43" s="3">
        <v>1788308.12</v>
      </c>
      <c r="K43" s="3">
        <v>1788308.12</v>
      </c>
      <c r="L43" s="3">
        <v>1788308.12</v>
      </c>
      <c r="M43" s="3">
        <v>1788308.12</v>
      </c>
      <c r="N43" s="3">
        <v>1788308.12</v>
      </c>
      <c r="O43" s="3">
        <v>1788308.12</v>
      </c>
      <c r="P43" s="6"/>
      <c r="Q43" s="11" t="s">
        <v>27</v>
      </c>
      <c r="R43" s="3">
        <v>19485.95</v>
      </c>
      <c r="S43" s="3">
        <v>19802.66</v>
      </c>
      <c r="T43" s="3">
        <v>20119.37</v>
      </c>
      <c r="U43" s="3">
        <v>20030.47</v>
      </c>
      <c r="V43" s="3">
        <v>20320.39</v>
      </c>
      <c r="W43" s="3">
        <v>20609.88</v>
      </c>
      <c r="X43" s="3">
        <v>20899.59</v>
      </c>
      <c r="Y43" s="3">
        <v>21188.16</v>
      </c>
      <c r="Z43" s="3">
        <v>21474.7</v>
      </c>
      <c r="AA43" s="3">
        <v>21760.94</v>
      </c>
      <c r="AB43" s="3">
        <v>22047.18</v>
      </c>
      <c r="AC43" s="3">
        <v>22333.42</v>
      </c>
      <c r="AD43" s="3">
        <v>22619.66</v>
      </c>
    </row>
    <row r="44" spans="1:30" x14ac:dyDescent="0.25">
      <c r="A44" s="11" t="s">
        <v>30</v>
      </c>
      <c r="C44" s="3">
        <v>8824.34</v>
      </c>
      <c r="D44" s="3">
        <v>8824.34</v>
      </c>
      <c r="E44" s="3">
        <v>8824.34</v>
      </c>
      <c r="F44" s="3">
        <v>8824.34</v>
      </c>
      <c r="G44" s="3">
        <v>8824.34</v>
      </c>
      <c r="H44" s="3">
        <v>8824.34</v>
      </c>
      <c r="I44" s="3">
        <v>8824.34</v>
      </c>
      <c r="J44" s="3">
        <v>8824.34</v>
      </c>
      <c r="K44" s="3">
        <v>8824.34</v>
      </c>
      <c r="L44" s="3">
        <v>8824.34</v>
      </c>
      <c r="M44" s="3">
        <v>8824.34</v>
      </c>
      <c r="N44" s="3">
        <v>8824.34</v>
      </c>
      <c r="O44" s="3">
        <v>8824.34</v>
      </c>
      <c r="P44" s="6"/>
      <c r="Q44" s="11" t="s">
        <v>28</v>
      </c>
      <c r="R44" s="3">
        <v>13120.73</v>
      </c>
      <c r="S44" s="3">
        <v>13318.38</v>
      </c>
      <c r="T44" s="3">
        <v>13516.03</v>
      </c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x14ac:dyDescent="0.25">
      <c r="A45" s="11" t="s">
        <v>31</v>
      </c>
      <c r="C45" s="3">
        <v>836030.49</v>
      </c>
      <c r="D45" s="3">
        <v>836030.49</v>
      </c>
      <c r="E45" s="3">
        <v>836030.49</v>
      </c>
      <c r="F45" s="3">
        <v>326747.64</v>
      </c>
      <c r="G45" s="3">
        <v>136509.51999999999</v>
      </c>
      <c r="H45" s="3">
        <v>136509.51999999999</v>
      </c>
      <c r="I45" s="3">
        <v>136509.51999999999</v>
      </c>
      <c r="J45" s="3">
        <v>136509.51999999999</v>
      </c>
      <c r="K45" s="3">
        <v>136509.51999999999</v>
      </c>
      <c r="L45" s="3">
        <v>136509.51999999999</v>
      </c>
      <c r="M45" s="3">
        <v>136509.51999999999</v>
      </c>
      <c r="N45" s="3">
        <v>136509.51999999999</v>
      </c>
      <c r="O45" s="3">
        <v>136509.51999999999</v>
      </c>
      <c r="P45" s="6"/>
      <c r="Q45" s="11" t="s">
        <v>29</v>
      </c>
      <c r="R45" s="3">
        <v>1725832.55</v>
      </c>
      <c r="S45" s="3">
        <v>1738149.77</v>
      </c>
      <c r="T45" s="3">
        <v>1750466.99</v>
      </c>
      <c r="U45" s="3">
        <v>1762511.83</v>
      </c>
      <c r="V45" s="3">
        <v>1774856.07</v>
      </c>
      <c r="W45" s="3">
        <v>1787239.39</v>
      </c>
      <c r="X45" s="3">
        <v>1799622.71</v>
      </c>
      <c r="Y45" s="3">
        <v>1168455.53</v>
      </c>
      <c r="Z45" s="3">
        <v>1178920.3700000001</v>
      </c>
      <c r="AA45" s="3">
        <v>1189385.21</v>
      </c>
      <c r="AB45" s="3">
        <v>1199850.05</v>
      </c>
      <c r="AC45" s="3">
        <v>1210314.8899999999</v>
      </c>
      <c r="AD45" s="3">
        <v>1220779.73</v>
      </c>
    </row>
    <row r="46" spans="1:30" x14ac:dyDescent="0.25">
      <c r="A46" s="11" t="s">
        <v>32</v>
      </c>
      <c r="C46" s="3">
        <v>7388.39</v>
      </c>
      <c r="D46" s="3">
        <v>7388.39</v>
      </c>
      <c r="E46" s="3">
        <v>7388.39</v>
      </c>
      <c r="F46" s="3">
        <v>7388.39</v>
      </c>
      <c r="G46" s="3">
        <v>7388.39</v>
      </c>
      <c r="H46" s="3">
        <v>7388.39</v>
      </c>
      <c r="I46" s="3">
        <v>7388.39</v>
      </c>
      <c r="J46" s="3">
        <v>7388.39</v>
      </c>
      <c r="K46" s="3">
        <v>7388.39</v>
      </c>
      <c r="L46" s="3">
        <v>7388.39</v>
      </c>
      <c r="M46" s="3">
        <v>7388.39</v>
      </c>
      <c r="N46" s="3">
        <v>7388.39</v>
      </c>
      <c r="O46" s="3">
        <v>7388.39</v>
      </c>
      <c r="P46" s="6"/>
      <c r="Q46" s="11" t="s">
        <v>30</v>
      </c>
      <c r="R46" s="3">
        <v>2731.68</v>
      </c>
      <c r="S46" s="3">
        <v>2773.16</v>
      </c>
      <c r="T46" s="3">
        <v>2814.64</v>
      </c>
      <c r="U46" s="3">
        <v>2856.27</v>
      </c>
      <c r="V46" s="3">
        <v>2897.9</v>
      </c>
      <c r="W46" s="3">
        <v>2939.36</v>
      </c>
      <c r="X46" s="3">
        <v>2980.85</v>
      </c>
      <c r="Y46" s="3">
        <v>3022.03</v>
      </c>
      <c r="Z46" s="3">
        <v>3063.5</v>
      </c>
      <c r="AA46" s="3">
        <v>3104.97</v>
      </c>
      <c r="AB46" s="3">
        <v>3146.44</v>
      </c>
      <c r="AC46" s="3">
        <v>3187.91</v>
      </c>
      <c r="AD46" s="3">
        <v>3229.38</v>
      </c>
    </row>
    <row r="47" spans="1:30" x14ac:dyDescent="0.25">
      <c r="A47" s="11" t="s">
        <v>33</v>
      </c>
      <c r="C47" s="3">
        <v>184106.76</v>
      </c>
      <c r="D47" s="3">
        <v>184106.76</v>
      </c>
      <c r="E47" s="3">
        <v>195475.98</v>
      </c>
      <c r="F47" s="3">
        <v>162267.97</v>
      </c>
      <c r="G47" s="3">
        <v>162267.97</v>
      </c>
      <c r="H47" s="3">
        <v>162267.97</v>
      </c>
      <c r="I47" s="3">
        <v>162267.97</v>
      </c>
      <c r="J47" s="3">
        <v>162267.97</v>
      </c>
      <c r="K47" s="3">
        <v>162267.97</v>
      </c>
      <c r="L47" s="3">
        <v>162267.97</v>
      </c>
      <c r="M47" s="3">
        <v>162267.97</v>
      </c>
      <c r="N47" s="3">
        <v>162267.97</v>
      </c>
      <c r="O47" s="3">
        <v>162267.97</v>
      </c>
      <c r="P47" s="6"/>
      <c r="Q47" s="11" t="s">
        <v>31</v>
      </c>
      <c r="R47" s="3">
        <v>339278.86</v>
      </c>
      <c r="S47" s="3">
        <v>341166.9</v>
      </c>
      <c r="T47" s="3">
        <v>343054.94</v>
      </c>
      <c r="U47" s="3">
        <v>229563.2</v>
      </c>
      <c r="V47" s="3">
        <v>36580.589999999997</v>
      </c>
      <c r="W47" s="3">
        <v>36975.919999999998</v>
      </c>
      <c r="X47" s="3">
        <v>37371.25</v>
      </c>
      <c r="Y47" s="3">
        <v>37763.730000000003</v>
      </c>
      <c r="Z47" s="3">
        <v>38199.21</v>
      </c>
      <c r="AA47" s="3">
        <v>38634.69</v>
      </c>
      <c r="AB47" s="3">
        <v>39070.17</v>
      </c>
      <c r="AC47" s="3">
        <v>39505.65</v>
      </c>
      <c r="AD47" s="3">
        <v>39941.129999999997</v>
      </c>
    </row>
    <row r="48" spans="1:30" x14ac:dyDescent="0.25">
      <c r="A48" s="11" t="s">
        <v>34</v>
      </c>
      <c r="C48" s="3">
        <v>31587342.469999999</v>
      </c>
      <c r="D48" s="3">
        <v>31587326.469999999</v>
      </c>
      <c r="E48" s="3">
        <v>31587326.469999999</v>
      </c>
      <c r="F48" s="3">
        <v>31587326.469999999</v>
      </c>
      <c r="G48" s="3">
        <v>31625505.699999999</v>
      </c>
      <c r="H48" s="3">
        <v>31625505.699999999</v>
      </c>
      <c r="I48" s="3">
        <v>31779353.07</v>
      </c>
      <c r="J48" s="3">
        <v>34365849.82</v>
      </c>
      <c r="K48" s="3">
        <v>34582774.729999997</v>
      </c>
      <c r="L48" s="3">
        <v>34594871</v>
      </c>
      <c r="M48" s="3">
        <v>34595562.619999997</v>
      </c>
      <c r="N48" s="3">
        <v>34559068.539999999</v>
      </c>
      <c r="O48" s="3">
        <v>34559068.539999999</v>
      </c>
      <c r="P48" s="6"/>
      <c r="Q48" s="11" t="s">
        <v>32</v>
      </c>
      <c r="R48" s="3">
        <v>386.02</v>
      </c>
      <c r="S48" s="3">
        <v>400.52</v>
      </c>
      <c r="T48" s="3">
        <v>415.02</v>
      </c>
      <c r="U48" s="3">
        <v>430.93</v>
      </c>
      <c r="V48" s="3">
        <v>446.84</v>
      </c>
      <c r="W48" s="3">
        <v>462.34</v>
      </c>
      <c r="X48" s="3">
        <v>477.83</v>
      </c>
      <c r="Y48" s="3">
        <v>492.83</v>
      </c>
      <c r="Z48" s="3">
        <v>510.53</v>
      </c>
      <c r="AA48" s="3">
        <v>528.23</v>
      </c>
      <c r="AB48" s="3">
        <v>545.92999999999995</v>
      </c>
      <c r="AC48" s="3">
        <v>563.63</v>
      </c>
      <c r="AD48" s="3">
        <v>581.33000000000004</v>
      </c>
    </row>
    <row r="49" spans="1:30" x14ac:dyDescent="0.25">
      <c r="A49" s="11" t="s">
        <v>35</v>
      </c>
      <c r="C49" s="3">
        <v>18138552.719999999</v>
      </c>
      <c r="D49" s="3">
        <v>18138547.32</v>
      </c>
      <c r="E49" s="3">
        <v>18138547.32</v>
      </c>
      <c r="F49" s="3">
        <v>19081946.07</v>
      </c>
      <c r="G49" s="3">
        <v>18988317.079999998</v>
      </c>
      <c r="H49" s="3">
        <v>18988317.079999998</v>
      </c>
      <c r="I49" s="3">
        <v>18988317.079999998</v>
      </c>
      <c r="J49" s="3">
        <v>19005572.420000002</v>
      </c>
      <c r="K49" s="3">
        <v>19005572.420000002</v>
      </c>
      <c r="L49" s="3">
        <v>19005572.420000002</v>
      </c>
      <c r="M49" s="3">
        <v>19005572.420000002</v>
      </c>
      <c r="N49" s="3">
        <v>19005572.420000002</v>
      </c>
      <c r="O49" s="3">
        <v>19005572.420000002</v>
      </c>
      <c r="P49" s="6"/>
      <c r="Q49" s="11" t="s">
        <v>33</v>
      </c>
      <c r="R49" s="3">
        <v>163312.91</v>
      </c>
      <c r="S49" s="3">
        <v>165148.14000000001</v>
      </c>
      <c r="T49" s="3">
        <v>167216.76999999999</v>
      </c>
      <c r="U49" s="3">
        <v>163214.70000000001</v>
      </c>
      <c r="V49" s="3">
        <v>163365.25</v>
      </c>
      <c r="W49" s="3">
        <v>163526.41</v>
      </c>
      <c r="X49" s="3">
        <v>163687.57</v>
      </c>
      <c r="Y49" s="3">
        <v>163851.57999999999</v>
      </c>
      <c r="Z49" s="3">
        <v>164008.51999999999</v>
      </c>
      <c r="AA49" s="3">
        <v>164165.46</v>
      </c>
      <c r="AB49" s="3">
        <v>164322.4</v>
      </c>
      <c r="AC49" s="3">
        <v>164476.57</v>
      </c>
      <c r="AD49" s="3">
        <v>164630.32</v>
      </c>
    </row>
    <row r="50" spans="1:30" x14ac:dyDescent="0.25">
      <c r="A50" s="11" t="s">
        <v>36</v>
      </c>
      <c r="C50" s="3">
        <v>3277323.62</v>
      </c>
      <c r="D50" s="3">
        <v>3277322.34</v>
      </c>
      <c r="E50" s="3">
        <v>3277322.34</v>
      </c>
      <c r="F50" s="3">
        <v>3277322.34</v>
      </c>
      <c r="G50" s="3">
        <v>3248233.91</v>
      </c>
      <c r="H50" s="3">
        <v>3248233.91</v>
      </c>
      <c r="I50" s="3">
        <v>3248233.91</v>
      </c>
      <c r="J50" s="3">
        <v>3548953.23</v>
      </c>
      <c r="K50" s="3">
        <v>3548953.23</v>
      </c>
      <c r="L50" s="3">
        <v>3548953.23</v>
      </c>
      <c r="M50" s="3">
        <v>3548953.23</v>
      </c>
      <c r="N50" s="3">
        <v>3548953.23</v>
      </c>
      <c r="O50" s="3">
        <v>3548953.23</v>
      </c>
      <c r="P50" s="6"/>
      <c r="Q50" s="11" t="s">
        <v>34</v>
      </c>
      <c r="R50" s="3">
        <v>16825745.109999999</v>
      </c>
      <c r="S50" s="3">
        <v>17043015.379999999</v>
      </c>
      <c r="T50" s="3">
        <v>17260285.649999999</v>
      </c>
      <c r="U50" s="3">
        <v>17478722.449999999</v>
      </c>
      <c r="V50" s="3">
        <v>17683720.690000001</v>
      </c>
      <c r="W50" s="3">
        <v>17908890.039999999</v>
      </c>
      <c r="X50" s="3">
        <v>18134656.859999999</v>
      </c>
      <c r="Y50" s="3">
        <v>16898068.02</v>
      </c>
      <c r="Z50" s="3">
        <v>17134729.420000002</v>
      </c>
      <c r="AA50" s="3">
        <v>17371455.100000001</v>
      </c>
      <c r="AB50" s="3">
        <v>17608184.98</v>
      </c>
      <c r="AC50" s="3">
        <v>17844656.289999999</v>
      </c>
      <c r="AD50" s="3">
        <v>18081127.600000001</v>
      </c>
    </row>
    <row r="51" spans="1:30" x14ac:dyDescent="0.25">
      <c r="A51" s="11" t="s">
        <v>37</v>
      </c>
      <c r="C51" s="3">
        <v>2367554.5099999998</v>
      </c>
      <c r="D51" s="3">
        <v>2383961.83</v>
      </c>
      <c r="E51" s="3">
        <v>2389479.91</v>
      </c>
      <c r="F51" s="3">
        <v>2388008.34</v>
      </c>
      <c r="G51" s="3">
        <v>1807627.21</v>
      </c>
      <c r="H51" s="3">
        <v>1817008.76</v>
      </c>
      <c r="I51" s="3">
        <v>1819632.56</v>
      </c>
      <c r="J51" s="3">
        <v>1803972.29</v>
      </c>
      <c r="K51" s="3">
        <v>1803972.29</v>
      </c>
      <c r="L51" s="3">
        <v>1803972.29</v>
      </c>
      <c r="M51" s="3">
        <v>1804022.55</v>
      </c>
      <c r="N51" s="3">
        <v>1809423.81</v>
      </c>
      <c r="O51" s="3">
        <v>1811155.74</v>
      </c>
      <c r="P51" s="6"/>
      <c r="Q51" s="11" t="s">
        <v>35</v>
      </c>
      <c r="R51" s="3">
        <v>13325860.68</v>
      </c>
      <c r="S51" s="3">
        <v>13443125.52</v>
      </c>
      <c r="T51" s="3">
        <v>13560390.359999999</v>
      </c>
      <c r="U51" s="3">
        <v>14630104.68</v>
      </c>
      <c r="V51" s="3">
        <v>14653628.48</v>
      </c>
      <c r="W51" s="3">
        <v>14781053.199999999</v>
      </c>
      <c r="X51" s="3">
        <v>14908477.92</v>
      </c>
      <c r="Y51" s="3">
        <v>15033724.01</v>
      </c>
      <c r="Z51" s="3">
        <v>15158986.67</v>
      </c>
      <c r="AA51" s="3">
        <v>15284129.710000001</v>
      </c>
      <c r="AB51" s="3">
        <v>15409272.75</v>
      </c>
      <c r="AC51" s="3">
        <v>15534415.789999999</v>
      </c>
      <c r="AD51" s="3">
        <v>15659558.83</v>
      </c>
    </row>
    <row r="52" spans="1:30" x14ac:dyDescent="0.25">
      <c r="A52" s="11" t="s">
        <v>38</v>
      </c>
      <c r="C52" s="3">
        <v>689411.43</v>
      </c>
      <c r="D52" s="3">
        <v>689411.43</v>
      </c>
      <c r="E52" s="3">
        <v>689411.43</v>
      </c>
      <c r="F52" s="3">
        <v>677375.88</v>
      </c>
      <c r="G52" s="3">
        <v>534105.15</v>
      </c>
      <c r="H52" s="3">
        <v>534105.15</v>
      </c>
      <c r="I52" s="3">
        <v>1605265.1</v>
      </c>
      <c r="J52" s="3">
        <v>1473553.08</v>
      </c>
      <c r="K52" s="3">
        <v>1473270.47</v>
      </c>
      <c r="L52" s="3">
        <v>1473270.47</v>
      </c>
      <c r="M52" s="3">
        <v>1473265</v>
      </c>
      <c r="N52" s="3">
        <v>1473265</v>
      </c>
      <c r="O52" s="3">
        <v>1473265</v>
      </c>
      <c r="P52" s="6"/>
      <c r="Q52" s="11" t="s">
        <v>36</v>
      </c>
      <c r="R52" s="3">
        <v>1976903.99</v>
      </c>
      <c r="S52" s="3">
        <v>2000743.66</v>
      </c>
      <c r="T52" s="3">
        <v>2024583.33</v>
      </c>
      <c r="U52" s="3">
        <v>2048172.13</v>
      </c>
      <c r="V52" s="3">
        <v>2036795.48</v>
      </c>
      <c r="W52" s="3">
        <v>2060264.87</v>
      </c>
      <c r="X52" s="3">
        <v>2083734.26</v>
      </c>
      <c r="Y52" s="3">
        <v>2108174.7599999998</v>
      </c>
      <c r="Z52" s="3">
        <v>2132125.33</v>
      </c>
      <c r="AA52" s="3">
        <v>2156075.9</v>
      </c>
      <c r="AB52" s="3">
        <v>2180026.4700000002</v>
      </c>
      <c r="AC52" s="3">
        <v>2203977.04</v>
      </c>
      <c r="AD52" s="3">
        <v>2227927.61</v>
      </c>
    </row>
    <row r="53" spans="1:30" x14ac:dyDescent="0.25">
      <c r="A53" s="11" t="s">
        <v>39</v>
      </c>
      <c r="C53" s="3">
        <v>83923785.790000007</v>
      </c>
      <c r="D53" s="3">
        <v>83923166.030000001</v>
      </c>
      <c r="E53" s="3">
        <v>84517475.310000002</v>
      </c>
      <c r="F53" s="3">
        <v>84509686.75</v>
      </c>
      <c r="G53" s="3">
        <v>54497509.719999999</v>
      </c>
      <c r="H53" s="3">
        <v>57046686.380000003</v>
      </c>
      <c r="I53" s="3">
        <v>58003434.850000001</v>
      </c>
      <c r="J53" s="3">
        <v>60714778.039999999</v>
      </c>
      <c r="K53" s="3">
        <v>62034146.729999997</v>
      </c>
      <c r="L53" s="3">
        <v>62034146.729999997</v>
      </c>
      <c r="M53" s="3">
        <v>62040477.399999999</v>
      </c>
      <c r="N53" s="3">
        <v>62093686.509999998</v>
      </c>
      <c r="O53" s="3">
        <v>62344737.409999996</v>
      </c>
      <c r="P53" s="6"/>
      <c r="Q53" s="11" t="s">
        <v>37</v>
      </c>
      <c r="R53" s="3">
        <v>1311097.72</v>
      </c>
      <c r="S53" s="3">
        <v>1328960.76</v>
      </c>
      <c r="T53" s="3">
        <v>1346917.37</v>
      </c>
      <c r="U53" s="3">
        <v>1351474.64</v>
      </c>
      <c r="V53" s="3">
        <v>777114.84</v>
      </c>
      <c r="W53" s="3">
        <v>792616.05</v>
      </c>
      <c r="X53" s="3">
        <v>808129.5</v>
      </c>
      <c r="Y53" s="3">
        <v>805355.92</v>
      </c>
      <c r="Z53" s="3">
        <v>820897.05</v>
      </c>
      <c r="AA53" s="3">
        <v>836438.18</v>
      </c>
      <c r="AB53" s="3">
        <v>851979.68</v>
      </c>
      <c r="AC53" s="3">
        <v>867567.69</v>
      </c>
      <c r="AD53" s="3">
        <v>883173.59</v>
      </c>
    </row>
    <row r="54" spans="1:30" x14ac:dyDescent="0.25">
      <c r="A54" s="11" t="s">
        <v>40</v>
      </c>
      <c r="C54" s="3">
        <v>982650.37</v>
      </c>
      <c r="D54" s="3">
        <v>982650.37</v>
      </c>
      <c r="E54" s="3">
        <v>982650.37</v>
      </c>
      <c r="F54" s="3">
        <v>39251.620000000003</v>
      </c>
      <c r="G54" s="3">
        <v>39251.620000000003</v>
      </c>
      <c r="H54" s="3">
        <v>39251.620000000003</v>
      </c>
      <c r="I54" s="3">
        <v>39251.620000000003</v>
      </c>
      <c r="J54" s="3">
        <v>39251.620000000003</v>
      </c>
      <c r="K54" s="3">
        <v>39251.620000000003</v>
      </c>
      <c r="L54" s="3">
        <v>39251.620000000003</v>
      </c>
      <c r="M54" s="3">
        <v>39251.620000000003</v>
      </c>
      <c r="N54" s="3">
        <v>39251.620000000003</v>
      </c>
      <c r="O54" s="3">
        <v>39251.620000000003</v>
      </c>
      <c r="P54" s="6"/>
      <c r="Q54" s="11" t="s">
        <v>38</v>
      </c>
      <c r="R54" s="3">
        <v>369815.91</v>
      </c>
      <c r="S54" s="3">
        <v>374031.11</v>
      </c>
      <c r="T54" s="3">
        <v>378246.31</v>
      </c>
      <c r="U54" s="3">
        <v>380679.37</v>
      </c>
      <c r="V54" s="3">
        <v>236290.95</v>
      </c>
      <c r="W54" s="3">
        <v>239538.15</v>
      </c>
      <c r="X54" s="3">
        <v>246337.53</v>
      </c>
      <c r="Y54" s="3">
        <v>120290.14</v>
      </c>
      <c r="Z54" s="3">
        <v>126432.37</v>
      </c>
      <c r="AA54" s="3">
        <v>132574.6</v>
      </c>
      <c r="AB54" s="3">
        <v>138716.79999999999</v>
      </c>
      <c r="AC54" s="3">
        <v>144859</v>
      </c>
      <c r="AD54" s="3">
        <v>151001.20000000001</v>
      </c>
    </row>
    <row r="55" spans="1:30" x14ac:dyDescent="0.25">
      <c r="A55" s="11" t="s">
        <v>41</v>
      </c>
      <c r="C55" s="3">
        <v>1628899.91</v>
      </c>
      <c r="D55" s="3">
        <v>1628899.91</v>
      </c>
      <c r="E55" s="3">
        <v>1628899.91</v>
      </c>
      <c r="F55" s="3">
        <v>1628899.91</v>
      </c>
      <c r="G55" s="3">
        <v>1628899.91</v>
      </c>
      <c r="H55" s="3">
        <v>1628899.91</v>
      </c>
      <c r="I55" s="3">
        <v>1628899.91</v>
      </c>
      <c r="J55" s="3">
        <v>1628899.91</v>
      </c>
      <c r="K55" s="3">
        <v>1628899.91</v>
      </c>
      <c r="L55" s="3">
        <v>1628899.91</v>
      </c>
      <c r="M55" s="3">
        <v>1628899.91</v>
      </c>
      <c r="N55" s="3">
        <v>1628899.91</v>
      </c>
      <c r="O55" s="3">
        <v>1628899.91</v>
      </c>
      <c r="P55" s="6"/>
      <c r="Q55" s="11" t="s">
        <v>39</v>
      </c>
      <c r="R55" s="3">
        <v>57528700.229999997</v>
      </c>
      <c r="S55" s="3">
        <v>58034909.799999997</v>
      </c>
      <c r="T55" s="3">
        <v>58548331.539999999</v>
      </c>
      <c r="U55" s="3">
        <v>59053873.979999997</v>
      </c>
      <c r="V55" s="3">
        <v>27059720.879999999</v>
      </c>
      <c r="W55" s="3">
        <v>27399851.66</v>
      </c>
      <c r="X55" s="3">
        <v>27743165.059999999</v>
      </c>
      <c r="Y55" s="3">
        <v>27079903.809999999</v>
      </c>
      <c r="Z55" s="3">
        <v>27438602.649999999</v>
      </c>
      <c r="AA55" s="3">
        <v>27797301.489999998</v>
      </c>
      <c r="AB55" s="3">
        <v>28156033.43</v>
      </c>
      <c r="AC55" s="3">
        <v>28515089.969999999</v>
      </c>
      <c r="AD55" s="3">
        <v>28875984.309999999</v>
      </c>
    </row>
    <row r="56" spans="1:30" x14ac:dyDescent="0.25">
      <c r="A56" s="11" t="s">
        <v>42</v>
      </c>
      <c r="C56" s="3">
        <v>961255.64</v>
      </c>
      <c r="D56" s="3">
        <v>961255.64</v>
      </c>
      <c r="E56" s="3">
        <v>961255.64</v>
      </c>
      <c r="F56" s="3">
        <v>961255.64</v>
      </c>
      <c r="G56" s="3">
        <v>961255.64</v>
      </c>
      <c r="H56" s="3">
        <v>961255.64</v>
      </c>
      <c r="I56" s="3">
        <v>961255.64</v>
      </c>
      <c r="J56" s="3">
        <v>961255.64</v>
      </c>
      <c r="K56" s="3">
        <v>961255.64</v>
      </c>
      <c r="L56" s="3">
        <v>961255.64</v>
      </c>
      <c r="M56" s="3">
        <v>961255.64</v>
      </c>
      <c r="N56" s="3">
        <v>961255.64</v>
      </c>
      <c r="O56" s="3">
        <v>961255.64</v>
      </c>
      <c r="P56" s="6"/>
      <c r="Q56" s="11" t="s">
        <v>40</v>
      </c>
      <c r="R56" s="3">
        <v>985092.92</v>
      </c>
      <c r="S56" s="3">
        <v>985160.47</v>
      </c>
      <c r="T56" s="3">
        <v>985228.02</v>
      </c>
      <c r="U56" s="3">
        <v>39623.17</v>
      </c>
      <c r="V56" s="3">
        <v>39956.19</v>
      </c>
      <c r="W56" s="3">
        <v>40287.42</v>
      </c>
      <c r="X56" s="3">
        <v>40526.910000000003</v>
      </c>
      <c r="Y56" s="3">
        <v>40755.71</v>
      </c>
      <c r="Z56" s="3">
        <v>40983.760000000002</v>
      </c>
      <c r="AA56" s="3">
        <v>41211.379999999997</v>
      </c>
      <c r="AB56" s="3">
        <v>41439</v>
      </c>
      <c r="AC56" s="3">
        <v>41666.620000000003</v>
      </c>
      <c r="AD56" s="3">
        <v>41894.239999999998</v>
      </c>
    </row>
    <row r="57" spans="1:30" x14ac:dyDescent="0.25">
      <c r="A57" s="11" t="s">
        <v>43</v>
      </c>
      <c r="C57" s="3">
        <v>37965.129999999997</v>
      </c>
      <c r="D57" s="3">
        <v>37965.129999999997</v>
      </c>
      <c r="E57" s="3">
        <v>37965.129999999997</v>
      </c>
      <c r="F57" s="3">
        <v>37965.129999999997</v>
      </c>
      <c r="G57" s="3">
        <v>37965.129999999997</v>
      </c>
      <c r="H57" s="3">
        <v>37965.129999999997</v>
      </c>
      <c r="I57" s="3">
        <v>37965.129999999997</v>
      </c>
      <c r="J57" s="3">
        <v>60170.36</v>
      </c>
      <c r="K57" s="3">
        <v>60170.36</v>
      </c>
      <c r="L57" s="3">
        <v>60170.36</v>
      </c>
      <c r="M57" s="3">
        <v>60170.36</v>
      </c>
      <c r="N57" s="3">
        <v>60170.36</v>
      </c>
      <c r="O57" s="3">
        <v>60170.36</v>
      </c>
      <c r="P57" s="6"/>
      <c r="Q57" s="11" t="s">
        <v>41</v>
      </c>
      <c r="R57" s="3">
        <v>868786.31</v>
      </c>
      <c r="S57" s="3">
        <v>880864.73</v>
      </c>
      <c r="T57" s="3">
        <v>892943.15</v>
      </c>
      <c r="U57" s="3">
        <v>905096.43</v>
      </c>
      <c r="V57" s="3">
        <v>917249.71</v>
      </c>
      <c r="W57" s="3">
        <v>929291.06</v>
      </c>
      <c r="X57" s="3">
        <v>941363.11</v>
      </c>
      <c r="Y57" s="3">
        <v>953223.53</v>
      </c>
      <c r="Z57" s="3">
        <v>965230.95</v>
      </c>
      <c r="AA57" s="3">
        <v>977220.91</v>
      </c>
      <c r="AB57" s="3">
        <v>989210.87</v>
      </c>
      <c r="AC57" s="3">
        <v>1001200.83</v>
      </c>
      <c r="AD57" s="3">
        <v>1013190.79</v>
      </c>
    </row>
    <row r="58" spans="1:30" x14ac:dyDescent="0.25">
      <c r="A58" s="11" t="s">
        <v>44</v>
      </c>
      <c r="C58" s="3">
        <v>36616.370000000003</v>
      </c>
      <c r="D58" s="3">
        <v>36616.370000000003</v>
      </c>
      <c r="E58" s="3">
        <v>36616.370000000003</v>
      </c>
      <c r="F58" s="3">
        <v>38515.99</v>
      </c>
      <c r="G58" s="3">
        <v>75782.59</v>
      </c>
      <c r="H58" s="3">
        <v>75782.59</v>
      </c>
      <c r="I58" s="3">
        <v>75782.59</v>
      </c>
      <c r="J58" s="3">
        <v>314379.42</v>
      </c>
      <c r="K58" s="3">
        <v>314379.42</v>
      </c>
      <c r="L58" s="3">
        <v>314379.42</v>
      </c>
      <c r="M58" s="3">
        <v>314379.42</v>
      </c>
      <c r="N58" s="3">
        <v>314379.42</v>
      </c>
      <c r="O58" s="3">
        <v>314379.42</v>
      </c>
      <c r="P58" s="6"/>
      <c r="Q58" s="11" t="s">
        <v>42</v>
      </c>
      <c r="R58" s="3">
        <v>296278.62</v>
      </c>
      <c r="S58" s="3">
        <v>303449.5</v>
      </c>
      <c r="T58" s="3">
        <v>310620.38</v>
      </c>
      <c r="U58" s="3">
        <v>317798.96000000002</v>
      </c>
      <c r="V58" s="3">
        <v>324977.53999999998</v>
      </c>
      <c r="W58" s="3">
        <v>332094.40999999997</v>
      </c>
      <c r="X58" s="3">
        <v>339231.6</v>
      </c>
      <c r="Y58" s="3">
        <v>346243.86</v>
      </c>
      <c r="Z58" s="3">
        <v>353273.26</v>
      </c>
      <c r="AA58" s="3">
        <v>360302.66</v>
      </c>
      <c r="AB58" s="3">
        <v>367332.06</v>
      </c>
      <c r="AC58" s="3">
        <v>374361.46</v>
      </c>
      <c r="AD58" s="3">
        <v>381390.86</v>
      </c>
    </row>
    <row r="59" spans="1:30" x14ac:dyDescent="0.25">
      <c r="A59" s="11" t="s">
        <v>45</v>
      </c>
      <c r="C59" s="3">
        <v>18735344.289999999</v>
      </c>
      <c r="D59" s="3">
        <v>18735344.289999999</v>
      </c>
      <c r="E59" s="3">
        <v>18735344.289999999</v>
      </c>
      <c r="F59" s="3">
        <v>18735344.289999999</v>
      </c>
      <c r="G59" s="3">
        <v>18947145.829999998</v>
      </c>
      <c r="H59" s="3">
        <v>18947145.829999998</v>
      </c>
      <c r="I59" s="3">
        <v>18947145.829999998</v>
      </c>
      <c r="J59" s="3">
        <v>19243616.41</v>
      </c>
      <c r="K59" s="3">
        <v>19243616.41</v>
      </c>
      <c r="L59" s="3">
        <v>19243616.41</v>
      </c>
      <c r="M59" s="3">
        <v>19243616.41</v>
      </c>
      <c r="N59" s="3">
        <v>19243616.41</v>
      </c>
      <c r="O59" s="3">
        <v>19243616.41</v>
      </c>
      <c r="P59" s="6"/>
      <c r="Q59" s="11" t="s">
        <v>43</v>
      </c>
      <c r="R59" s="3">
        <v>35233.550000000003</v>
      </c>
      <c r="S59" s="3">
        <v>35457.97</v>
      </c>
      <c r="T59" s="3">
        <v>35682.39</v>
      </c>
      <c r="U59" s="3">
        <v>35903.300000000003</v>
      </c>
      <c r="V59" s="3">
        <v>36123</v>
      </c>
      <c r="W59" s="3">
        <v>36344.75</v>
      </c>
      <c r="X59" s="3">
        <v>36568.11</v>
      </c>
      <c r="Y59" s="3">
        <v>36927.31</v>
      </c>
      <c r="Z59" s="3">
        <v>37277.58</v>
      </c>
      <c r="AA59" s="3">
        <v>37627.85</v>
      </c>
      <c r="AB59" s="3">
        <v>37978.120000000003</v>
      </c>
      <c r="AC59" s="3">
        <v>38328.39</v>
      </c>
      <c r="AD59" s="3">
        <v>38678.660000000003</v>
      </c>
    </row>
    <row r="60" spans="1:30" x14ac:dyDescent="0.25">
      <c r="A60" s="11" t="s">
        <v>46</v>
      </c>
      <c r="C60" s="3"/>
      <c r="D60" s="3"/>
      <c r="E60" s="3"/>
      <c r="F60" s="3"/>
      <c r="G60" s="3">
        <v>290843.06</v>
      </c>
      <c r="H60" s="3">
        <v>291774.36</v>
      </c>
      <c r="I60" s="3">
        <v>293332.01</v>
      </c>
      <c r="J60" s="3">
        <v>296444.95</v>
      </c>
      <c r="K60" s="3">
        <v>296719.63</v>
      </c>
      <c r="L60" s="3">
        <v>297234.77</v>
      </c>
      <c r="M60" s="3">
        <v>297266.61</v>
      </c>
      <c r="N60" s="3">
        <v>297266.61</v>
      </c>
      <c r="O60" s="3">
        <v>297266.61</v>
      </c>
      <c r="P60" s="6"/>
      <c r="Q60" s="11" t="s">
        <v>44</v>
      </c>
      <c r="R60" s="3">
        <v>11067.6</v>
      </c>
      <c r="S60" s="3">
        <v>11352.38</v>
      </c>
      <c r="T60" s="3">
        <v>11637.16</v>
      </c>
      <c r="U60" s="3">
        <v>12081.9</v>
      </c>
      <c r="V60" s="3">
        <v>15133.68</v>
      </c>
      <c r="W60" s="3">
        <v>15722.53</v>
      </c>
      <c r="X60" s="3">
        <v>16312.87</v>
      </c>
      <c r="Y60" s="3">
        <v>17979.099999999999</v>
      </c>
      <c r="Z60" s="3">
        <v>19684.23</v>
      </c>
      <c r="AA60" s="3">
        <v>21389.360000000001</v>
      </c>
      <c r="AB60" s="3">
        <v>23094.49</v>
      </c>
      <c r="AC60" s="3">
        <v>24799.62</v>
      </c>
      <c r="AD60" s="3">
        <v>26504.75</v>
      </c>
    </row>
    <row r="61" spans="1:30" x14ac:dyDescent="0.25">
      <c r="A61" s="11" t="s">
        <v>47</v>
      </c>
      <c r="C61" s="3"/>
      <c r="D61" s="3"/>
      <c r="E61" s="3"/>
      <c r="F61" s="3"/>
      <c r="G61" s="3">
        <v>337634.92</v>
      </c>
      <c r="H61" s="3">
        <v>338808.51</v>
      </c>
      <c r="I61" s="3">
        <v>340771.4</v>
      </c>
      <c r="J61" s="3">
        <v>344694.21</v>
      </c>
      <c r="K61" s="3">
        <v>345040.36</v>
      </c>
      <c r="L61" s="3">
        <v>345689.51</v>
      </c>
      <c r="M61" s="3">
        <v>345729.64</v>
      </c>
      <c r="N61" s="3">
        <v>345729.64</v>
      </c>
      <c r="O61" s="3">
        <v>345729.64</v>
      </c>
      <c r="P61" s="6"/>
      <c r="Q61" s="11" t="s">
        <v>45</v>
      </c>
      <c r="R61" s="3">
        <v>9865004.8300000001</v>
      </c>
      <c r="S61" s="3">
        <v>9967067.3599999994</v>
      </c>
      <c r="T61" s="3">
        <v>10069129.890000001</v>
      </c>
      <c r="U61" s="3">
        <v>10171142.6</v>
      </c>
      <c r="V61" s="3">
        <v>10280107.59</v>
      </c>
      <c r="W61" s="3">
        <v>10383398.449999999</v>
      </c>
      <c r="X61" s="3">
        <v>10486860.779999999</v>
      </c>
      <c r="Y61" s="3">
        <v>10590519.6</v>
      </c>
      <c r="Z61" s="3">
        <v>10694098</v>
      </c>
      <c r="AA61" s="3">
        <v>10797676.4</v>
      </c>
      <c r="AB61" s="3">
        <v>10901254.800000001</v>
      </c>
      <c r="AC61" s="3">
        <v>11004833.199999999</v>
      </c>
      <c r="AD61" s="3">
        <v>11108411.6</v>
      </c>
    </row>
    <row r="62" spans="1:30" x14ac:dyDescent="0.25">
      <c r="A62" s="11" t="s">
        <v>48</v>
      </c>
      <c r="C62" s="3"/>
      <c r="D62" s="3"/>
      <c r="E62" s="3"/>
      <c r="F62" s="3"/>
      <c r="G62" s="3">
        <v>17009382.300000001</v>
      </c>
      <c r="H62" s="3">
        <v>17082993.129999999</v>
      </c>
      <c r="I62" s="3">
        <v>17206111.149999999</v>
      </c>
      <c r="J62" s="3">
        <v>17452159.469999999</v>
      </c>
      <c r="K62" s="3">
        <v>17473870.600000001</v>
      </c>
      <c r="L62" s="3">
        <v>17514587.129999999</v>
      </c>
      <c r="M62" s="3">
        <v>17517104.289999999</v>
      </c>
      <c r="N62" s="3">
        <v>17517104.289999999</v>
      </c>
      <c r="O62" s="3">
        <v>17517104.289999999</v>
      </c>
      <c r="P62" s="6"/>
      <c r="Q62" s="11" t="s">
        <v>46</v>
      </c>
      <c r="R62" s="3"/>
      <c r="S62" s="3"/>
      <c r="T62" s="3"/>
      <c r="U62" s="3"/>
      <c r="V62" s="3">
        <v>10276.799999999999</v>
      </c>
      <c r="W62" s="3">
        <v>11996.39</v>
      </c>
      <c r="X62" s="3">
        <v>13721</v>
      </c>
      <c r="Y62" s="3">
        <v>15456.64</v>
      </c>
      <c r="Z62" s="3">
        <v>17216.580000000002</v>
      </c>
      <c r="AA62" s="3">
        <v>18978.830000000002</v>
      </c>
      <c r="AB62" s="3">
        <v>20741.25</v>
      </c>
      <c r="AC62" s="3">
        <v>22503.67</v>
      </c>
      <c r="AD62" s="3">
        <v>24266.09</v>
      </c>
    </row>
    <row r="63" spans="1:30" x14ac:dyDescent="0.2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Q63" s="11" t="s">
        <v>47</v>
      </c>
      <c r="R63" s="3"/>
      <c r="S63" s="3"/>
      <c r="T63" s="3"/>
      <c r="U63" s="3"/>
      <c r="V63" s="3">
        <v>7317.56</v>
      </c>
      <c r="W63" s="3">
        <v>8552.75</v>
      </c>
      <c r="X63" s="3">
        <v>9791.84</v>
      </c>
      <c r="Y63" s="3">
        <v>11039.53</v>
      </c>
      <c r="Z63" s="3">
        <v>12323.75</v>
      </c>
      <c r="AA63" s="3">
        <v>13609.8</v>
      </c>
      <c r="AB63" s="3">
        <v>14895.98</v>
      </c>
      <c r="AC63" s="3">
        <v>16182.16</v>
      </c>
      <c r="AD63" s="3">
        <v>17468.34</v>
      </c>
    </row>
    <row r="64" spans="1:30" x14ac:dyDescent="0.25">
      <c r="C64" s="4">
        <v>0.1024</v>
      </c>
      <c r="Q64" s="11" t="s">
        <v>48</v>
      </c>
      <c r="R64" s="3"/>
      <c r="S64" s="3"/>
      <c r="T64" s="3"/>
      <c r="U64" s="3"/>
      <c r="V64" s="3">
        <v>917843.28</v>
      </c>
      <c r="W64" s="3">
        <v>1070503.26</v>
      </c>
      <c r="X64" s="3">
        <v>1223764.6499999999</v>
      </c>
      <c r="Y64" s="3">
        <v>1378348.16</v>
      </c>
      <c r="Z64" s="3">
        <v>1532697.17</v>
      </c>
      <c r="AA64" s="3">
        <v>1687319.01</v>
      </c>
      <c r="AB64" s="3">
        <v>1841960.14</v>
      </c>
      <c r="AC64" s="3">
        <v>1996601.27</v>
      </c>
      <c r="AD64" s="3">
        <v>2151242.4</v>
      </c>
    </row>
    <row r="65" spans="2:16" x14ac:dyDescent="0.25">
      <c r="B65" s="16" t="s">
        <v>91</v>
      </c>
      <c r="C65" s="6">
        <f>C30-C85-C95-C75</f>
        <v>166700805.07000002</v>
      </c>
      <c r="D65" s="6">
        <f t="shared" ref="D65:O65" si="15">D30-D85-D95-D75</f>
        <v>166749207.34999999</v>
      </c>
      <c r="E65" s="6">
        <f t="shared" si="15"/>
        <v>167413171.12</v>
      </c>
      <c r="F65" s="6">
        <f t="shared" si="15"/>
        <v>165513148.34999999</v>
      </c>
      <c r="G65" s="6">
        <f t="shared" si="15"/>
        <v>133411907.99999994</v>
      </c>
      <c r="H65" s="6">
        <f t="shared" si="15"/>
        <v>136534427.94</v>
      </c>
      <c r="I65" s="6">
        <f t="shared" si="15"/>
        <v>138730739.17999995</v>
      </c>
      <c r="J65" s="6">
        <f t="shared" si="15"/>
        <v>143947579.25</v>
      </c>
      <c r="K65" s="6">
        <f t="shared" si="15"/>
        <v>145492814.87</v>
      </c>
      <c r="L65" s="6">
        <f t="shared" si="15"/>
        <v>145505266.70000002</v>
      </c>
      <c r="M65" s="6">
        <f t="shared" si="15"/>
        <v>140984161.37</v>
      </c>
      <c r="N65" s="6">
        <f t="shared" si="15"/>
        <v>141006277.66</v>
      </c>
      <c r="O65" s="6">
        <f t="shared" si="15"/>
        <v>141266366.21000001</v>
      </c>
    </row>
    <row r="66" spans="2:16" x14ac:dyDescent="0.25">
      <c r="C66" s="4">
        <f>C64*C19</f>
        <v>5.3473679360000005E-2</v>
      </c>
      <c r="D66" s="4">
        <v>5.3473679360000005E-2</v>
      </c>
      <c r="E66" s="4">
        <v>5.3473679360000005E-2</v>
      </c>
      <c r="F66" s="4">
        <v>5.3473679360000005E-2</v>
      </c>
      <c r="G66" s="4">
        <v>5.3473679360000005E-2</v>
      </c>
      <c r="H66" s="4">
        <v>5.2010158342223917E-2</v>
      </c>
      <c r="I66" s="4">
        <v>5.2010158342223917E-2</v>
      </c>
      <c r="J66" s="4">
        <v>5.2010158342223917E-2</v>
      </c>
      <c r="K66" s="4">
        <v>5.2010158342223917E-2</v>
      </c>
      <c r="L66" s="4">
        <v>5.2010158342223917E-2</v>
      </c>
      <c r="M66" s="4">
        <v>5.2010158342223917E-2</v>
      </c>
      <c r="N66" s="4">
        <v>5.2010158342223917E-2</v>
      </c>
      <c r="O66" s="4">
        <v>5.2010158342223917E-2</v>
      </c>
    </row>
    <row r="67" spans="2:16" x14ac:dyDescent="0.25">
      <c r="C67" s="13">
        <f>C65*C66</f>
        <v>8914105.3993670437</v>
      </c>
      <c r="D67" s="13">
        <f t="shared" ref="D67:O67" si="16">D65*D66</f>
        <v>8916693.6473680567</v>
      </c>
      <c r="E67" s="13">
        <f t="shared" si="16"/>
        <v>8952198.2331116926</v>
      </c>
      <c r="F67" s="13">
        <f t="shared" si="16"/>
        <v>8850597.0247320142</v>
      </c>
      <c r="G67" s="13">
        <f t="shared" si="16"/>
        <v>7134025.5911978167</v>
      </c>
      <c r="H67" s="13">
        <f t="shared" si="16"/>
        <v>7101177.216324361</v>
      </c>
      <c r="I67" s="13">
        <f t="shared" si="16"/>
        <v>7215407.7116855644</v>
      </c>
      <c r="J67" s="13">
        <f t="shared" si="16"/>
        <v>7486736.3897723258</v>
      </c>
      <c r="K67" s="13">
        <f t="shared" si="16"/>
        <v>7567104.3390445709</v>
      </c>
      <c r="L67" s="13">
        <f t="shared" si="16"/>
        <v>7567751.9606945217</v>
      </c>
      <c r="M67" s="13">
        <f t="shared" si="16"/>
        <v>7332608.5565993488</v>
      </c>
      <c r="N67" s="13">
        <f t="shared" si="16"/>
        <v>7333758.8283441905</v>
      </c>
      <c r="O67" s="13">
        <f t="shared" si="16"/>
        <v>7347286.0750126904</v>
      </c>
      <c r="P67" s="5"/>
    </row>
    <row r="68" spans="2:16" x14ac:dyDescent="0.25">
      <c r="E68" t="s">
        <v>52</v>
      </c>
    </row>
    <row r="69" spans="2:16" x14ac:dyDescent="0.25">
      <c r="B69" t="s">
        <v>92</v>
      </c>
      <c r="C69" s="5">
        <f>R30-C79-C89-C95</f>
        <v>111060437.35000001</v>
      </c>
      <c r="D69" s="5">
        <f t="shared" ref="D69:O69" si="17">S30-D79-D89-D95</f>
        <v>112009383.44</v>
      </c>
      <c r="E69" s="5">
        <f t="shared" si="17"/>
        <v>112966390.73999999</v>
      </c>
      <c r="F69" s="5">
        <f t="shared" si="17"/>
        <v>113610724.37</v>
      </c>
      <c r="G69" s="5">
        <f t="shared" si="17"/>
        <v>63199063.800000012</v>
      </c>
      <c r="H69" s="5">
        <f t="shared" si="17"/>
        <v>64063705.430000007</v>
      </c>
      <c r="I69" s="5">
        <f t="shared" si="17"/>
        <v>64885309.00999999</v>
      </c>
      <c r="J69" s="5">
        <f t="shared" si="17"/>
        <v>62353451.179999992</v>
      </c>
      <c r="K69" s="5">
        <f t="shared" si="17"/>
        <v>63338497.940000013</v>
      </c>
      <c r="L69" s="5">
        <f t="shared" si="17"/>
        <v>64304182.780000001</v>
      </c>
      <c r="M69" s="5">
        <f t="shared" si="17"/>
        <v>60768987.279999994</v>
      </c>
      <c r="N69" s="5">
        <f t="shared" si="17"/>
        <v>61753574.679999985</v>
      </c>
      <c r="O69" s="5">
        <f t="shared" si="17"/>
        <v>62738898.580000006</v>
      </c>
    </row>
    <row r="70" spans="2:16" x14ac:dyDescent="0.25">
      <c r="C70" s="4">
        <v>5.3473679360000005E-2</v>
      </c>
      <c r="D70" s="4">
        <v>5.3473679360000005E-2</v>
      </c>
      <c r="E70" s="4">
        <v>5.3473679360000005E-2</v>
      </c>
      <c r="F70" s="4">
        <v>5.3473679360000005E-2</v>
      </c>
      <c r="G70" s="4">
        <v>5.3473679360000005E-2</v>
      </c>
      <c r="H70" s="4">
        <v>5.2010158342223917E-2</v>
      </c>
      <c r="I70" s="4">
        <v>5.2010158342223917E-2</v>
      </c>
      <c r="J70" s="4">
        <v>5.2010158342223917E-2</v>
      </c>
      <c r="K70" s="4">
        <v>5.2010158342223917E-2</v>
      </c>
      <c r="L70" s="4">
        <v>5.2010158342223917E-2</v>
      </c>
      <c r="M70" s="4">
        <v>5.2010158342223917E-2</v>
      </c>
      <c r="N70" s="4">
        <v>5.2010158342223917E-2</v>
      </c>
      <c r="O70" s="4">
        <v>5.2010158342223917E-2</v>
      </c>
    </row>
    <row r="71" spans="2:16" x14ac:dyDescent="0.25">
      <c r="C71" s="13">
        <f>C69*C70</f>
        <v>5938810.2164352695</v>
      </c>
      <c r="D71" s="13">
        <f t="shared" ref="D71" si="18">D69*D70</f>
        <v>5989553.8553818539</v>
      </c>
      <c r="E71" s="13">
        <f t="shared" ref="E71" si="19">E69*E70</f>
        <v>6040728.5568872336</v>
      </c>
      <c r="F71" s="13">
        <f t="shared" ref="F71" si="20">F69*F70</f>
        <v>6075183.4468187187</v>
      </c>
      <c r="G71" s="13">
        <f t="shared" ref="G71" si="21">G69*G70</f>
        <v>3379486.4734933842</v>
      </c>
      <c r="H71" s="13">
        <f t="shared" ref="H71" si="22">H69*H70</f>
        <v>3331963.4634038904</v>
      </c>
      <c r="I71" s="13">
        <f t="shared" ref="I71" si="23">I69*I70</f>
        <v>3374695.1956942277</v>
      </c>
      <c r="J71" s="13">
        <f t="shared" ref="J71" si="24">J69*J70</f>
        <v>3243012.8690559282</v>
      </c>
      <c r="K71" s="13">
        <f t="shared" ref="K71" si="25">K69*K70</f>
        <v>3294245.3070180239</v>
      </c>
      <c r="L71" s="13">
        <f t="shared" ref="L71" si="26">L69*L70</f>
        <v>3344470.7284551086</v>
      </c>
      <c r="M71" s="13">
        <f t="shared" ref="M71" si="27">M69*M70</f>
        <v>3160604.6507293908</v>
      </c>
      <c r="N71" s="13">
        <f t="shared" ref="N71" si="28">N69*N70</f>
        <v>3211813.1973051489</v>
      </c>
      <c r="O71" s="13">
        <f t="shared" ref="O71" si="29">O69*O70</f>
        <v>3263060.0493625277</v>
      </c>
    </row>
    <row r="73" spans="2:16" x14ac:dyDescent="0.25">
      <c r="B73" s="17" t="s">
        <v>101</v>
      </c>
      <c r="C73" s="6">
        <f>C67-C71</f>
        <v>2975295.1829317743</v>
      </c>
      <c r="D73" s="6">
        <f t="shared" ref="D73:O73" si="30">D67-D71</f>
        <v>2927139.7919862028</v>
      </c>
      <c r="E73" s="6">
        <f t="shared" si="30"/>
        <v>2911469.676224459</v>
      </c>
      <c r="F73" s="6">
        <f t="shared" si="30"/>
        <v>2775413.5779132955</v>
      </c>
      <c r="G73" s="6">
        <f t="shared" si="30"/>
        <v>3754539.1177044325</v>
      </c>
      <c r="H73" s="6">
        <f t="shared" si="30"/>
        <v>3769213.7529204707</v>
      </c>
      <c r="I73" s="6">
        <f t="shared" si="30"/>
        <v>3840712.5159913367</v>
      </c>
      <c r="J73" s="6">
        <f t="shared" si="30"/>
        <v>4243723.5207163971</v>
      </c>
      <c r="K73" s="6">
        <f t="shared" si="30"/>
        <v>4272859.032026547</v>
      </c>
      <c r="L73" s="6">
        <f t="shared" si="30"/>
        <v>4223281.2322394131</v>
      </c>
      <c r="M73" s="6">
        <f t="shared" si="30"/>
        <v>4172003.905869958</v>
      </c>
      <c r="N73" s="6">
        <f t="shared" si="30"/>
        <v>4121945.6310390416</v>
      </c>
      <c r="O73" s="6">
        <f t="shared" si="30"/>
        <v>4084226.0256501627</v>
      </c>
      <c r="P73" s="6">
        <f>AVERAGE(C73:O73)</f>
        <v>3697832.5356318075</v>
      </c>
    </row>
    <row r="75" spans="2:16" x14ac:dyDescent="0.25">
      <c r="B75" t="s">
        <v>94</v>
      </c>
      <c r="C75" s="5">
        <f>C32+C37</f>
        <v>9196755.4399999995</v>
      </c>
      <c r="D75" s="5">
        <f t="shared" ref="D75:O75" si="31">D32+D37</f>
        <v>9196755.4399999995</v>
      </c>
      <c r="E75" s="5">
        <f t="shared" si="31"/>
        <v>9196755.4399999995</v>
      </c>
      <c r="F75" s="5">
        <f t="shared" si="31"/>
        <v>9196755.4399999995</v>
      </c>
      <c r="G75" s="5">
        <f t="shared" si="31"/>
        <v>9196755.4399999995</v>
      </c>
      <c r="H75" s="5">
        <f t="shared" si="31"/>
        <v>9196755.4399999995</v>
      </c>
      <c r="I75" s="5">
        <f t="shared" si="31"/>
        <v>9196755.4399999995</v>
      </c>
      <c r="J75" s="5">
        <f t="shared" si="31"/>
        <v>9196755.4399999995</v>
      </c>
      <c r="K75" s="5">
        <f t="shared" si="31"/>
        <v>9196755.4399999995</v>
      </c>
      <c r="L75" s="5">
        <f t="shared" si="31"/>
        <v>9196755.4399999995</v>
      </c>
      <c r="M75" s="5">
        <f t="shared" si="31"/>
        <v>9196755.4399999995</v>
      </c>
      <c r="N75" s="5">
        <f t="shared" si="31"/>
        <v>9196755.4399999995</v>
      </c>
      <c r="O75" s="5">
        <f t="shared" si="31"/>
        <v>9196755.4399999995</v>
      </c>
    </row>
    <row r="76" spans="2:16" x14ac:dyDescent="0.25">
      <c r="C76" s="4">
        <v>1.6121059280299995E-2</v>
      </c>
      <c r="D76" s="4">
        <v>1.6121059280299995E-2</v>
      </c>
      <c r="E76" s="4">
        <v>1.6121059280299995E-2</v>
      </c>
      <c r="F76" s="4">
        <v>1.6121059280299995E-2</v>
      </c>
      <c r="G76" s="4">
        <v>1.6121059280299995E-2</v>
      </c>
      <c r="H76" s="4">
        <v>1.550753E-2</v>
      </c>
      <c r="I76" s="4">
        <v>1.550753E-2</v>
      </c>
      <c r="J76" s="4">
        <v>1.550753E-2</v>
      </c>
      <c r="K76" s="4">
        <v>1.550753E-2</v>
      </c>
      <c r="L76" s="4">
        <v>1.550753E-2</v>
      </c>
      <c r="M76" s="4">
        <v>1.550753E-2</v>
      </c>
      <c r="N76" s="4">
        <v>1.550753E-2</v>
      </c>
      <c r="O76" s="4">
        <v>1.550753E-2</v>
      </c>
    </row>
    <row r="77" spans="2:16" x14ac:dyDescent="0.25">
      <c r="C77" s="13">
        <f>C75*C76</f>
        <v>148261.43963466145</v>
      </c>
      <c r="D77" s="13">
        <f t="shared" ref="D77:O77" si="32">D75*D76</f>
        <v>148261.43963466145</v>
      </c>
      <c r="E77" s="13">
        <f t="shared" si="32"/>
        <v>148261.43963466145</v>
      </c>
      <c r="F77" s="13">
        <f t="shared" si="32"/>
        <v>148261.43963466145</v>
      </c>
      <c r="G77" s="13">
        <f t="shared" si="32"/>
        <v>148261.43963466145</v>
      </c>
      <c r="H77" s="13">
        <f t="shared" si="32"/>
        <v>142618.96088846319</v>
      </c>
      <c r="I77" s="13">
        <f t="shared" si="32"/>
        <v>142618.96088846319</v>
      </c>
      <c r="J77" s="13">
        <f t="shared" si="32"/>
        <v>142618.96088846319</v>
      </c>
      <c r="K77" s="13">
        <f t="shared" si="32"/>
        <v>142618.96088846319</v>
      </c>
      <c r="L77" s="13">
        <f t="shared" si="32"/>
        <v>142618.96088846319</v>
      </c>
      <c r="M77" s="13">
        <f t="shared" si="32"/>
        <v>142618.96088846319</v>
      </c>
      <c r="N77" s="13">
        <f t="shared" si="32"/>
        <v>142618.96088846319</v>
      </c>
      <c r="O77" s="13">
        <f t="shared" si="32"/>
        <v>142618.96088846319</v>
      </c>
      <c r="P77" s="5"/>
    </row>
    <row r="79" spans="2:16" x14ac:dyDescent="0.25">
      <c r="B79" t="s">
        <v>93</v>
      </c>
      <c r="C79" s="5">
        <f>R32+R39</f>
        <v>2580528.9099999997</v>
      </c>
      <c r="D79" s="5">
        <f t="shared" ref="D79:O79" si="33">S32+S39</f>
        <v>2637277.59</v>
      </c>
      <c r="E79" s="5">
        <f t="shared" si="33"/>
        <v>2694026.27</v>
      </c>
      <c r="F79" s="5">
        <f t="shared" si="33"/>
        <v>2750734.38</v>
      </c>
      <c r="G79" s="5">
        <f t="shared" si="33"/>
        <v>2807442.4899999998</v>
      </c>
      <c r="H79" s="5">
        <f t="shared" si="33"/>
        <v>2864131.5</v>
      </c>
      <c r="I79" s="5">
        <f t="shared" si="33"/>
        <v>2920820.51</v>
      </c>
      <c r="J79" s="5">
        <f t="shared" si="33"/>
        <v>2977470.61</v>
      </c>
      <c r="K79" s="5">
        <f t="shared" si="33"/>
        <v>3034052.64</v>
      </c>
      <c r="L79" s="5">
        <f t="shared" si="33"/>
        <v>3090634.67</v>
      </c>
      <c r="M79" s="5">
        <f t="shared" si="33"/>
        <v>3147216.6999999997</v>
      </c>
      <c r="N79" s="5">
        <f t="shared" si="33"/>
        <v>3203798.73</v>
      </c>
      <c r="O79" s="5">
        <f t="shared" si="33"/>
        <v>3260380.76</v>
      </c>
    </row>
    <row r="80" spans="2:16" x14ac:dyDescent="0.25">
      <c r="C80" s="4">
        <v>1.6121059280299995E-2</v>
      </c>
      <c r="D80" s="4">
        <v>1.6121059280299995E-2</v>
      </c>
      <c r="E80" s="4">
        <v>1.6121059280299995E-2</v>
      </c>
      <c r="F80" s="4">
        <v>1.6121059280299995E-2</v>
      </c>
      <c r="G80" s="4">
        <v>1.6121059280299995E-2</v>
      </c>
      <c r="H80" s="4">
        <v>1.550753E-2</v>
      </c>
      <c r="I80" s="4">
        <v>1.550753E-2</v>
      </c>
      <c r="J80" s="4">
        <v>1.550753E-2</v>
      </c>
      <c r="K80" s="4">
        <v>1.550753E-2</v>
      </c>
      <c r="L80" s="4">
        <v>1.550753E-2</v>
      </c>
      <c r="M80" s="4">
        <v>1.550753E-2</v>
      </c>
      <c r="N80" s="4">
        <v>1.550753E-2</v>
      </c>
      <c r="O80" s="4">
        <v>1.550753E-2</v>
      </c>
    </row>
    <row r="81" spans="2:17" x14ac:dyDescent="0.25">
      <c r="C81" s="13">
        <f>C79*C80</f>
        <v>41600.859532637929</v>
      </c>
      <c r="D81" s="13">
        <f t="shared" ref="D81" si="34">D79*D80</f>
        <v>42515.708366996703</v>
      </c>
      <c r="E81" s="13">
        <f t="shared" ref="E81" si="35">E79*E80</f>
        <v>43430.557201355477</v>
      </c>
      <c r="F81" s="13">
        <f t="shared" ref="F81" si="36">F79*F80</f>
        <v>44344.752004339251</v>
      </c>
      <c r="G81" s="13">
        <f t="shared" ref="G81" si="37">G79*G80</f>
        <v>45258.946807323024</v>
      </c>
      <c r="H81" s="13">
        <f t="shared" ref="H81" si="38">H79*H80</f>
        <v>44415.605160195002</v>
      </c>
      <c r="I81" s="13">
        <f t="shared" ref="I81" si="39">I79*I80</f>
        <v>45294.711683440299</v>
      </c>
      <c r="J81" s="13">
        <f t="shared" ref="J81" si="40">J79*J80</f>
        <v>46173.214808693301</v>
      </c>
      <c r="K81" s="13">
        <f t="shared" ref="K81" si="41">K79*K80</f>
        <v>47050.662336379202</v>
      </c>
      <c r="L81" s="13">
        <f t="shared" ref="L81" si="42">L79*L80</f>
        <v>47928.109864065096</v>
      </c>
      <c r="M81" s="13">
        <f t="shared" ref="M81" si="43">M79*M80</f>
        <v>48805.557391750997</v>
      </c>
      <c r="N81" s="13">
        <f t="shared" ref="N81" si="44">N79*N80</f>
        <v>49683.004919436898</v>
      </c>
      <c r="O81" s="13">
        <f t="shared" ref="O81" si="45">O79*O80</f>
        <v>50560.4524471228</v>
      </c>
    </row>
    <row r="83" spans="2:17" x14ac:dyDescent="0.25">
      <c r="B83" s="17" t="s">
        <v>100</v>
      </c>
      <c r="C83" s="6">
        <f>C77-C81</f>
        <v>106660.58010202352</v>
      </c>
      <c r="D83" s="6">
        <f t="shared" ref="D83:O83" si="46">D77-D81</f>
        <v>105745.73126766476</v>
      </c>
      <c r="E83" s="6">
        <f t="shared" si="46"/>
        <v>104830.88243330597</v>
      </c>
      <c r="F83" s="6">
        <f t="shared" si="46"/>
        <v>103916.68763032221</v>
      </c>
      <c r="G83" s="6">
        <f t="shared" si="46"/>
        <v>103002.49282733843</v>
      </c>
      <c r="H83" s="6">
        <f t="shared" si="46"/>
        <v>98203.355728268187</v>
      </c>
      <c r="I83" s="6">
        <f t="shared" si="46"/>
        <v>97324.24920502289</v>
      </c>
      <c r="J83" s="6">
        <f t="shared" si="46"/>
        <v>96445.746079769888</v>
      </c>
      <c r="K83" s="6">
        <f t="shared" si="46"/>
        <v>95568.298552083987</v>
      </c>
      <c r="L83" s="6">
        <f t="shared" si="46"/>
        <v>94690.851024398085</v>
      </c>
      <c r="M83" s="6">
        <f t="shared" si="46"/>
        <v>93813.403496712184</v>
      </c>
      <c r="N83" s="6">
        <f t="shared" si="46"/>
        <v>92935.955969026283</v>
      </c>
      <c r="O83" s="6">
        <f t="shared" si="46"/>
        <v>92058.508441340382</v>
      </c>
      <c r="P83" s="6">
        <f>AVERAGE(C83:O83)</f>
        <v>98861.287904405908</v>
      </c>
    </row>
    <row r="85" spans="2:17" x14ac:dyDescent="0.25">
      <c r="B85" t="s">
        <v>97</v>
      </c>
      <c r="C85" s="6">
        <f>C34+C35+C38+C41+C44+C46+C55+C56+C57+C58+C59</f>
        <v>21720200.539999999</v>
      </c>
      <c r="D85" s="6">
        <f t="shared" ref="D85:O85" si="47">D34+D35+D38+D41+D44+D46+D55+D56+D57+D58+D59</f>
        <v>21720200.539999999</v>
      </c>
      <c r="E85" s="6">
        <f t="shared" si="47"/>
        <v>21720200.539999999</v>
      </c>
      <c r="F85" s="6">
        <f t="shared" si="47"/>
        <v>21694055.52</v>
      </c>
      <c r="G85" s="6">
        <f t="shared" si="47"/>
        <v>21970034.309999999</v>
      </c>
      <c r="H85" s="6">
        <f t="shared" si="47"/>
        <v>21970034.309999999</v>
      </c>
      <c r="I85" s="6">
        <f t="shared" si="47"/>
        <v>21970034.309999999</v>
      </c>
      <c r="J85" s="6">
        <f t="shared" si="47"/>
        <v>22527306.949999999</v>
      </c>
      <c r="K85" s="6">
        <f t="shared" si="47"/>
        <v>22527306.949999999</v>
      </c>
      <c r="L85" s="6">
        <f t="shared" si="47"/>
        <v>22527306.949999999</v>
      </c>
      <c r="M85" s="6">
        <f t="shared" si="47"/>
        <v>22527306.949999999</v>
      </c>
      <c r="N85" s="6">
        <f t="shared" si="47"/>
        <v>22527306.949999999</v>
      </c>
      <c r="O85" s="6">
        <f t="shared" si="47"/>
        <v>22527306.949999999</v>
      </c>
    </row>
    <row r="86" spans="2:17" x14ac:dyDescent="0.25">
      <c r="C86" s="4">
        <v>2.3324339999999999E-2</v>
      </c>
      <c r="D86" s="4">
        <v>2.3324339999999999E-2</v>
      </c>
      <c r="E86" s="4">
        <v>2.3324339999999999E-2</v>
      </c>
      <c r="F86" s="4">
        <v>2.3324339999999999E-2</v>
      </c>
      <c r="G86" s="4">
        <v>2.3324339999999999E-2</v>
      </c>
      <c r="H86" s="4">
        <v>2.3324339999999999E-2</v>
      </c>
      <c r="I86" s="4">
        <v>2.3324339999999999E-2</v>
      </c>
      <c r="J86" s="4">
        <v>2.3324339999999999E-2</v>
      </c>
      <c r="K86" s="4">
        <v>2.3324339999999999E-2</v>
      </c>
      <c r="L86" s="4">
        <v>2.3324339999999999E-2</v>
      </c>
      <c r="M86" s="4">
        <v>2.3324339999999999E-2</v>
      </c>
      <c r="N86" s="4">
        <v>2.3324339999999999E-2</v>
      </c>
      <c r="O86" s="4">
        <v>2.3324339999999999E-2</v>
      </c>
      <c r="Q86" t="s">
        <v>53</v>
      </c>
    </row>
    <row r="87" spans="2:17" x14ac:dyDescent="0.25">
      <c r="C87" s="13">
        <f>C85*C86</f>
        <v>506609.34226314357</v>
      </c>
      <c r="D87" s="13">
        <f t="shared" ref="D87:O87" si="48">D85*D86</f>
        <v>506609.34226314357</v>
      </c>
      <c r="E87" s="13">
        <f t="shared" si="48"/>
        <v>506609.34226314357</v>
      </c>
      <c r="F87" s="13">
        <f t="shared" si="48"/>
        <v>505999.52692735678</v>
      </c>
      <c r="G87" s="13">
        <f t="shared" si="48"/>
        <v>512436.55005810532</v>
      </c>
      <c r="H87" s="13">
        <f t="shared" si="48"/>
        <v>512436.55005810532</v>
      </c>
      <c r="I87" s="13">
        <f t="shared" si="48"/>
        <v>512436.55005810532</v>
      </c>
      <c r="J87" s="13">
        <f t="shared" si="48"/>
        <v>525434.56658616301</v>
      </c>
      <c r="K87" s="13">
        <f t="shared" si="48"/>
        <v>525434.56658616301</v>
      </c>
      <c r="L87" s="13">
        <f t="shared" si="48"/>
        <v>525434.56658616301</v>
      </c>
      <c r="M87" s="13">
        <f t="shared" si="48"/>
        <v>525434.56658616301</v>
      </c>
      <c r="N87" s="13">
        <f t="shared" si="48"/>
        <v>525434.56658616301</v>
      </c>
      <c r="O87" s="13">
        <f t="shared" si="48"/>
        <v>525434.56658616301</v>
      </c>
      <c r="P87" s="5"/>
    </row>
    <row r="89" spans="2:17" x14ac:dyDescent="0.25">
      <c r="B89" t="s">
        <v>96</v>
      </c>
      <c r="C89" s="6">
        <f>R34+R35+R40+R43+R46+R48+R57+R58+R59+R60+R61</f>
        <v>11175449.35</v>
      </c>
      <c r="D89" s="6">
        <f t="shared" ref="D89:O89" si="49">S34+S35+S40+S43+S46+S48+S57+S58+S59+S60+S61</f>
        <v>11298485.039999999</v>
      </c>
      <c r="E89" s="6">
        <f t="shared" si="49"/>
        <v>11421520.73</v>
      </c>
      <c r="F89" s="6">
        <f t="shared" si="49"/>
        <v>11548389.699999999</v>
      </c>
      <c r="G89" s="6">
        <f t="shared" si="49"/>
        <v>11680946.01</v>
      </c>
      <c r="H89" s="6">
        <f t="shared" si="49"/>
        <v>11805436.16</v>
      </c>
      <c r="I89" s="6">
        <f t="shared" si="49"/>
        <v>11930153.09</v>
      </c>
      <c r="J89" s="6">
        <f t="shared" si="49"/>
        <v>12055934.27</v>
      </c>
      <c r="K89" s="6">
        <f t="shared" si="49"/>
        <v>12181828.33</v>
      </c>
      <c r="L89" s="6">
        <f t="shared" si="49"/>
        <v>12307704.630000001</v>
      </c>
      <c r="M89" s="6">
        <f t="shared" si="49"/>
        <v>12433580.930000002</v>
      </c>
      <c r="N89" s="6">
        <f t="shared" si="49"/>
        <v>12559457.229999999</v>
      </c>
      <c r="O89" s="6">
        <f t="shared" si="49"/>
        <v>12685333.529999999</v>
      </c>
    </row>
    <row r="90" spans="2:17" x14ac:dyDescent="0.25">
      <c r="C90" s="4">
        <v>2.3324339999999999E-2</v>
      </c>
      <c r="D90" s="4">
        <v>2.3324339999999999E-2</v>
      </c>
      <c r="E90" s="4">
        <v>2.3324339999999999E-2</v>
      </c>
      <c r="F90" s="4">
        <v>2.3324339999999999E-2</v>
      </c>
      <c r="G90" s="4">
        <v>2.3324339999999999E-2</v>
      </c>
      <c r="H90" s="4">
        <v>2.3324339999999999E-2</v>
      </c>
      <c r="I90" s="4">
        <v>2.3324339999999999E-2</v>
      </c>
      <c r="J90" s="4">
        <v>2.3324339999999999E-2</v>
      </c>
      <c r="K90" s="4">
        <v>2.3324339999999999E-2</v>
      </c>
      <c r="L90" s="4">
        <v>2.3324339999999999E-2</v>
      </c>
      <c r="M90" s="4">
        <v>2.3324339999999999E-2</v>
      </c>
      <c r="N90" s="4">
        <v>2.3324339999999999E-2</v>
      </c>
      <c r="O90" s="4">
        <v>2.3324339999999999E-2</v>
      </c>
    </row>
    <row r="91" spans="2:17" x14ac:dyDescent="0.25">
      <c r="C91" s="13">
        <f>C89*C90</f>
        <v>260659.98029217898</v>
      </c>
      <c r="D91" s="13">
        <f t="shared" ref="D91" si="50">D89*D90</f>
        <v>263529.70655787358</v>
      </c>
      <c r="E91" s="13">
        <f t="shared" ref="E91" si="51">E89*E90</f>
        <v>266399.43282356818</v>
      </c>
      <c r="F91" s="13">
        <f t="shared" ref="F91" si="52">F89*F90</f>
        <v>269358.56781529798</v>
      </c>
      <c r="G91" s="13">
        <f t="shared" ref="G91" si="53">G89*G90</f>
        <v>272450.35625888337</v>
      </c>
      <c r="H91" s="13">
        <f t="shared" ref="H91" si="54">H89*H90</f>
        <v>275354.00684413442</v>
      </c>
      <c r="I91" s="13">
        <f t="shared" ref="I91" si="55">I89*I90</f>
        <v>278262.94692321058</v>
      </c>
      <c r="J91" s="13">
        <f t="shared" ref="J91" si="56">J89*J90</f>
        <v>281196.7099311318</v>
      </c>
      <c r="K91" s="13">
        <f t="shared" ref="K91" si="57">K89*K90</f>
        <v>284133.10579055222</v>
      </c>
      <c r="L91" s="13">
        <f t="shared" ref="L91" si="58">L89*L90</f>
        <v>287069.08740969421</v>
      </c>
      <c r="M91" s="13">
        <f t="shared" ref="M91" si="59">M89*M90</f>
        <v>290005.06902883621</v>
      </c>
      <c r="N91" s="13">
        <f t="shared" ref="N91" si="60">N89*N90</f>
        <v>292941.05064797815</v>
      </c>
      <c r="O91" s="13">
        <f t="shared" ref="O91" si="61">O89*O90</f>
        <v>295877.03226712014</v>
      </c>
    </row>
    <row r="93" spans="2:17" x14ac:dyDescent="0.25">
      <c r="B93" s="17" t="s">
        <v>99</v>
      </c>
      <c r="C93" s="6">
        <f>C87-C91</f>
        <v>245949.36197096459</v>
      </c>
      <c r="D93" s="6">
        <f t="shared" ref="D93:O93" si="62">D87-D91</f>
        <v>243079.63570526999</v>
      </c>
      <c r="E93" s="6">
        <f t="shared" si="62"/>
        <v>240209.90943957539</v>
      </c>
      <c r="F93" s="6">
        <f t="shared" si="62"/>
        <v>236640.9591120588</v>
      </c>
      <c r="G93" s="6">
        <f t="shared" si="62"/>
        <v>239986.19379922195</v>
      </c>
      <c r="H93" s="6">
        <f t="shared" si="62"/>
        <v>237082.5432139709</v>
      </c>
      <c r="I93" s="6">
        <f t="shared" si="62"/>
        <v>234173.60313489474</v>
      </c>
      <c r="J93" s="6">
        <f t="shared" si="62"/>
        <v>244237.85665503121</v>
      </c>
      <c r="K93" s="6">
        <f t="shared" si="62"/>
        <v>241301.46079561079</v>
      </c>
      <c r="L93" s="6">
        <f t="shared" si="62"/>
        <v>238365.4791764688</v>
      </c>
      <c r="M93" s="6">
        <f t="shared" si="62"/>
        <v>235429.4975573268</v>
      </c>
      <c r="N93" s="6">
        <f t="shared" si="62"/>
        <v>232493.51593818486</v>
      </c>
      <c r="O93" s="6">
        <f t="shared" si="62"/>
        <v>229557.53431904287</v>
      </c>
      <c r="P93" s="6">
        <f>AVERAGE(C93:O93)</f>
        <v>238346.73467827853</v>
      </c>
    </row>
    <row r="95" spans="2:17" x14ac:dyDescent="0.25">
      <c r="B95" t="s">
        <v>95</v>
      </c>
      <c r="C95" s="6">
        <f>C60+C61+C62</f>
        <v>0</v>
      </c>
      <c r="D95" s="6">
        <f t="shared" ref="D95:O95" si="63">D60+D61+D62</f>
        <v>0</v>
      </c>
      <c r="E95" s="6">
        <f t="shared" si="63"/>
        <v>0</v>
      </c>
      <c r="F95" s="6">
        <f t="shared" si="63"/>
        <v>0</v>
      </c>
      <c r="G95" s="6">
        <f t="shared" si="63"/>
        <v>17637860.280000001</v>
      </c>
      <c r="H95" s="6">
        <f t="shared" si="63"/>
        <v>17713576</v>
      </c>
      <c r="I95" s="6">
        <f t="shared" si="63"/>
        <v>17840214.559999999</v>
      </c>
      <c r="J95" s="6">
        <f t="shared" si="63"/>
        <v>18093298.629999999</v>
      </c>
      <c r="K95" s="6">
        <f t="shared" si="63"/>
        <v>18115630.59</v>
      </c>
      <c r="L95" s="6">
        <f t="shared" si="63"/>
        <v>18157511.41</v>
      </c>
      <c r="M95" s="6">
        <f t="shared" si="63"/>
        <v>18160100.539999999</v>
      </c>
      <c r="N95" s="6">
        <f t="shared" si="63"/>
        <v>18160100.539999999</v>
      </c>
      <c r="O95" s="6">
        <f t="shared" si="63"/>
        <v>18160100.539999999</v>
      </c>
    </row>
    <row r="96" spans="2:17" x14ac:dyDescent="0.25"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 s="5">
        <f>AVERAGE(C96:O96)</f>
        <v>0</v>
      </c>
    </row>
    <row r="97" spans="1:30" x14ac:dyDescent="0.25">
      <c r="C97" s="13">
        <f>C95*C96</f>
        <v>0</v>
      </c>
      <c r="D97" s="13">
        <f t="shared" ref="D97:O97" si="64">D95*D96</f>
        <v>0</v>
      </c>
      <c r="E97" s="13">
        <f t="shared" si="64"/>
        <v>0</v>
      </c>
      <c r="F97" s="13">
        <f t="shared" si="64"/>
        <v>0</v>
      </c>
      <c r="G97" s="13">
        <f t="shared" si="64"/>
        <v>0</v>
      </c>
      <c r="H97" s="13">
        <f t="shared" si="64"/>
        <v>0</v>
      </c>
      <c r="I97" s="13">
        <f t="shared" si="64"/>
        <v>0</v>
      </c>
      <c r="J97" s="13">
        <f t="shared" si="64"/>
        <v>0</v>
      </c>
      <c r="K97" s="13">
        <f t="shared" si="64"/>
        <v>0</v>
      </c>
      <c r="L97" s="13">
        <f t="shared" si="64"/>
        <v>0</v>
      </c>
      <c r="M97" s="13">
        <f t="shared" si="64"/>
        <v>0</v>
      </c>
      <c r="N97" s="13">
        <f t="shared" si="64"/>
        <v>0</v>
      </c>
      <c r="O97" s="13">
        <f t="shared" si="64"/>
        <v>0</v>
      </c>
    </row>
    <row r="99" spans="1:30" x14ac:dyDescent="0.25">
      <c r="B99" t="s">
        <v>98</v>
      </c>
      <c r="C99" s="5">
        <f>R62+R63+R64</f>
        <v>0</v>
      </c>
      <c r="D99" s="5">
        <f t="shared" ref="D99:O99" si="65">S62+S63+S64</f>
        <v>0</v>
      </c>
      <c r="E99" s="5">
        <f t="shared" si="65"/>
        <v>0</v>
      </c>
      <c r="F99" s="5">
        <f t="shared" si="65"/>
        <v>0</v>
      </c>
      <c r="G99" s="5">
        <f t="shared" si="65"/>
        <v>935437.64</v>
      </c>
      <c r="H99" s="5">
        <f t="shared" si="65"/>
        <v>1091052.3999999999</v>
      </c>
      <c r="I99" s="5">
        <f t="shared" si="65"/>
        <v>1247277.49</v>
      </c>
      <c r="J99" s="5">
        <f t="shared" si="65"/>
        <v>1404844.3299999998</v>
      </c>
      <c r="K99" s="5">
        <f t="shared" si="65"/>
        <v>1562237.5</v>
      </c>
      <c r="L99" s="5">
        <f t="shared" si="65"/>
        <v>1719907.64</v>
      </c>
      <c r="M99" s="5">
        <f t="shared" si="65"/>
        <v>1877597.3699999999</v>
      </c>
      <c r="N99" s="5">
        <f t="shared" si="65"/>
        <v>2035287.1</v>
      </c>
      <c r="O99" s="5">
        <f t="shared" si="65"/>
        <v>2192976.83</v>
      </c>
    </row>
    <row r="100" spans="1:30" x14ac:dyDescent="0.25"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</row>
    <row r="101" spans="1:30" x14ac:dyDescent="0.25">
      <c r="C101" s="13">
        <f>C99*C100</f>
        <v>0</v>
      </c>
      <c r="D101" s="13">
        <f t="shared" ref="D101" si="66">D99*D100</f>
        <v>0</v>
      </c>
      <c r="E101" s="13">
        <f t="shared" ref="E101" si="67">E99*E100</f>
        <v>0</v>
      </c>
      <c r="F101" s="13">
        <f t="shared" ref="F101" si="68">F99*F100</f>
        <v>0</v>
      </c>
      <c r="G101" s="13">
        <f t="shared" ref="G101" si="69">G99*G100</f>
        <v>0</v>
      </c>
      <c r="H101" s="13">
        <f t="shared" ref="H101" si="70">H99*H100</f>
        <v>0</v>
      </c>
      <c r="I101" s="13">
        <f t="shared" ref="I101" si="71">I99*I100</f>
        <v>0</v>
      </c>
      <c r="J101" s="13">
        <f t="shared" ref="J101" si="72">J99*J100</f>
        <v>0</v>
      </c>
      <c r="K101" s="13">
        <f t="shared" ref="K101" si="73">K99*K100</f>
        <v>0</v>
      </c>
      <c r="L101" s="13">
        <f t="shared" ref="L101" si="74">L99*L100</f>
        <v>0</v>
      </c>
      <c r="M101" s="13">
        <f t="shared" ref="M101" si="75">M99*M100</f>
        <v>0</v>
      </c>
      <c r="N101" s="13">
        <f t="shared" ref="N101" si="76">N99*N100</f>
        <v>0</v>
      </c>
      <c r="O101" s="13">
        <f t="shared" ref="O101" si="77">O99*O100</f>
        <v>0</v>
      </c>
      <c r="P101" s="6">
        <f>AVERAGE(C101:O101)</f>
        <v>0</v>
      </c>
    </row>
    <row r="102" spans="1:30" x14ac:dyDescent="0.25"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6"/>
    </row>
    <row r="103" spans="1:30" x14ac:dyDescent="0.25">
      <c r="O103" s="17" t="s">
        <v>114</v>
      </c>
      <c r="P103" s="6">
        <f>SUM(P73:P101)</f>
        <v>4035040.5582144922</v>
      </c>
    </row>
    <row r="105" spans="1:30" x14ac:dyDescent="0.25">
      <c r="A105" t="s">
        <v>89</v>
      </c>
      <c r="C105" t="s">
        <v>1</v>
      </c>
      <c r="D105" t="s">
        <v>2</v>
      </c>
      <c r="E105" t="s">
        <v>3</v>
      </c>
      <c r="F105" t="s">
        <v>4</v>
      </c>
      <c r="G105" t="s">
        <v>5</v>
      </c>
      <c r="H105" t="s">
        <v>6</v>
      </c>
      <c r="I105" t="s">
        <v>7</v>
      </c>
      <c r="J105" t="s">
        <v>8</v>
      </c>
      <c r="K105" t="s">
        <v>9</v>
      </c>
      <c r="L105" t="s">
        <v>10</v>
      </c>
      <c r="M105" t="s">
        <v>11</v>
      </c>
      <c r="N105" t="s">
        <v>12</v>
      </c>
      <c r="O105" t="s">
        <v>13</v>
      </c>
      <c r="Q105" t="s">
        <v>90</v>
      </c>
      <c r="R105" t="s">
        <v>1</v>
      </c>
      <c r="S105" t="s">
        <v>2</v>
      </c>
      <c r="T105" t="s">
        <v>3</v>
      </c>
      <c r="U105" t="s">
        <v>4</v>
      </c>
      <c r="V105" t="s">
        <v>5</v>
      </c>
      <c r="W105" t="s">
        <v>6</v>
      </c>
      <c r="X105" t="s">
        <v>7</v>
      </c>
      <c r="Y105" t="s">
        <v>8</v>
      </c>
      <c r="Z105" t="s">
        <v>9</v>
      </c>
      <c r="AA105" t="s">
        <v>10</v>
      </c>
      <c r="AB105" t="s">
        <v>11</v>
      </c>
      <c r="AC105" t="s">
        <v>12</v>
      </c>
      <c r="AD105" t="s">
        <v>13</v>
      </c>
    </row>
    <row r="106" spans="1:30" x14ac:dyDescent="0.25">
      <c r="A106" s="9" t="s">
        <v>54</v>
      </c>
      <c r="C106" s="10">
        <v>162276969.98999998</v>
      </c>
      <c r="D106" s="10">
        <v>162355712.46000001</v>
      </c>
      <c r="E106" s="10">
        <v>162361218.34999999</v>
      </c>
      <c r="F106" s="10">
        <v>164381296.07000002</v>
      </c>
      <c r="G106" s="10">
        <v>140162840.80000001</v>
      </c>
      <c r="H106" s="10">
        <v>140380140.66999999</v>
      </c>
      <c r="I106" s="10">
        <v>140380001.31999999</v>
      </c>
      <c r="J106" s="10">
        <v>139548096.03999999</v>
      </c>
      <c r="K106" s="10">
        <v>139818048.77000001</v>
      </c>
      <c r="L106" s="10">
        <v>139851129.06</v>
      </c>
      <c r="M106" s="10">
        <v>139962499.35999998</v>
      </c>
      <c r="N106" s="10">
        <v>140538646.84</v>
      </c>
      <c r="O106" s="10">
        <v>140325402.84999999</v>
      </c>
      <c r="Q106" s="9" t="s">
        <v>54</v>
      </c>
      <c r="R106" s="10">
        <v>56198710.960000001</v>
      </c>
      <c r="S106" s="10">
        <v>56990547.559999995</v>
      </c>
      <c r="T106" s="10">
        <v>57782443.469999999</v>
      </c>
      <c r="U106" s="10">
        <v>58890090.039999999</v>
      </c>
      <c r="V106" s="10">
        <v>34672856.009999998</v>
      </c>
      <c r="W106" s="10">
        <v>35357006.860000007</v>
      </c>
      <c r="X106" s="10">
        <v>36041157.230000004</v>
      </c>
      <c r="Y106" s="10">
        <v>32970614.300000001</v>
      </c>
      <c r="Z106" s="10">
        <v>33652658.679999992</v>
      </c>
      <c r="AA106" s="10">
        <v>34334825.88000001</v>
      </c>
      <c r="AB106" s="10">
        <v>35015317.030000009</v>
      </c>
      <c r="AC106" s="10">
        <v>35698057.399999991</v>
      </c>
      <c r="AD106" s="10">
        <v>36379392.43999999</v>
      </c>
    </row>
    <row r="107" spans="1:30" x14ac:dyDescent="0.25">
      <c r="A107" s="11" t="s">
        <v>55</v>
      </c>
      <c r="C107" s="3">
        <v>2874239.86</v>
      </c>
      <c r="D107" s="3">
        <v>2874239.86</v>
      </c>
      <c r="E107" s="3">
        <v>2874239.86</v>
      </c>
      <c r="F107" s="3">
        <v>2874239.86</v>
      </c>
      <c r="G107" s="3">
        <v>2874239.86</v>
      </c>
      <c r="H107" s="3">
        <v>2874239.86</v>
      </c>
      <c r="I107" s="3">
        <v>2874239.86</v>
      </c>
      <c r="J107" s="3">
        <v>2874239.86</v>
      </c>
      <c r="K107" s="3">
        <v>2874239.86</v>
      </c>
      <c r="L107" s="3">
        <v>2874239.86</v>
      </c>
      <c r="M107" s="3">
        <v>2874239.86</v>
      </c>
      <c r="N107" s="3">
        <v>2874239.86</v>
      </c>
      <c r="O107" s="3">
        <v>2874239.86</v>
      </c>
      <c r="Q107" s="11" t="s">
        <v>57</v>
      </c>
      <c r="R107" s="3">
        <v>980358.31</v>
      </c>
      <c r="S107" s="3">
        <v>1014878.38</v>
      </c>
      <c r="T107" s="3">
        <v>1049398.45</v>
      </c>
      <c r="U107" s="3">
        <v>1080384.21</v>
      </c>
      <c r="V107" s="3">
        <v>1114579.6000000001</v>
      </c>
      <c r="W107" s="3">
        <v>1148767.27</v>
      </c>
      <c r="X107" s="3">
        <v>1182954.94</v>
      </c>
      <c r="Y107" s="3">
        <v>1217142.6100000001</v>
      </c>
      <c r="Z107" s="3">
        <v>1250913.46</v>
      </c>
      <c r="AA107" s="3">
        <v>1284684.31</v>
      </c>
      <c r="AB107" s="3">
        <v>1318455.1599999999</v>
      </c>
      <c r="AC107" s="3">
        <v>1352226.01</v>
      </c>
      <c r="AD107" s="3">
        <v>1385996.86</v>
      </c>
    </row>
    <row r="108" spans="1:30" x14ac:dyDescent="0.25">
      <c r="A108" s="11" t="s">
        <v>56</v>
      </c>
      <c r="C108" s="3">
        <v>1887122.88</v>
      </c>
      <c r="D108" s="3">
        <v>1887122.88</v>
      </c>
      <c r="E108" s="3">
        <v>1887122.88</v>
      </c>
      <c r="F108" s="3">
        <v>1887122.88</v>
      </c>
      <c r="G108" s="3">
        <v>1887122.88</v>
      </c>
      <c r="H108" s="3">
        <v>1887122.88</v>
      </c>
      <c r="I108" s="3">
        <v>1887122.88</v>
      </c>
      <c r="J108" s="3">
        <v>1887122.88</v>
      </c>
      <c r="K108" s="3">
        <v>1887122.88</v>
      </c>
      <c r="L108" s="3">
        <v>1887122.88</v>
      </c>
      <c r="M108" s="3">
        <v>1887122.88</v>
      </c>
      <c r="N108" s="3">
        <v>1887122.88</v>
      </c>
      <c r="O108" s="3">
        <v>1887122.88</v>
      </c>
      <c r="Q108" s="11" t="s">
        <v>58</v>
      </c>
      <c r="R108" s="3">
        <v>2908130.4</v>
      </c>
      <c r="S108" s="3">
        <v>2922275.18</v>
      </c>
      <c r="T108" s="3">
        <v>2936419.96</v>
      </c>
      <c r="U108" s="3">
        <v>2950399.66</v>
      </c>
      <c r="V108" s="3">
        <v>1464152.88</v>
      </c>
      <c r="W108" s="3">
        <v>1473334.92</v>
      </c>
      <c r="X108" s="3">
        <v>1482516.96</v>
      </c>
      <c r="Y108" s="3">
        <v>1491699</v>
      </c>
      <c r="Z108" s="3">
        <v>1500652.39</v>
      </c>
      <c r="AA108" s="3">
        <v>1509605.78</v>
      </c>
      <c r="AB108" s="3">
        <v>1518559.17</v>
      </c>
      <c r="AC108" s="3">
        <v>1527512.56</v>
      </c>
      <c r="AD108" s="3">
        <v>1536465.95</v>
      </c>
    </row>
    <row r="109" spans="1:30" x14ac:dyDescent="0.25">
      <c r="A109" s="11" t="s">
        <v>57</v>
      </c>
      <c r="C109" s="3">
        <v>12667273.76</v>
      </c>
      <c r="D109" s="3">
        <v>12667261.68</v>
      </c>
      <c r="E109" s="3">
        <v>12667261.68</v>
      </c>
      <c r="F109" s="3">
        <v>12620665.26</v>
      </c>
      <c r="G109" s="3">
        <v>12620665.26</v>
      </c>
      <c r="H109" s="3">
        <v>12620665.26</v>
      </c>
      <c r="I109" s="3">
        <v>12620665.26</v>
      </c>
      <c r="J109" s="3">
        <v>12620665.26</v>
      </c>
      <c r="K109" s="3">
        <v>12620665.26</v>
      </c>
      <c r="L109" s="3">
        <v>12620665.26</v>
      </c>
      <c r="M109" s="3">
        <v>12620665.26</v>
      </c>
      <c r="N109" s="3">
        <v>12620665.26</v>
      </c>
      <c r="O109" s="3">
        <v>12620665.26</v>
      </c>
      <c r="Q109" s="11" t="s">
        <v>59</v>
      </c>
      <c r="R109" s="3">
        <v>1935867.84</v>
      </c>
      <c r="S109" s="3">
        <v>1964519.72</v>
      </c>
      <c r="T109" s="3">
        <v>1993171.6</v>
      </c>
      <c r="U109" s="3">
        <v>2036499.48</v>
      </c>
      <c r="V109" s="3">
        <v>2067332.15</v>
      </c>
      <c r="W109" s="3">
        <v>2098165.7799999998</v>
      </c>
      <c r="X109" s="3">
        <v>2128999.41</v>
      </c>
      <c r="Y109" s="3">
        <v>2159833.04</v>
      </c>
      <c r="Z109" s="3">
        <v>2190595.89</v>
      </c>
      <c r="AA109" s="3">
        <v>2221360.7400000002</v>
      </c>
      <c r="AB109" s="3">
        <v>2252136.71</v>
      </c>
      <c r="AC109" s="3">
        <v>2284254.12</v>
      </c>
      <c r="AD109" s="3">
        <v>2316390.37</v>
      </c>
    </row>
    <row r="110" spans="1:30" x14ac:dyDescent="0.25">
      <c r="A110" s="11" t="s">
        <v>58</v>
      </c>
      <c r="C110" s="3">
        <v>4293774.33</v>
      </c>
      <c r="D110" s="3">
        <v>4293774.33</v>
      </c>
      <c r="E110" s="3">
        <v>4293774.33</v>
      </c>
      <c r="F110" s="3">
        <v>4293774.33</v>
      </c>
      <c r="G110" s="3">
        <v>2820613.55</v>
      </c>
      <c r="H110" s="3">
        <v>2820613.55</v>
      </c>
      <c r="I110" s="3">
        <v>2820613.55</v>
      </c>
      <c r="J110" s="3">
        <v>2820613.55</v>
      </c>
      <c r="K110" s="3">
        <v>2820613.55</v>
      </c>
      <c r="L110" s="3">
        <v>2820613.55</v>
      </c>
      <c r="M110" s="3">
        <v>2820613.55</v>
      </c>
      <c r="N110" s="3">
        <v>2820613.55</v>
      </c>
      <c r="O110" s="3">
        <v>2820613.55</v>
      </c>
      <c r="Q110" s="11" t="s">
        <v>60</v>
      </c>
      <c r="R110" s="3">
        <v>636050.1</v>
      </c>
      <c r="S110" s="3">
        <v>643819.72</v>
      </c>
      <c r="T110" s="3">
        <v>651589.34</v>
      </c>
      <c r="U110" s="3">
        <v>653443.93999999994</v>
      </c>
      <c r="V110" s="3">
        <v>661079.63</v>
      </c>
      <c r="W110" s="3">
        <v>668741.15</v>
      </c>
      <c r="X110" s="3">
        <v>676402.67</v>
      </c>
      <c r="Y110" s="3">
        <v>684208.04</v>
      </c>
      <c r="Z110" s="3">
        <v>691997.02</v>
      </c>
      <c r="AA110" s="3">
        <v>699786</v>
      </c>
      <c r="AB110" s="3">
        <v>705563.96</v>
      </c>
      <c r="AC110" s="3">
        <v>713347.22</v>
      </c>
      <c r="AD110" s="3">
        <v>721149.8</v>
      </c>
    </row>
    <row r="111" spans="1:30" x14ac:dyDescent="0.25">
      <c r="A111" s="11" t="s">
        <v>59</v>
      </c>
      <c r="C111" s="3">
        <v>10419806.710000001</v>
      </c>
      <c r="D111" s="3">
        <v>10419806.710000001</v>
      </c>
      <c r="E111" s="3">
        <v>10419806.710000001</v>
      </c>
      <c r="F111" s="3">
        <v>11239299.539999999</v>
      </c>
      <c r="G111" s="3">
        <v>11239299.539999999</v>
      </c>
      <c r="H111" s="3">
        <v>11239299.539999999</v>
      </c>
      <c r="I111" s="3">
        <v>11239299.539999999</v>
      </c>
      <c r="J111" s="3">
        <v>11239299.539999999</v>
      </c>
      <c r="K111" s="3">
        <v>11336745.039999999</v>
      </c>
      <c r="L111" s="3">
        <v>11337724.359999999</v>
      </c>
      <c r="M111" s="3">
        <v>11342490.52</v>
      </c>
      <c r="N111" s="3">
        <v>11835420.42</v>
      </c>
      <c r="O111" s="3">
        <v>11841190.48</v>
      </c>
      <c r="Q111" s="11" t="s">
        <v>61</v>
      </c>
      <c r="R111" s="3"/>
      <c r="S111" s="3"/>
      <c r="T111" s="3"/>
      <c r="U111" s="3">
        <v>17028.849999999999</v>
      </c>
      <c r="V111" s="3">
        <v>17713.79</v>
      </c>
      <c r="W111" s="3">
        <v>18398.73</v>
      </c>
      <c r="X111" s="3">
        <v>19083.669999999998</v>
      </c>
      <c r="Y111" s="3">
        <v>19768.61</v>
      </c>
      <c r="Z111" s="3">
        <v>20597.32</v>
      </c>
      <c r="AA111" s="3">
        <v>21460.41</v>
      </c>
      <c r="AB111" s="3">
        <v>22327.58</v>
      </c>
      <c r="AC111" s="3">
        <v>23324.19</v>
      </c>
      <c r="AD111" s="3">
        <v>24320.799999999999</v>
      </c>
    </row>
    <row r="112" spans="1:30" x14ac:dyDescent="0.25">
      <c r="A112" s="11" t="s">
        <v>60</v>
      </c>
      <c r="C112" s="3">
        <v>2333015.8199999998</v>
      </c>
      <c r="D112" s="3">
        <v>2333015.8199999998</v>
      </c>
      <c r="E112" s="3">
        <v>2333015.8199999998</v>
      </c>
      <c r="F112" s="3">
        <v>2295207.67</v>
      </c>
      <c r="G112" s="3">
        <v>2295207.67</v>
      </c>
      <c r="H112" s="3">
        <v>2295207.67</v>
      </c>
      <c r="I112" s="3">
        <v>2295207.67</v>
      </c>
      <c r="J112" s="3">
        <v>2367029.84</v>
      </c>
      <c r="K112" s="3">
        <v>2367029.84</v>
      </c>
      <c r="L112" s="3">
        <v>2367029.84</v>
      </c>
      <c r="M112" s="3">
        <v>2365024.54</v>
      </c>
      <c r="N112" s="3">
        <v>2365024.54</v>
      </c>
      <c r="O112" s="3">
        <v>2369856.9900000002</v>
      </c>
      <c r="Q112" s="11" t="s">
        <v>62</v>
      </c>
      <c r="R112" s="3"/>
      <c r="S112" s="3"/>
      <c r="T112" s="3"/>
      <c r="U112" s="3">
        <v>75684.820000000007</v>
      </c>
      <c r="V112" s="3">
        <v>77650.25</v>
      </c>
      <c r="W112" s="3">
        <v>79615.7</v>
      </c>
      <c r="X112" s="3">
        <v>81581.149999999994</v>
      </c>
      <c r="Y112" s="3">
        <v>83546.600000000006</v>
      </c>
      <c r="Z112" s="3">
        <v>85401.96</v>
      </c>
      <c r="AA112" s="3">
        <v>87257.32</v>
      </c>
      <c r="AB112" s="3">
        <v>88935.21</v>
      </c>
      <c r="AC112" s="3">
        <v>89145.34</v>
      </c>
      <c r="AD112" s="3">
        <v>89355.47</v>
      </c>
    </row>
    <row r="113" spans="1:30" x14ac:dyDescent="0.25">
      <c r="A113" s="11" t="s">
        <v>61</v>
      </c>
      <c r="C113" s="3"/>
      <c r="D113" s="3"/>
      <c r="E113" s="3"/>
      <c r="F113" s="3">
        <v>204636.03</v>
      </c>
      <c r="G113" s="3">
        <v>204636.03</v>
      </c>
      <c r="H113" s="3">
        <v>204636.03</v>
      </c>
      <c r="I113" s="3">
        <v>204636.03</v>
      </c>
      <c r="J113" s="3">
        <v>204636.03</v>
      </c>
      <c r="K113" s="3">
        <v>269548.64</v>
      </c>
      <c r="L113" s="3">
        <v>283263.09000000003</v>
      </c>
      <c r="M113" s="3">
        <v>284686.05</v>
      </c>
      <c r="N113" s="3">
        <v>323410.78000000003</v>
      </c>
      <c r="O113" s="3">
        <v>323410.78000000003</v>
      </c>
      <c r="Q113" s="11" t="s">
        <v>63</v>
      </c>
      <c r="R113" s="3"/>
      <c r="S113" s="3"/>
      <c r="T113" s="3"/>
      <c r="U113" s="3">
        <v>59792.959999999999</v>
      </c>
      <c r="V113" s="3">
        <v>62765.8</v>
      </c>
      <c r="W113" s="3">
        <v>65325.23</v>
      </c>
      <c r="X113" s="3">
        <v>67884.66</v>
      </c>
      <c r="Y113" s="3">
        <v>70444.09</v>
      </c>
      <c r="Z113" s="3">
        <v>72990.850000000006</v>
      </c>
      <c r="AA113" s="3">
        <v>75537.61</v>
      </c>
      <c r="AB113" s="3">
        <v>78084.37</v>
      </c>
      <c r="AC113" s="3">
        <v>80631.13</v>
      </c>
      <c r="AD113" s="3">
        <v>83177.89</v>
      </c>
    </row>
    <row r="114" spans="1:30" x14ac:dyDescent="0.25">
      <c r="A114" s="11" t="s">
        <v>62</v>
      </c>
      <c r="C114" s="3"/>
      <c r="D114" s="3"/>
      <c r="E114" s="3"/>
      <c r="F114" s="3">
        <v>96290.22</v>
      </c>
      <c r="G114" s="3">
        <v>96290.22</v>
      </c>
      <c r="H114" s="3">
        <v>96290.22</v>
      </c>
      <c r="I114" s="3">
        <v>96290.22</v>
      </c>
      <c r="J114" s="3">
        <v>96290.22</v>
      </c>
      <c r="K114" s="3">
        <v>96290.22</v>
      </c>
      <c r="L114" s="3">
        <v>96290.22</v>
      </c>
      <c r="M114" s="3">
        <v>96290.22</v>
      </c>
      <c r="N114" s="3">
        <v>96290.22</v>
      </c>
      <c r="O114" s="3">
        <v>96290.22</v>
      </c>
      <c r="Q114" s="11" t="s">
        <v>64</v>
      </c>
      <c r="R114" s="3"/>
      <c r="S114" s="3"/>
      <c r="T114" s="3"/>
      <c r="U114" s="3">
        <v>13553.58</v>
      </c>
      <c r="V114" s="3">
        <v>13591.13</v>
      </c>
      <c r="W114" s="3">
        <v>13628.69</v>
      </c>
      <c r="X114" s="3">
        <v>13666.25</v>
      </c>
      <c r="Y114" s="3">
        <v>13703.81</v>
      </c>
      <c r="Z114" s="3">
        <v>13747.67</v>
      </c>
      <c r="AA114" s="3">
        <v>13791.53</v>
      </c>
      <c r="AB114" s="3">
        <v>13835.39</v>
      </c>
      <c r="AC114" s="3">
        <v>13879.25</v>
      </c>
      <c r="AD114" s="3">
        <v>13923.11</v>
      </c>
    </row>
    <row r="115" spans="1:30" x14ac:dyDescent="0.25">
      <c r="A115" s="11" t="s">
        <v>63</v>
      </c>
      <c r="C115" s="3"/>
      <c r="D115" s="3"/>
      <c r="E115" s="3"/>
      <c r="F115" s="3">
        <v>336405.28</v>
      </c>
      <c r="G115" s="3">
        <v>347774.5</v>
      </c>
      <c r="H115" s="3">
        <v>347774.5</v>
      </c>
      <c r="I115" s="3">
        <v>347774.5</v>
      </c>
      <c r="J115" s="3">
        <v>347774.5</v>
      </c>
      <c r="K115" s="3">
        <v>347774.5</v>
      </c>
      <c r="L115" s="3">
        <v>347774.5</v>
      </c>
      <c r="M115" s="3">
        <v>347774.5</v>
      </c>
      <c r="N115" s="3">
        <v>347774.5</v>
      </c>
      <c r="O115" s="3">
        <v>347774.5</v>
      </c>
      <c r="Q115" s="11" t="s">
        <v>65</v>
      </c>
      <c r="R115" s="3">
        <v>856838.7</v>
      </c>
      <c r="S115" s="3">
        <v>865952.03</v>
      </c>
      <c r="T115" s="3">
        <v>875065.36</v>
      </c>
      <c r="U115" s="3">
        <v>884207.57</v>
      </c>
      <c r="V115" s="3">
        <v>893349.78</v>
      </c>
      <c r="W115" s="3">
        <v>902492.41</v>
      </c>
      <c r="X115" s="3">
        <v>911635.04</v>
      </c>
      <c r="Y115" s="3">
        <v>870971.15</v>
      </c>
      <c r="Z115" s="3">
        <v>880034.94</v>
      </c>
      <c r="AA115" s="3">
        <v>889098.73</v>
      </c>
      <c r="AB115" s="3">
        <v>898162.52</v>
      </c>
      <c r="AC115" s="3">
        <v>907226.31</v>
      </c>
      <c r="AD115" s="3">
        <v>916290.1</v>
      </c>
    </row>
    <row r="116" spans="1:30" x14ac:dyDescent="0.25">
      <c r="A116" s="11" t="s">
        <v>64</v>
      </c>
      <c r="C116" s="3"/>
      <c r="D116" s="3"/>
      <c r="E116" s="3"/>
      <c r="F116" s="3">
        <v>23632.07</v>
      </c>
      <c r="G116" s="3">
        <v>23632.07</v>
      </c>
      <c r="H116" s="3">
        <v>23632.07</v>
      </c>
      <c r="I116" s="3">
        <v>23632.07</v>
      </c>
      <c r="J116" s="3">
        <v>23632.07</v>
      </c>
      <c r="K116" s="3">
        <v>23632.07</v>
      </c>
      <c r="L116" s="3">
        <v>23632.07</v>
      </c>
      <c r="M116" s="3">
        <v>23632.07</v>
      </c>
      <c r="N116" s="3">
        <v>23632.07</v>
      </c>
      <c r="O116" s="3">
        <v>23632.07</v>
      </c>
      <c r="Q116" s="11" t="s">
        <v>66</v>
      </c>
      <c r="R116" s="3">
        <v>117478.13</v>
      </c>
      <c r="S116" s="3">
        <v>118735.91</v>
      </c>
      <c r="T116" s="3">
        <v>119993.69</v>
      </c>
      <c r="U116" s="3">
        <v>122432.27</v>
      </c>
      <c r="V116" s="3">
        <v>123796.95</v>
      </c>
      <c r="W116" s="3">
        <v>125161.64</v>
      </c>
      <c r="X116" s="3">
        <v>126526.33</v>
      </c>
      <c r="Y116" s="3">
        <v>127891.02</v>
      </c>
      <c r="Z116" s="3">
        <v>129262.37</v>
      </c>
      <c r="AA116" s="3">
        <v>130633.72</v>
      </c>
      <c r="AB116" s="3">
        <v>132005.07</v>
      </c>
      <c r="AC116" s="3">
        <v>133376.42000000001</v>
      </c>
      <c r="AD116" s="3">
        <v>134747.76999999999</v>
      </c>
    </row>
    <row r="117" spans="1:30" x14ac:dyDescent="0.25">
      <c r="A117" s="11" t="s">
        <v>65</v>
      </c>
      <c r="C117" s="3">
        <v>1962784.81</v>
      </c>
      <c r="D117" s="3">
        <v>1962784.81</v>
      </c>
      <c r="E117" s="3">
        <v>1962784.81</v>
      </c>
      <c r="F117" s="3">
        <v>1962784.81</v>
      </c>
      <c r="G117" s="3">
        <v>1962784.81</v>
      </c>
      <c r="H117" s="3">
        <v>1962784.81</v>
      </c>
      <c r="I117" s="3">
        <v>1962784.81</v>
      </c>
      <c r="J117" s="3">
        <v>1913117.11</v>
      </c>
      <c r="K117" s="3">
        <v>1913117.11</v>
      </c>
      <c r="L117" s="3">
        <v>1913117.11</v>
      </c>
      <c r="M117" s="3">
        <v>1913117.11</v>
      </c>
      <c r="N117" s="3">
        <v>1913117.11</v>
      </c>
      <c r="O117" s="3">
        <v>1913117.11</v>
      </c>
      <c r="Q117" s="11" t="s">
        <v>67</v>
      </c>
      <c r="R117" s="3">
        <v>8362.44</v>
      </c>
      <c r="S117" s="3">
        <v>8436.4</v>
      </c>
      <c r="T117" s="3">
        <v>8510.36</v>
      </c>
      <c r="U117" s="3">
        <v>8591.25</v>
      </c>
      <c r="V117" s="3">
        <v>8772.56</v>
      </c>
      <c r="W117" s="3">
        <v>8892.66</v>
      </c>
      <c r="X117" s="3">
        <v>9012.76</v>
      </c>
      <c r="Y117" s="3">
        <v>9132.86</v>
      </c>
      <c r="Z117" s="3">
        <v>9274.65</v>
      </c>
      <c r="AA117" s="3">
        <v>9416.44</v>
      </c>
      <c r="AB117" s="3">
        <v>9558.23</v>
      </c>
      <c r="AC117" s="3">
        <v>9700.02</v>
      </c>
      <c r="AD117" s="3">
        <v>9841.81</v>
      </c>
    </row>
    <row r="118" spans="1:30" x14ac:dyDescent="0.25">
      <c r="A118" s="11" t="s">
        <v>66</v>
      </c>
      <c r="C118" s="3">
        <v>271621.21999999997</v>
      </c>
      <c r="D118" s="3">
        <v>271621.21999999997</v>
      </c>
      <c r="E118" s="3">
        <v>271621.21999999997</v>
      </c>
      <c r="F118" s="3">
        <v>294319.45</v>
      </c>
      <c r="G118" s="3">
        <v>294319.45</v>
      </c>
      <c r="H118" s="3">
        <v>294319.45</v>
      </c>
      <c r="I118" s="3">
        <v>294319.45</v>
      </c>
      <c r="J118" s="3">
        <v>294319.45</v>
      </c>
      <c r="K118" s="3">
        <v>294319.45</v>
      </c>
      <c r="L118" s="3">
        <v>294319.45</v>
      </c>
      <c r="M118" s="3">
        <v>294319.45</v>
      </c>
      <c r="N118" s="3">
        <v>294319.45</v>
      </c>
      <c r="O118" s="3">
        <v>294319.45</v>
      </c>
      <c r="Q118" s="11" t="s">
        <v>68</v>
      </c>
      <c r="R118" s="3"/>
      <c r="S118" s="3"/>
      <c r="T118" s="3"/>
      <c r="U118" s="3">
        <v>114896.02</v>
      </c>
      <c r="V118" s="3">
        <v>115764.98</v>
      </c>
      <c r="W118" s="3">
        <v>116633.97</v>
      </c>
      <c r="X118" s="3">
        <v>117502.96</v>
      </c>
      <c r="Y118" s="3">
        <v>118371.95</v>
      </c>
      <c r="Z118" s="3">
        <v>119371.44</v>
      </c>
      <c r="AA118" s="3">
        <v>120370.93</v>
      </c>
      <c r="AB118" s="3">
        <v>121370.42</v>
      </c>
      <c r="AC118" s="3">
        <v>122369.91</v>
      </c>
      <c r="AD118" s="3">
        <v>123369.4</v>
      </c>
    </row>
    <row r="119" spans="1:30" x14ac:dyDescent="0.25">
      <c r="A119" s="11" t="s">
        <v>67</v>
      </c>
      <c r="C119" s="3">
        <v>42911.54</v>
      </c>
      <c r="D119" s="3">
        <v>42911.54</v>
      </c>
      <c r="E119" s="3">
        <v>42911.54</v>
      </c>
      <c r="F119" s="3">
        <v>42911.54</v>
      </c>
      <c r="G119" s="3">
        <v>51378.559999999998</v>
      </c>
      <c r="H119" s="3">
        <v>70015.66</v>
      </c>
      <c r="I119" s="3">
        <v>70015.66</v>
      </c>
      <c r="J119" s="3">
        <v>70015.66</v>
      </c>
      <c r="K119" s="3">
        <v>70015.66</v>
      </c>
      <c r="L119" s="3">
        <v>70015.66</v>
      </c>
      <c r="M119" s="3">
        <v>70015.66</v>
      </c>
      <c r="N119" s="3">
        <v>70015.66</v>
      </c>
      <c r="O119" s="3">
        <v>70015.66</v>
      </c>
      <c r="Q119" s="11" t="s">
        <v>69</v>
      </c>
      <c r="R119" s="3">
        <v>282148.03999999998</v>
      </c>
      <c r="S119" s="3">
        <v>289345.26</v>
      </c>
      <c r="T119" s="3">
        <v>296542.48</v>
      </c>
      <c r="U119" s="3">
        <v>303716.40000000002</v>
      </c>
      <c r="V119" s="3">
        <v>310890.32</v>
      </c>
      <c r="W119" s="3">
        <v>318063.95</v>
      </c>
      <c r="X119" s="3">
        <v>325237.58</v>
      </c>
      <c r="Y119" s="3">
        <v>332411.21000000002</v>
      </c>
      <c r="Z119" s="3">
        <v>339535.73</v>
      </c>
      <c r="AA119" s="3">
        <v>346660.25</v>
      </c>
      <c r="AB119" s="3">
        <v>353784.77</v>
      </c>
      <c r="AC119" s="3">
        <v>360909.29</v>
      </c>
      <c r="AD119" s="3">
        <v>368033.81</v>
      </c>
    </row>
    <row r="120" spans="1:30" x14ac:dyDescent="0.25">
      <c r="A120" s="11" t="s">
        <v>68</v>
      </c>
      <c r="C120" s="3"/>
      <c r="D120" s="3"/>
      <c r="E120" s="3"/>
      <c r="F120" s="3">
        <v>509282.85</v>
      </c>
      <c r="G120" s="3">
        <v>509282.85</v>
      </c>
      <c r="H120" s="3">
        <v>509282.85</v>
      </c>
      <c r="I120" s="3">
        <v>509282.85</v>
      </c>
      <c r="J120" s="3">
        <v>509282.85</v>
      </c>
      <c r="K120" s="3">
        <v>509282.85</v>
      </c>
      <c r="L120" s="3">
        <v>509282.85</v>
      </c>
      <c r="M120" s="3">
        <v>509282.85</v>
      </c>
      <c r="N120" s="3">
        <v>509282.85</v>
      </c>
      <c r="O120" s="3">
        <v>509282.85</v>
      </c>
      <c r="Q120" s="11" t="s">
        <v>70</v>
      </c>
      <c r="R120" s="3">
        <v>3532009.33</v>
      </c>
      <c r="S120" s="3">
        <v>3594861.18</v>
      </c>
      <c r="T120" s="3">
        <v>3657713.03</v>
      </c>
      <c r="U120" s="3">
        <v>3720920.55</v>
      </c>
      <c r="V120" s="3">
        <v>3321754.17</v>
      </c>
      <c r="W120" s="3">
        <v>3386376.08</v>
      </c>
      <c r="X120" s="3">
        <v>3450997.96</v>
      </c>
      <c r="Y120" s="3">
        <v>3517355.09</v>
      </c>
      <c r="Z120" s="3">
        <v>3584500.24</v>
      </c>
      <c r="AA120" s="3">
        <v>3651645.03</v>
      </c>
      <c r="AB120" s="3">
        <v>3718789.83</v>
      </c>
      <c r="AC120" s="3">
        <v>3785934.63</v>
      </c>
      <c r="AD120" s="3">
        <v>3853079.43</v>
      </c>
    </row>
    <row r="121" spans="1:30" x14ac:dyDescent="0.25">
      <c r="A121" s="11" t="s">
        <v>69</v>
      </c>
      <c r="C121" s="3">
        <v>629166.46</v>
      </c>
      <c r="D121" s="3">
        <v>629166.46</v>
      </c>
      <c r="E121" s="3">
        <v>629166.46</v>
      </c>
      <c r="F121" s="3">
        <v>629166.46</v>
      </c>
      <c r="G121" s="3">
        <v>629166.46</v>
      </c>
      <c r="H121" s="3">
        <v>629166.46</v>
      </c>
      <c r="I121" s="3">
        <v>629166.46</v>
      </c>
      <c r="J121" s="3">
        <v>629166.46</v>
      </c>
      <c r="K121" s="3">
        <v>629166.46</v>
      </c>
      <c r="L121" s="3">
        <v>629166.46</v>
      </c>
      <c r="M121" s="3">
        <v>629166.46</v>
      </c>
      <c r="N121" s="3">
        <v>629166.46</v>
      </c>
      <c r="O121" s="3">
        <v>629166.46</v>
      </c>
      <c r="Q121" s="11" t="s">
        <v>71</v>
      </c>
      <c r="R121" s="3">
        <v>870905.35</v>
      </c>
      <c r="S121" s="3">
        <v>884321.5</v>
      </c>
      <c r="T121" s="3">
        <v>897737.65</v>
      </c>
      <c r="U121" s="3">
        <v>911166.94</v>
      </c>
      <c r="V121" s="3">
        <v>855081.68</v>
      </c>
      <c r="W121" s="3">
        <v>868578.34</v>
      </c>
      <c r="X121" s="3">
        <v>882074.79</v>
      </c>
      <c r="Y121" s="3">
        <v>895571.24</v>
      </c>
      <c r="Z121" s="3">
        <v>909095.53</v>
      </c>
      <c r="AA121" s="3">
        <v>922619.82</v>
      </c>
      <c r="AB121" s="3">
        <v>936144.11</v>
      </c>
      <c r="AC121" s="3">
        <v>949668.4</v>
      </c>
      <c r="AD121" s="3">
        <v>963192.69</v>
      </c>
    </row>
    <row r="122" spans="1:30" x14ac:dyDescent="0.25">
      <c r="A122" s="11" t="s">
        <v>70</v>
      </c>
      <c r="C122" s="3">
        <v>9346140.3000000007</v>
      </c>
      <c r="D122" s="3">
        <v>9346140.3000000007</v>
      </c>
      <c r="E122" s="3">
        <v>9346140.3000000007</v>
      </c>
      <c r="F122" s="3">
        <v>9346140.3000000007</v>
      </c>
      <c r="G122" s="3">
        <v>8903051.8000000007</v>
      </c>
      <c r="H122" s="3">
        <v>8911967.4700000007</v>
      </c>
      <c r="I122" s="3">
        <v>8911961.2100000009</v>
      </c>
      <c r="J122" s="3">
        <v>9310606.75</v>
      </c>
      <c r="K122" s="3">
        <v>9310764.2799999993</v>
      </c>
      <c r="L122" s="3">
        <v>9310699.4399999995</v>
      </c>
      <c r="M122" s="3">
        <v>9310701.2300000004</v>
      </c>
      <c r="N122" s="3">
        <v>9310701.2300000004</v>
      </c>
      <c r="O122" s="3">
        <v>9310701.2300000004</v>
      </c>
      <c r="Q122" s="11" t="s">
        <v>72</v>
      </c>
      <c r="R122" s="3">
        <v>244873.14</v>
      </c>
      <c r="S122" s="3">
        <v>249062.28</v>
      </c>
      <c r="T122" s="3">
        <v>253251.42</v>
      </c>
      <c r="U122" s="3">
        <v>257392.01</v>
      </c>
      <c r="V122" s="3">
        <v>261532.6</v>
      </c>
      <c r="W122" s="3">
        <v>265939.18</v>
      </c>
      <c r="X122" s="3">
        <v>270345.76</v>
      </c>
      <c r="Y122" s="3">
        <v>274752.34000000003</v>
      </c>
      <c r="Z122" s="3">
        <v>279049.98</v>
      </c>
      <c r="AA122" s="3">
        <v>283347.62</v>
      </c>
      <c r="AB122" s="3">
        <v>287645.26</v>
      </c>
      <c r="AC122" s="3">
        <v>291942.90000000002</v>
      </c>
      <c r="AD122" s="3">
        <v>296240.53999999998</v>
      </c>
    </row>
    <row r="123" spans="1:30" x14ac:dyDescent="0.25">
      <c r="A123" s="11" t="s">
        <v>71</v>
      </c>
      <c r="C123" s="3">
        <v>1884890.05</v>
      </c>
      <c r="D123" s="3">
        <v>1884890.05</v>
      </c>
      <c r="E123" s="3">
        <v>1884890.05</v>
      </c>
      <c r="F123" s="3">
        <v>1884890.05</v>
      </c>
      <c r="G123" s="3">
        <v>1818283.54</v>
      </c>
      <c r="H123" s="3">
        <v>1891196.73</v>
      </c>
      <c r="I123" s="3">
        <v>1891145.61</v>
      </c>
      <c r="J123" s="3">
        <v>1891144.7</v>
      </c>
      <c r="K123" s="3">
        <v>1891144.7</v>
      </c>
      <c r="L123" s="3">
        <v>1891144.7</v>
      </c>
      <c r="M123" s="3">
        <v>1891144.7</v>
      </c>
      <c r="N123" s="3">
        <v>1891144.7</v>
      </c>
      <c r="O123" s="3">
        <v>1891144.7</v>
      </c>
      <c r="Q123" s="11" t="s">
        <v>73</v>
      </c>
      <c r="R123" s="3">
        <v>496415.43</v>
      </c>
      <c r="S123" s="3">
        <v>503351.06</v>
      </c>
      <c r="T123" s="3">
        <v>510286.69</v>
      </c>
      <c r="U123" s="3">
        <v>517377.63</v>
      </c>
      <c r="V123" s="3">
        <v>384881.63</v>
      </c>
      <c r="W123" s="3">
        <v>391032.07</v>
      </c>
      <c r="X123" s="3">
        <v>397182.51</v>
      </c>
      <c r="Y123" s="3">
        <v>403532.61</v>
      </c>
      <c r="Z123" s="3">
        <v>410040.54</v>
      </c>
      <c r="AA123" s="3">
        <v>416548.47</v>
      </c>
      <c r="AB123" s="3">
        <v>423056.4</v>
      </c>
      <c r="AC123" s="3">
        <v>429564.33</v>
      </c>
      <c r="AD123" s="3">
        <v>436088.34</v>
      </c>
    </row>
    <row r="124" spans="1:30" x14ac:dyDescent="0.25">
      <c r="A124" s="11" t="s">
        <v>72</v>
      </c>
      <c r="C124" s="3">
        <v>629225.62</v>
      </c>
      <c r="D124" s="3">
        <v>629225.62</v>
      </c>
      <c r="E124" s="3">
        <v>629225.62</v>
      </c>
      <c r="F124" s="3">
        <v>629225.62</v>
      </c>
      <c r="G124" s="3">
        <v>629225.62</v>
      </c>
      <c r="H124" s="3">
        <v>629225.62</v>
      </c>
      <c r="I124" s="3">
        <v>629225.62</v>
      </c>
      <c r="J124" s="3">
        <v>629225.62</v>
      </c>
      <c r="K124" s="3">
        <v>629225.62</v>
      </c>
      <c r="L124" s="3">
        <v>629225.62</v>
      </c>
      <c r="M124" s="3">
        <v>629225.62</v>
      </c>
      <c r="N124" s="3">
        <v>629225.62</v>
      </c>
      <c r="O124" s="3">
        <v>629225.62</v>
      </c>
      <c r="Q124" s="11" t="s">
        <v>74</v>
      </c>
      <c r="R124" s="3">
        <v>104673.11</v>
      </c>
      <c r="S124" s="3">
        <v>105724.28</v>
      </c>
      <c r="T124" s="3">
        <v>106775.45</v>
      </c>
      <c r="U124" s="3">
        <v>107826.53</v>
      </c>
      <c r="V124" s="3">
        <v>108877.61</v>
      </c>
      <c r="W124" s="3">
        <v>109928.69</v>
      </c>
      <c r="X124" s="3">
        <v>110979.77</v>
      </c>
      <c r="Y124" s="3">
        <v>112030.85</v>
      </c>
      <c r="Z124" s="3">
        <v>113081.74</v>
      </c>
      <c r="AA124" s="3">
        <v>114132.63</v>
      </c>
      <c r="AB124" s="3">
        <v>115183.52</v>
      </c>
      <c r="AC124" s="3">
        <v>116234.41</v>
      </c>
      <c r="AD124" s="3">
        <v>117285.3</v>
      </c>
    </row>
    <row r="125" spans="1:30" x14ac:dyDescent="0.25">
      <c r="A125" s="11" t="s">
        <v>73</v>
      </c>
      <c r="C125" s="3">
        <v>939974.91</v>
      </c>
      <c r="D125" s="3">
        <v>939974.91</v>
      </c>
      <c r="E125" s="3">
        <v>939974.91</v>
      </c>
      <c r="F125" s="3">
        <v>943503.81</v>
      </c>
      <c r="G125" s="3">
        <v>813064.52</v>
      </c>
      <c r="H125" s="3">
        <v>813064.52</v>
      </c>
      <c r="I125" s="3">
        <v>813064.52</v>
      </c>
      <c r="J125" s="3">
        <v>857054.11</v>
      </c>
      <c r="K125" s="3">
        <v>859800.77</v>
      </c>
      <c r="L125" s="3">
        <v>859800.77</v>
      </c>
      <c r="M125" s="3">
        <v>859800.77</v>
      </c>
      <c r="N125" s="3">
        <v>859800.77</v>
      </c>
      <c r="O125" s="3">
        <v>861532.7</v>
      </c>
      <c r="Q125" s="11" t="s">
        <v>75</v>
      </c>
      <c r="R125" s="3">
        <v>42909349.119999997</v>
      </c>
      <c r="S125" s="3">
        <v>43507119.909999996</v>
      </c>
      <c r="T125" s="3">
        <v>44104950.369999997</v>
      </c>
      <c r="U125" s="3">
        <v>44702518.609999999</v>
      </c>
      <c r="V125" s="3">
        <v>22453469.100000001</v>
      </c>
      <c r="W125" s="3">
        <v>22938548.210000001</v>
      </c>
      <c r="X125" s="3">
        <v>23423627.079999998</v>
      </c>
      <c r="Y125" s="3">
        <v>20201740.41</v>
      </c>
      <c r="Z125" s="3">
        <v>20682538.219999999</v>
      </c>
      <c r="AA125" s="3">
        <v>21163410.920000002</v>
      </c>
      <c r="AB125" s="3">
        <v>21644780.850000001</v>
      </c>
      <c r="AC125" s="3">
        <v>22126391.579999998</v>
      </c>
      <c r="AD125" s="3">
        <v>22606506.690000001</v>
      </c>
    </row>
    <row r="126" spans="1:30" x14ac:dyDescent="0.25">
      <c r="A126" s="11" t="s">
        <v>74</v>
      </c>
      <c r="C126" s="3">
        <v>190246.97</v>
      </c>
      <c r="D126" s="3">
        <v>190246.97</v>
      </c>
      <c r="E126" s="3">
        <v>190246.97</v>
      </c>
      <c r="F126" s="3">
        <v>190246.97</v>
      </c>
      <c r="G126" s="3">
        <v>190246.97</v>
      </c>
      <c r="H126" s="3">
        <v>190246.97</v>
      </c>
      <c r="I126" s="3">
        <v>190246.97</v>
      </c>
      <c r="J126" s="3">
        <v>190246.97</v>
      </c>
      <c r="K126" s="3">
        <v>190246.97</v>
      </c>
      <c r="L126" s="3">
        <v>190246.97</v>
      </c>
      <c r="M126" s="3">
        <v>190246.97</v>
      </c>
      <c r="N126" s="3">
        <v>190246.97</v>
      </c>
      <c r="O126" s="3">
        <v>190246.97</v>
      </c>
      <c r="Q126" s="11" t="s">
        <v>76</v>
      </c>
      <c r="R126" s="3">
        <v>79730.960000000006</v>
      </c>
      <c r="S126" s="3">
        <v>80774.14</v>
      </c>
      <c r="T126" s="3">
        <v>81817.320000000007</v>
      </c>
      <c r="U126" s="3">
        <v>87259.03</v>
      </c>
      <c r="V126" s="3">
        <v>88548.12</v>
      </c>
      <c r="W126" s="3">
        <v>89837.28</v>
      </c>
      <c r="X126" s="3">
        <v>91126.44</v>
      </c>
      <c r="Y126" s="3">
        <v>92415.6</v>
      </c>
      <c r="Z126" s="3">
        <v>93688.49</v>
      </c>
      <c r="AA126" s="3">
        <v>94961.38</v>
      </c>
      <c r="AB126" s="3">
        <v>96234.27</v>
      </c>
      <c r="AC126" s="3">
        <v>97507.16</v>
      </c>
      <c r="AD126" s="3">
        <v>98780.05</v>
      </c>
    </row>
    <row r="127" spans="1:30" x14ac:dyDescent="0.25">
      <c r="A127" s="11" t="s">
        <v>75</v>
      </c>
      <c r="C127" s="3">
        <v>111528226.31999999</v>
      </c>
      <c r="D127" s="3">
        <v>111606980.87</v>
      </c>
      <c r="E127" s="3">
        <v>111612486.76000001</v>
      </c>
      <c r="F127" s="3">
        <v>111612460.98</v>
      </c>
      <c r="G127" s="3">
        <v>89487464.549999997</v>
      </c>
      <c r="H127" s="3">
        <v>89604298.459999993</v>
      </c>
      <c r="I127" s="3">
        <v>89604216.489999995</v>
      </c>
      <c r="J127" s="3">
        <v>88307522.519999996</v>
      </c>
      <c r="K127" s="3">
        <v>88412212.950000003</v>
      </c>
      <c r="L127" s="3">
        <v>88430664.310000002</v>
      </c>
      <c r="M127" s="3">
        <v>88537849</v>
      </c>
      <c r="N127" s="3">
        <v>88582341.849999994</v>
      </c>
      <c r="O127" s="3">
        <v>88352052.209999993</v>
      </c>
      <c r="Q127" s="11" t="s">
        <v>77</v>
      </c>
      <c r="R127" s="3">
        <v>178235.64</v>
      </c>
      <c r="S127" s="3">
        <v>179591.28</v>
      </c>
      <c r="T127" s="3">
        <v>180946.56</v>
      </c>
      <c r="U127" s="3">
        <v>196545.51</v>
      </c>
      <c r="V127" s="3">
        <v>198147.1</v>
      </c>
      <c r="W127" s="3">
        <v>199748.71</v>
      </c>
      <c r="X127" s="3">
        <v>201350.32</v>
      </c>
      <c r="Y127" s="3">
        <v>202951.93</v>
      </c>
      <c r="Z127" s="3">
        <v>204481</v>
      </c>
      <c r="AA127" s="3">
        <v>206010.07</v>
      </c>
      <c r="AB127" s="3">
        <v>207539.14</v>
      </c>
      <c r="AC127" s="3">
        <v>209068.21</v>
      </c>
      <c r="AD127" s="3">
        <v>210624.68</v>
      </c>
    </row>
    <row r="128" spans="1:30" x14ac:dyDescent="0.25">
      <c r="A128" s="11" t="s">
        <v>76</v>
      </c>
      <c r="C128" s="3">
        <v>91992.46</v>
      </c>
      <c r="D128" s="3">
        <v>91992.46</v>
      </c>
      <c r="E128" s="3">
        <v>91992.46</v>
      </c>
      <c r="F128" s="3">
        <v>113831.25</v>
      </c>
      <c r="G128" s="3">
        <v>113831.25</v>
      </c>
      <c r="H128" s="3">
        <v>113831.25</v>
      </c>
      <c r="I128" s="3">
        <v>113831.25</v>
      </c>
      <c r="J128" s="3">
        <v>113831.25</v>
      </c>
      <c r="K128" s="3">
        <v>113831.25</v>
      </c>
      <c r="L128" s="3">
        <v>113831.25</v>
      </c>
      <c r="M128" s="3">
        <v>113831.25</v>
      </c>
      <c r="N128" s="3">
        <v>113831.25</v>
      </c>
      <c r="O128" s="3">
        <v>113831.25</v>
      </c>
      <c r="Q128" s="11" t="s">
        <v>78</v>
      </c>
      <c r="R128" s="3">
        <v>57284.92</v>
      </c>
      <c r="S128" s="3">
        <v>57779.33</v>
      </c>
      <c r="T128" s="3">
        <v>58273.74</v>
      </c>
      <c r="U128" s="3">
        <v>60541.91</v>
      </c>
      <c r="V128" s="3">
        <v>61102.02</v>
      </c>
      <c r="W128" s="3">
        <v>61662.18</v>
      </c>
      <c r="X128" s="3">
        <v>62222.34</v>
      </c>
      <c r="Y128" s="3">
        <v>62782.5</v>
      </c>
      <c r="Z128" s="3">
        <v>63337.65</v>
      </c>
      <c r="AA128" s="3">
        <v>63904.71</v>
      </c>
      <c r="AB128" s="3">
        <v>64471.77</v>
      </c>
      <c r="AC128" s="3">
        <v>65038.83</v>
      </c>
      <c r="AD128" s="3">
        <v>65614.539999999994</v>
      </c>
    </row>
    <row r="129" spans="1:30" x14ac:dyDescent="0.25">
      <c r="A129" s="11" t="s">
        <v>77</v>
      </c>
      <c r="C129" s="3">
        <v>194015.41</v>
      </c>
      <c r="D129" s="3">
        <v>194015.41</v>
      </c>
      <c r="E129" s="3">
        <v>194015.41</v>
      </c>
      <c r="F129" s="3">
        <v>228122.57</v>
      </c>
      <c r="G129" s="3">
        <v>228122.57</v>
      </c>
      <c r="H129" s="3">
        <v>228122.57</v>
      </c>
      <c r="I129" s="3">
        <v>228122.57</v>
      </c>
      <c r="J129" s="3">
        <v>228122.57</v>
      </c>
      <c r="K129" s="3">
        <v>228122.57</v>
      </c>
      <c r="L129" s="3">
        <v>228122.57</v>
      </c>
      <c r="M129" s="3">
        <v>228122.57</v>
      </c>
      <c r="N129" s="3">
        <v>228122.57</v>
      </c>
      <c r="O129" s="3">
        <v>231529.48</v>
      </c>
      <c r="Q129" s="11" t="s">
        <v>79</v>
      </c>
      <c r="R129" s="3"/>
      <c r="S129" s="3"/>
      <c r="T129" s="3"/>
      <c r="U129" s="3">
        <v>7910.31</v>
      </c>
      <c r="V129" s="3">
        <v>8022.16</v>
      </c>
      <c r="W129" s="3">
        <v>8134.02</v>
      </c>
      <c r="X129" s="3">
        <v>8245.8799999999992</v>
      </c>
      <c r="Y129" s="3">
        <v>8357.74</v>
      </c>
      <c r="Z129" s="3">
        <v>8469.6</v>
      </c>
      <c r="AA129" s="3">
        <v>8581.4599999999991</v>
      </c>
      <c r="AB129" s="3">
        <v>8693.32</v>
      </c>
      <c r="AC129" s="3">
        <v>8805.18</v>
      </c>
      <c r="AD129" s="3">
        <v>8917.0400000000009</v>
      </c>
    </row>
    <row r="130" spans="1:30" x14ac:dyDescent="0.25">
      <c r="A130" s="11" t="s">
        <v>78</v>
      </c>
      <c r="C130" s="3">
        <v>90540.56</v>
      </c>
      <c r="D130" s="3">
        <v>90540.56</v>
      </c>
      <c r="E130" s="3">
        <v>90540.56</v>
      </c>
      <c r="F130" s="3">
        <v>102576.11</v>
      </c>
      <c r="G130" s="3">
        <v>102576.11</v>
      </c>
      <c r="H130" s="3">
        <v>102576.11</v>
      </c>
      <c r="I130" s="3">
        <v>102576.11</v>
      </c>
      <c r="J130" s="3">
        <v>102576.11</v>
      </c>
      <c r="K130" s="3">
        <v>102576.11</v>
      </c>
      <c r="L130" s="3">
        <v>102576.11</v>
      </c>
      <c r="M130" s="3">
        <v>102576.11</v>
      </c>
      <c r="N130" s="3">
        <v>102576.11</v>
      </c>
      <c r="O130" s="3">
        <v>103880.41</v>
      </c>
    </row>
    <row r="131" spans="1:30" x14ac:dyDescent="0.25">
      <c r="A131" s="11" t="s">
        <v>79</v>
      </c>
      <c r="C131" s="3"/>
      <c r="D131" s="3"/>
      <c r="E131" s="3"/>
      <c r="F131" s="3">
        <v>20560.16</v>
      </c>
      <c r="G131" s="3">
        <v>20560.16</v>
      </c>
      <c r="H131" s="3">
        <v>20560.16</v>
      </c>
      <c r="I131" s="3">
        <v>20560.16</v>
      </c>
      <c r="J131" s="3">
        <v>20560.16</v>
      </c>
      <c r="K131" s="3">
        <v>20560.16</v>
      </c>
      <c r="L131" s="3">
        <v>20560.16</v>
      </c>
      <c r="M131" s="3">
        <v>20560.16</v>
      </c>
      <c r="N131" s="3">
        <v>20560.16</v>
      </c>
      <c r="O131" s="3">
        <v>20560.16</v>
      </c>
    </row>
    <row r="133" spans="1:30" x14ac:dyDescent="0.25">
      <c r="C133" s="4">
        <v>0.1089</v>
      </c>
    </row>
    <row r="134" spans="1:30" x14ac:dyDescent="0.25">
      <c r="B134" s="1" t="s">
        <v>102</v>
      </c>
      <c r="C134" s="5">
        <f>C106-C144</f>
        <v>149321870.74999997</v>
      </c>
      <c r="D134" s="5">
        <f t="shared" ref="D134:O134" si="78">D106-D144</f>
        <v>149400613.22</v>
      </c>
      <c r="E134" s="5">
        <f t="shared" si="78"/>
        <v>149406119.10999998</v>
      </c>
      <c r="F134" s="5">
        <f t="shared" si="78"/>
        <v>149325217.66000003</v>
      </c>
      <c r="G134" s="5">
        <f t="shared" si="78"/>
        <v>125095393.17000002</v>
      </c>
      <c r="H134" s="5">
        <f t="shared" si="78"/>
        <v>125312693.03999999</v>
      </c>
      <c r="I134" s="5">
        <f t="shared" si="78"/>
        <v>125312553.69</v>
      </c>
      <c r="J134" s="5">
        <f t="shared" si="78"/>
        <v>124480648.41</v>
      </c>
      <c r="K134" s="5">
        <f t="shared" si="78"/>
        <v>124588243.03000002</v>
      </c>
      <c r="L134" s="5">
        <f t="shared" si="78"/>
        <v>124606629.55000001</v>
      </c>
      <c r="M134" s="5">
        <f t="shared" si="78"/>
        <v>124711810.72999999</v>
      </c>
      <c r="N134" s="5">
        <f t="shared" si="78"/>
        <v>124756303.58</v>
      </c>
      <c r="O134" s="5">
        <f t="shared" si="78"/>
        <v>124532578.31999999</v>
      </c>
    </row>
    <row r="135" spans="1:30" x14ac:dyDescent="0.25">
      <c r="B135" s="1"/>
      <c r="C135" s="4">
        <f>C133*C19</f>
        <v>5.6868004710000003E-2</v>
      </c>
      <c r="D135" s="4">
        <v>5.6868004710000003E-2</v>
      </c>
      <c r="E135" s="4">
        <v>5.6868004710000003E-2</v>
      </c>
      <c r="F135" s="4">
        <v>5.6868004710000003E-2</v>
      </c>
      <c r="G135" s="4">
        <v>5.6868004710000003E-2</v>
      </c>
      <c r="H135" s="4">
        <v>5.67090596975168E-2</v>
      </c>
      <c r="I135" s="4">
        <v>5.67090596975168E-2</v>
      </c>
      <c r="J135" s="4">
        <v>5.67090596975168E-2</v>
      </c>
      <c r="K135" s="4">
        <v>5.67090596975168E-2</v>
      </c>
      <c r="L135" s="4">
        <v>5.67090596975168E-2</v>
      </c>
      <c r="M135" s="4">
        <v>5.67090596975168E-2</v>
      </c>
      <c r="N135" s="4">
        <v>5.67090596975168E-2</v>
      </c>
      <c r="O135" s="4">
        <v>5.67090596975168E-2</v>
      </c>
    </row>
    <row r="136" spans="1:30" x14ac:dyDescent="0.25">
      <c r="B136" s="1"/>
      <c r="C136" s="13">
        <f>C134*C135</f>
        <v>8491636.8491170108</v>
      </c>
      <c r="D136" s="13">
        <f t="shared" ref="D136:O136" si="79">D134*D135</f>
        <v>8496114.776271848</v>
      </c>
      <c r="E136" s="13">
        <f t="shared" si="79"/>
        <v>8496427.8852503002</v>
      </c>
      <c r="F136" s="13">
        <f t="shared" si="79"/>
        <v>8491827.1812106576</v>
      </c>
      <c r="G136" s="13">
        <f t="shared" si="79"/>
        <v>7113925.4079908635</v>
      </c>
      <c r="H136" s="13">
        <f t="shared" si="79"/>
        <v>7106364.9904619576</v>
      </c>
      <c r="I136" s="13">
        <f t="shared" si="79"/>
        <v>7106357.0880544893</v>
      </c>
      <c r="J136" s="13">
        <f t="shared" si="79"/>
        <v>7059180.5218682894</v>
      </c>
      <c r="K136" s="13">
        <f t="shared" si="79"/>
        <v>7065282.1115970025</v>
      </c>
      <c r="L136" s="13">
        <f t="shared" si="79"/>
        <v>7066324.7938573118</v>
      </c>
      <c r="M136" s="13">
        <f t="shared" si="79"/>
        <v>7072289.5196729861</v>
      </c>
      <c r="N136" s="13">
        <f t="shared" si="79"/>
        <v>7074812.6673597489</v>
      </c>
      <c r="O136" s="13">
        <f t="shared" si="79"/>
        <v>7062125.4182345662</v>
      </c>
      <c r="P136" s="5"/>
    </row>
    <row r="137" spans="1:30" x14ac:dyDescent="0.25">
      <c r="B137" s="1"/>
    </row>
    <row r="138" spans="1:30" x14ac:dyDescent="0.25">
      <c r="B138" s="1" t="s">
        <v>104</v>
      </c>
      <c r="C138" s="5">
        <f>R106-C148</f>
        <v>53830113.469999999</v>
      </c>
      <c r="D138" s="5">
        <f t="shared" ref="D138:O138" si="80">S106-D148</f>
        <v>54589147.179999992</v>
      </c>
      <c r="E138" s="5">
        <f t="shared" si="80"/>
        <v>55348240.560000002</v>
      </c>
      <c r="F138" s="5">
        <f t="shared" si="80"/>
        <v>56097945.299999997</v>
      </c>
      <c r="G138" s="5">
        <f t="shared" si="80"/>
        <v>31838421.559999999</v>
      </c>
      <c r="H138" s="5">
        <f t="shared" si="80"/>
        <v>32480694.930000007</v>
      </c>
      <c r="I138" s="5">
        <f t="shared" si="80"/>
        <v>33122967.820000004</v>
      </c>
      <c r="J138" s="5">
        <f t="shared" si="80"/>
        <v>30010547.41</v>
      </c>
      <c r="K138" s="5">
        <f t="shared" si="80"/>
        <v>30650714.43999999</v>
      </c>
      <c r="L138" s="5">
        <f t="shared" si="80"/>
        <v>31290956.000000011</v>
      </c>
      <c r="M138" s="5">
        <f t="shared" si="80"/>
        <v>31929683.780000009</v>
      </c>
      <c r="N138" s="5">
        <f t="shared" si="80"/>
        <v>32570657.659999989</v>
      </c>
      <c r="O138" s="5">
        <f t="shared" si="80"/>
        <v>33210171.319999989</v>
      </c>
    </row>
    <row r="139" spans="1:30" x14ac:dyDescent="0.25">
      <c r="B139" s="1"/>
      <c r="C139" s="4">
        <v>5.6868004710000003E-2</v>
      </c>
      <c r="D139" s="4">
        <v>5.6868004710000003E-2</v>
      </c>
      <c r="E139" s="4">
        <v>5.6868004710000003E-2</v>
      </c>
      <c r="F139" s="4">
        <v>5.6868004710000003E-2</v>
      </c>
      <c r="G139" s="4">
        <v>5.6868004710000003E-2</v>
      </c>
      <c r="H139" s="4">
        <v>5.67090596975168E-2</v>
      </c>
      <c r="I139" s="4">
        <v>5.67090596975168E-2</v>
      </c>
      <c r="J139" s="4">
        <v>5.67090596975168E-2</v>
      </c>
      <c r="K139" s="4">
        <v>5.67090596975168E-2</v>
      </c>
      <c r="L139" s="4">
        <v>5.67090596975168E-2</v>
      </c>
      <c r="M139" s="4">
        <v>5.67090596975168E-2</v>
      </c>
      <c r="N139" s="4">
        <v>5.67090596975168E-2</v>
      </c>
      <c r="O139" s="4">
        <v>5.67090596975168E-2</v>
      </c>
    </row>
    <row r="140" spans="1:30" x14ac:dyDescent="0.25">
      <c r="B140" s="1"/>
      <c r="C140" s="13">
        <f>C138*C139</f>
        <v>3061211.1463517947</v>
      </c>
      <c r="D140" s="13">
        <f t="shared" ref="D140" si="81">D138*D139</f>
        <v>3104375.878947123</v>
      </c>
      <c r="E140" s="13">
        <f t="shared" ref="E140" si="82">E138*E139</f>
        <v>3147544.0048562936</v>
      </c>
      <c r="F140" s="13">
        <f t="shared" ref="F140" si="83">F138*F139</f>
        <v>3190178.2175417226</v>
      </c>
      <c r="G140" s="13">
        <f t="shared" ref="G140" si="84">G138*G139</f>
        <v>1810587.5072330455</v>
      </c>
      <c r="H140" s="13">
        <f t="shared" ref="H140" si="85">H138*H139</f>
        <v>1841949.6678022016</v>
      </c>
      <c r="I140" s="13">
        <f t="shared" ref="I140" si="86">I138*I139</f>
        <v>1878372.3594633082</v>
      </c>
      <c r="J140" s="13">
        <f t="shared" ref="J140" si="87">J138*J139</f>
        <v>1701869.9246288482</v>
      </c>
      <c r="K140" s="13">
        <f t="shared" ref="K140" si="88">K138*K139</f>
        <v>1738173.1949494996</v>
      </c>
      <c r="L140" s="13">
        <f t="shared" ref="L140" si="89">L138*L139</f>
        <v>1774480.6917963722</v>
      </c>
      <c r="M140" s="13">
        <f t="shared" ref="M140" si="90">M138*M139</f>
        <v>1810702.3436028543</v>
      </c>
      <c r="N140" s="13">
        <f t="shared" ref="N140" si="91">N138*N139</f>
        <v>1847051.3696283223</v>
      </c>
      <c r="O140" s="13">
        <f t="shared" ref="O140" si="92">O138*O139</f>
        <v>1883317.5879506397</v>
      </c>
    </row>
    <row r="141" spans="1:30" x14ac:dyDescent="0.25">
      <c r="B141" s="1"/>
    </row>
    <row r="142" spans="1:30" x14ac:dyDescent="0.25">
      <c r="B142" s="1" t="s">
        <v>106</v>
      </c>
      <c r="C142" s="6">
        <f>C136-C140</f>
        <v>5430425.7027652161</v>
      </c>
      <c r="D142" s="6">
        <f t="shared" ref="D142:O142" si="93">D136-D140</f>
        <v>5391738.8973247251</v>
      </c>
      <c r="E142" s="6">
        <f t="shared" si="93"/>
        <v>5348883.8803940061</v>
      </c>
      <c r="F142" s="6">
        <f t="shared" si="93"/>
        <v>5301648.963668935</v>
      </c>
      <c r="G142" s="6">
        <f t="shared" si="93"/>
        <v>5303337.9007578176</v>
      </c>
      <c r="H142" s="6">
        <f t="shared" si="93"/>
        <v>5264415.3226597561</v>
      </c>
      <c r="I142" s="6">
        <f t="shared" si="93"/>
        <v>5227984.7285911813</v>
      </c>
      <c r="J142" s="6">
        <f t="shared" si="93"/>
        <v>5357310.5972394412</v>
      </c>
      <c r="K142" s="6">
        <f t="shared" si="93"/>
        <v>5327108.9166475032</v>
      </c>
      <c r="L142" s="6">
        <f t="shared" si="93"/>
        <v>5291844.1020609401</v>
      </c>
      <c r="M142" s="6">
        <f t="shared" si="93"/>
        <v>5261587.1760701314</v>
      </c>
      <c r="N142" s="6">
        <f t="shared" si="93"/>
        <v>5227761.2977314265</v>
      </c>
      <c r="O142" s="6">
        <f t="shared" si="93"/>
        <v>5178807.8302839268</v>
      </c>
      <c r="P142" s="6">
        <f>AVERAGE(C142:O142)</f>
        <v>5300988.8704765402</v>
      </c>
    </row>
    <row r="143" spans="1:30" x14ac:dyDescent="0.25">
      <c r="B143" s="1"/>
    </row>
    <row r="144" spans="1:30" x14ac:dyDescent="0.25">
      <c r="B144" s="1" t="s">
        <v>103</v>
      </c>
      <c r="C144" s="5">
        <f>C108+C111+C113+C114+C115+C116+C118+C120+C128+C129+C130+C131</f>
        <v>12955099.240000002</v>
      </c>
      <c r="D144" s="5">
        <f t="shared" ref="D144:O144" si="94">D108+D111+D113+D114+D115+D116+D118+D120+D128+D129+D130+D131</f>
        <v>12955099.240000002</v>
      </c>
      <c r="E144" s="5">
        <f t="shared" si="94"/>
        <v>12955099.240000002</v>
      </c>
      <c r="F144" s="5">
        <f t="shared" si="94"/>
        <v>15056078.409999996</v>
      </c>
      <c r="G144" s="5">
        <f t="shared" si="94"/>
        <v>15067447.629999997</v>
      </c>
      <c r="H144" s="5">
        <f t="shared" si="94"/>
        <v>15067447.629999997</v>
      </c>
      <c r="I144" s="5">
        <f t="shared" si="94"/>
        <v>15067447.629999997</v>
      </c>
      <c r="J144" s="5">
        <f t="shared" si="94"/>
        <v>15067447.629999997</v>
      </c>
      <c r="K144" s="5">
        <f t="shared" si="94"/>
        <v>15229805.739999998</v>
      </c>
      <c r="L144" s="5">
        <f t="shared" si="94"/>
        <v>15244499.509999998</v>
      </c>
      <c r="M144" s="5">
        <f t="shared" si="94"/>
        <v>15250688.629999999</v>
      </c>
      <c r="N144" s="5">
        <f t="shared" si="94"/>
        <v>15782343.26</v>
      </c>
      <c r="O144" s="5">
        <f t="shared" si="94"/>
        <v>15792824.529999999</v>
      </c>
    </row>
    <row r="145" spans="1:16" x14ac:dyDescent="0.25">
      <c r="C145" s="4">
        <v>1.2322454679841853E-2</v>
      </c>
      <c r="D145" s="4">
        <v>1.2322454679841853E-2</v>
      </c>
      <c r="E145" s="4">
        <v>1.2322454679841853E-2</v>
      </c>
      <c r="F145" s="4">
        <v>1.2322454679841853E-2</v>
      </c>
      <c r="G145" s="4">
        <v>1.2322454679841853E-2</v>
      </c>
      <c r="H145" s="4">
        <v>2.3324339999999999E-2</v>
      </c>
      <c r="I145" s="4">
        <v>2.3324339999999999E-2</v>
      </c>
      <c r="J145" s="4">
        <v>2.3324339999999999E-2</v>
      </c>
      <c r="K145" s="4">
        <v>2.3324339999999999E-2</v>
      </c>
      <c r="L145" s="4">
        <v>2.3324339999999999E-2</v>
      </c>
      <c r="M145" s="4">
        <v>2.3324339999999999E-2</v>
      </c>
      <c r="N145" s="4">
        <v>2.3324339999999999E-2</v>
      </c>
      <c r="O145" s="4">
        <v>2.3324339999999999E-2</v>
      </c>
    </row>
    <row r="146" spans="1:16" x14ac:dyDescent="0.25">
      <c r="C146" s="13">
        <f>C144*C145</f>
        <v>159638.62325775367</v>
      </c>
      <c r="D146" s="13">
        <f t="shared" ref="D146:O146" si="95">D144*D145</f>
        <v>159638.62325775367</v>
      </c>
      <c r="E146" s="13">
        <f t="shared" si="95"/>
        <v>159638.62325775367</v>
      </c>
      <c r="F146" s="13">
        <f t="shared" si="95"/>
        <v>185527.84386337033</v>
      </c>
      <c r="G146" s="13">
        <f t="shared" si="95"/>
        <v>185667.94056156551</v>
      </c>
      <c r="H146" s="13">
        <f t="shared" si="95"/>
        <v>351438.27145431412</v>
      </c>
      <c r="I146" s="13">
        <f t="shared" si="95"/>
        <v>351438.27145431412</v>
      </c>
      <c r="J146" s="13">
        <f t="shared" si="95"/>
        <v>351438.27145431412</v>
      </c>
      <c r="K146" s="13">
        <f t="shared" si="95"/>
        <v>355225.16721371154</v>
      </c>
      <c r="L146" s="13">
        <f t="shared" si="95"/>
        <v>355567.88970107335</v>
      </c>
      <c r="M146" s="13">
        <f t="shared" si="95"/>
        <v>355712.24684025417</v>
      </c>
      <c r="N146" s="13">
        <f t="shared" si="95"/>
        <v>368112.74019294837</v>
      </c>
      <c r="O146" s="13">
        <f t="shared" si="95"/>
        <v>368357.20889806014</v>
      </c>
      <c r="P146" s="5"/>
    </row>
    <row r="148" spans="1:16" x14ac:dyDescent="0.25">
      <c r="B148" t="s">
        <v>105</v>
      </c>
      <c r="C148" s="5">
        <f>R109+R111+R112+R113+R114+R116+R118+R126+R127+R128+R129</f>
        <v>2368597.4900000002</v>
      </c>
      <c r="D148" s="5">
        <f t="shared" ref="D148:O148" si="96">S109+S111+S112+S113+S114+S116+S118+S126+S127+S128+S129</f>
        <v>2401400.38</v>
      </c>
      <c r="E148" s="5">
        <f t="shared" si="96"/>
        <v>2434202.91</v>
      </c>
      <c r="F148" s="5">
        <f t="shared" si="96"/>
        <v>2792144.7399999998</v>
      </c>
      <c r="G148" s="5">
        <f t="shared" si="96"/>
        <v>2834434.45</v>
      </c>
      <c r="H148" s="5">
        <f t="shared" si="96"/>
        <v>2876311.93</v>
      </c>
      <c r="I148" s="5">
        <f t="shared" si="96"/>
        <v>2918189.4099999997</v>
      </c>
      <c r="J148" s="5">
        <f t="shared" si="96"/>
        <v>2960066.8900000006</v>
      </c>
      <c r="K148" s="5">
        <f t="shared" si="96"/>
        <v>3001944.24</v>
      </c>
      <c r="L148" s="5">
        <f t="shared" si="96"/>
        <v>3043869.88</v>
      </c>
      <c r="M148" s="5">
        <f t="shared" si="96"/>
        <v>3085633.25</v>
      </c>
      <c r="N148" s="5">
        <f t="shared" si="96"/>
        <v>3127399.74</v>
      </c>
      <c r="O148" s="5">
        <f t="shared" si="96"/>
        <v>3169221.12</v>
      </c>
    </row>
    <row r="149" spans="1:16" x14ac:dyDescent="0.25">
      <c r="C149" s="4">
        <v>1.2322454679841853E-2</v>
      </c>
      <c r="D149" s="4">
        <v>1.2322454679841853E-2</v>
      </c>
      <c r="E149" s="4">
        <v>1.2322454679841853E-2</v>
      </c>
      <c r="F149" s="4">
        <v>1.2322454679841853E-2</v>
      </c>
      <c r="G149" s="4">
        <v>1.2322454679841853E-2</v>
      </c>
      <c r="H149" s="4">
        <v>2.3324339999999999E-2</v>
      </c>
      <c r="I149" s="4">
        <v>2.3324339999999999E-2</v>
      </c>
      <c r="J149" s="4">
        <v>2.3324339999999999E-2</v>
      </c>
      <c r="K149" s="4">
        <v>2.3324339999999999E-2</v>
      </c>
      <c r="L149" s="4">
        <v>2.3324339999999999E-2</v>
      </c>
      <c r="M149" s="4">
        <v>2.3324339999999999E-2</v>
      </c>
      <c r="N149" s="4">
        <v>2.3324339999999999E-2</v>
      </c>
      <c r="O149" s="4">
        <v>2.3324339999999999E-2</v>
      </c>
    </row>
    <row r="150" spans="1:16" x14ac:dyDescent="0.25">
      <c r="C150" s="13">
        <f>C148*C149</f>
        <v>29186.935225312169</v>
      </c>
      <c r="D150" s="13">
        <f t="shared" ref="D150" si="97">D148*D149</f>
        <v>29591.147350705003</v>
      </c>
      <c r="E150" s="13">
        <f t="shared" ref="E150" si="98">E148*E149</f>
        <v>29995.355040014158</v>
      </c>
      <c r="F150" s="13">
        <f t="shared" ref="F150" si="99">F148*F149</f>
        <v>34406.077018208809</v>
      </c>
      <c r="G150" s="13">
        <f t="shared" ref="G150" si="100">G148*G149</f>
        <v>34927.190053107472</v>
      </c>
      <c r="H150" s="13">
        <f t="shared" ref="H150" si="101">H148*H149</f>
        <v>67088.077401376198</v>
      </c>
      <c r="I150" s="13">
        <f t="shared" ref="I150" si="102">I148*I149</f>
        <v>68064.841983239385</v>
      </c>
      <c r="J150" s="13">
        <f t="shared" ref="J150" si="103">J148*J149</f>
        <v>69041.606565102615</v>
      </c>
      <c r="K150" s="13">
        <f t="shared" ref="K150" si="104">K148*K149</f>
        <v>70018.368114801604</v>
      </c>
      <c r="L150" s="13">
        <f t="shared" ref="L150" si="105">L148*L149</f>
        <v>70996.25599687919</v>
      </c>
      <c r="M150" s="13">
        <f t="shared" ref="M150" si="106">M148*M149</f>
        <v>71970.359038305003</v>
      </c>
      <c r="N150" s="13">
        <f t="shared" ref="N150" si="107">N148*N149</f>
        <v>72944.534851671604</v>
      </c>
      <c r="O150" s="13">
        <f t="shared" ref="O150" si="108">O148*O149</f>
        <v>73919.990938060801</v>
      </c>
    </row>
    <row r="152" spans="1:16" x14ac:dyDescent="0.25">
      <c r="B152" t="s">
        <v>49</v>
      </c>
      <c r="C152" s="6">
        <f>C146-C150</f>
        <v>130451.68803244151</v>
      </c>
      <c r="D152" s="6">
        <f t="shared" ref="D152:O152" si="109">D146-D150</f>
        <v>130047.47590704868</v>
      </c>
      <c r="E152" s="6">
        <f t="shared" si="109"/>
        <v>129643.26821773952</v>
      </c>
      <c r="F152" s="6">
        <f t="shared" si="109"/>
        <v>151121.76684516153</v>
      </c>
      <c r="G152" s="6">
        <f t="shared" si="109"/>
        <v>150740.75050845803</v>
      </c>
      <c r="H152" s="6">
        <f t="shared" si="109"/>
        <v>284350.19405293791</v>
      </c>
      <c r="I152" s="6">
        <f t="shared" si="109"/>
        <v>283373.42947107472</v>
      </c>
      <c r="J152" s="6">
        <f t="shared" si="109"/>
        <v>282396.66488921153</v>
      </c>
      <c r="K152" s="6">
        <f t="shared" si="109"/>
        <v>285206.79909890995</v>
      </c>
      <c r="L152" s="6">
        <f t="shared" si="109"/>
        <v>284571.63370419416</v>
      </c>
      <c r="M152" s="6">
        <f t="shared" si="109"/>
        <v>283741.88780194917</v>
      </c>
      <c r="N152" s="6">
        <f t="shared" si="109"/>
        <v>295168.20534127677</v>
      </c>
      <c r="O152" s="6">
        <f t="shared" si="109"/>
        <v>294437.21795999934</v>
      </c>
      <c r="P152" s="6">
        <f>AVERAGE(C152:O152)</f>
        <v>229634.69091003094</v>
      </c>
    </row>
    <row r="154" spans="1:16" x14ac:dyDescent="0.25">
      <c r="O154" s="17" t="s">
        <v>113</v>
      </c>
      <c r="P154" s="6">
        <f>SUM(P142:P152)</f>
        <v>5530623.5613865713</v>
      </c>
    </row>
    <row r="157" spans="1:16" x14ac:dyDescent="0.25">
      <c r="A157" s="17" t="s">
        <v>111</v>
      </c>
      <c r="B157" s="17"/>
    </row>
    <row r="158" spans="1:16" x14ac:dyDescent="0.25">
      <c r="A158" s="17"/>
      <c r="B158" s="17"/>
    </row>
    <row r="159" spans="1:16" x14ac:dyDescent="0.25">
      <c r="A159" s="17"/>
      <c r="B159" s="17" t="s">
        <v>107</v>
      </c>
      <c r="C159" s="3">
        <v>18629100.509999946</v>
      </c>
      <c r="D159" s="3">
        <v>17863309.319999985</v>
      </c>
      <c r="E159" s="3">
        <v>19277565.949999988</v>
      </c>
      <c r="F159" s="3">
        <v>19454254.489999995</v>
      </c>
      <c r="G159" s="3">
        <v>14677920.819999963</v>
      </c>
      <c r="H159" s="3">
        <v>15693930.12000007</v>
      </c>
      <c r="I159" s="3">
        <v>7281564.8000000594</v>
      </c>
      <c r="J159" s="3">
        <v>10146378.299999997</v>
      </c>
      <c r="K159" s="3">
        <v>11840471.050000001</v>
      </c>
      <c r="L159" s="3">
        <v>14138209.539999941</v>
      </c>
      <c r="M159" s="3">
        <v>17076950.200000007</v>
      </c>
      <c r="N159" s="3">
        <v>19162347.470000058</v>
      </c>
      <c r="O159" s="3">
        <v>23081165.909999948</v>
      </c>
      <c r="P159" s="6">
        <f>AVERAGE(C159:O159)</f>
        <v>16024859.113846151</v>
      </c>
    </row>
    <row r="160" spans="1:16" x14ac:dyDescent="0.25">
      <c r="A160" s="17"/>
      <c r="B160" s="17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</row>
    <row r="161" spans="1:16" x14ac:dyDescent="0.25">
      <c r="A161" s="17"/>
      <c r="B161" s="17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</row>
    <row r="162" spans="1:16" x14ac:dyDescent="0.25">
      <c r="A162" s="17"/>
      <c r="B162" s="17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</row>
    <row r="163" spans="1:16" x14ac:dyDescent="0.25">
      <c r="A163" s="17"/>
      <c r="B163" s="17" t="s">
        <v>108</v>
      </c>
      <c r="C163" s="3">
        <v>750910.81999999692</v>
      </c>
      <c r="D163" s="3">
        <v>663366.21999999834</v>
      </c>
      <c r="E163" s="3">
        <v>846475.49000000581</v>
      </c>
      <c r="F163" s="3">
        <v>479087.84999999602</v>
      </c>
      <c r="G163" s="3">
        <v>478270.42000000953</v>
      </c>
      <c r="H163" s="3">
        <v>409021.72000000771</v>
      </c>
      <c r="I163" s="3">
        <v>392928.14000001043</v>
      </c>
      <c r="J163" s="3">
        <v>747892.94000000833</v>
      </c>
      <c r="K163" s="3">
        <v>578465.39000000653</v>
      </c>
      <c r="L163" s="3">
        <v>669904.67000003159</v>
      </c>
      <c r="M163" s="3">
        <v>1069744.9200000013</v>
      </c>
      <c r="N163" s="3">
        <v>1060264.0300000194</v>
      </c>
      <c r="O163" s="3">
        <v>980617.09000001126</v>
      </c>
    </row>
    <row r="164" spans="1:16" x14ac:dyDescent="0.25">
      <c r="A164" s="17"/>
      <c r="B164" s="17"/>
      <c r="C164" s="4">
        <v>0.52220390000000005</v>
      </c>
      <c r="D164" s="4">
        <v>0.52220390000000005</v>
      </c>
      <c r="E164" s="4">
        <v>0.52220390000000005</v>
      </c>
      <c r="F164" s="4">
        <v>0.52220390000000005</v>
      </c>
      <c r="G164" s="4">
        <v>0.52220390000000005</v>
      </c>
      <c r="H164" s="4">
        <v>0.5025136071712456</v>
      </c>
      <c r="I164" s="4">
        <v>0.5025136071712456</v>
      </c>
      <c r="J164" s="4">
        <v>0.5025136071712456</v>
      </c>
      <c r="K164" s="4">
        <v>0.5025136071712456</v>
      </c>
      <c r="L164" s="4">
        <v>0.5025136071712456</v>
      </c>
      <c r="M164" s="4">
        <v>0.5025136071712456</v>
      </c>
      <c r="N164" s="4">
        <v>0.5025136071712456</v>
      </c>
      <c r="O164" s="4">
        <v>0.5025136071712456</v>
      </c>
    </row>
    <row r="165" spans="1:16" x14ac:dyDescent="0.25">
      <c r="A165" s="17"/>
      <c r="B165" s="17"/>
      <c r="C165" s="13">
        <f>C163*C164</f>
        <v>392128.55875619641</v>
      </c>
      <c r="D165" s="13">
        <f t="shared" ref="D165" si="110">D163*D164</f>
        <v>346412.42721225717</v>
      </c>
      <c r="E165" s="13">
        <f t="shared" ref="E165" si="111">E163*E164</f>
        <v>442032.80213241407</v>
      </c>
      <c r="F165" s="13">
        <f t="shared" ref="F165" si="112">F163*F164</f>
        <v>250181.54371261294</v>
      </c>
      <c r="G165" s="13">
        <f t="shared" ref="G165" si="113">G163*G164</f>
        <v>249754.67857864301</v>
      </c>
      <c r="H165" s="13">
        <f t="shared" ref="H165" si="114">H163*H164</f>
        <v>205538.97992859108</v>
      </c>
      <c r="I165" s="13">
        <f t="shared" ref="I165" si="115">I163*I164</f>
        <v>197451.73699049343</v>
      </c>
      <c r="J165" s="13">
        <f t="shared" ref="J165" si="116">J163*J164</f>
        <v>375826.37905731215</v>
      </c>
      <c r="K165" s="13">
        <f t="shared" ref="K165" si="117">K163*K164</f>
        <v>290686.72975262464</v>
      </c>
      <c r="L165" s="13">
        <f t="shared" ref="L165" si="118">L163*L164</f>
        <v>336636.21218257881</v>
      </c>
      <c r="M165" s="13">
        <f t="shared" ref="M165" si="119">M163*M164</f>
        <v>537561.37850231619</v>
      </c>
      <c r="N165" s="13">
        <f t="shared" ref="N165" si="120">N163*N164</f>
        <v>532797.10226923146</v>
      </c>
      <c r="O165" s="13">
        <f t="shared" ref="O165" si="121">O163*O164</f>
        <v>492773.43114967563</v>
      </c>
      <c r="P165" s="6">
        <f>AVERAGE(C165:O165)</f>
        <v>357675.53540191898</v>
      </c>
    </row>
    <row r="166" spans="1:16" x14ac:dyDescent="0.25">
      <c r="A166" s="17"/>
      <c r="B166" s="17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</row>
    <row r="167" spans="1:16" x14ac:dyDescent="0.25">
      <c r="A167" s="17"/>
      <c r="B167" s="17" t="s">
        <v>109</v>
      </c>
      <c r="C167" s="3">
        <v>25332895.819999922</v>
      </c>
      <c r="D167" s="3">
        <v>28458555.249999922</v>
      </c>
      <c r="E167" s="3">
        <v>28786708.529999986</v>
      </c>
      <c r="F167" s="3">
        <v>29472445.669999916</v>
      </c>
      <c r="G167" s="3">
        <v>14245888.169999972</v>
      </c>
      <c r="H167" s="3">
        <v>12792468.04000004</v>
      </c>
      <c r="I167" s="3">
        <v>15016644.280000031</v>
      </c>
      <c r="J167" s="3">
        <v>5911075.179999915</v>
      </c>
      <c r="K167" s="3">
        <v>5730947.8799999524</v>
      </c>
      <c r="L167" s="3">
        <v>7419944.8299999563</v>
      </c>
      <c r="M167" s="3">
        <v>8701523.6399999633</v>
      </c>
      <c r="N167" s="3">
        <v>9295459.9599998742</v>
      </c>
      <c r="O167" s="3">
        <v>7905730.5799999014</v>
      </c>
    </row>
    <row r="168" spans="1:16" x14ac:dyDescent="0.25">
      <c r="A168" s="17"/>
      <c r="B168" s="17"/>
      <c r="C168" s="4">
        <v>5.3473679360000005E-2</v>
      </c>
      <c r="D168" s="4">
        <v>5.3473679360000005E-2</v>
      </c>
      <c r="E168" s="4">
        <v>5.3473679360000005E-2</v>
      </c>
      <c r="F168" s="4">
        <v>5.3473679360000005E-2</v>
      </c>
      <c r="G168" s="4">
        <v>5.3473679360000005E-2</v>
      </c>
      <c r="H168" s="4">
        <v>5.2010158342223917E-2</v>
      </c>
      <c r="I168" s="4">
        <v>5.2010158342223917E-2</v>
      </c>
      <c r="J168" s="4">
        <v>5.2010158342223917E-2</v>
      </c>
      <c r="K168" s="4">
        <v>5.2010158342223917E-2</v>
      </c>
      <c r="L168" s="4">
        <v>5.2010158342223917E-2</v>
      </c>
      <c r="M168" s="4">
        <v>5.2010158342223917E-2</v>
      </c>
      <c r="N168" s="4">
        <v>5.2010158342223917E-2</v>
      </c>
      <c r="O168" s="4">
        <v>5.2010158342223917E-2</v>
      </c>
    </row>
    <row r="169" spans="1:16" x14ac:dyDescent="0.25">
      <c r="A169" s="17"/>
      <c r="B169" s="17"/>
      <c r="C169" s="13">
        <f>C167*C168</f>
        <v>1354643.1483389603</v>
      </c>
      <c r="D169" s="13">
        <f t="shared" ref="D169" si="122">D167*D168</f>
        <v>1521783.6584873407</v>
      </c>
      <c r="E169" s="13">
        <f t="shared" ref="E169" si="123">E167*E168</f>
        <v>1539331.2217629964</v>
      </c>
      <c r="F169" s="13">
        <f t="shared" ref="F169" si="124">F167*F168</f>
        <v>1576000.1097125961</v>
      </c>
      <c r="G169" s="13">
        <f t="shared" ref="G169" si="125">G167*G168</f>
        <v>761780.05620099569</v>
      </c>
      <c r="H169" s="13">
        <f t="shared" ref="H169" si="126">H167*H168</f>
        <v>665338.28834824089</v>
      </c>
      <c r="I169" s="13">
        <f t="shared" ref="I169" si="127">I167*I168</f>
        <v>781018.04677165265</v>
      </c>
      <c r="J169" s="13">
        <f t="shared" ref="J169" si="128">J167*J168</f>
        <v>307435.95608458534</v>
      </c>
      <c r="K169" s="13">
        <f t="shared" ref="K169" si="129">K167*K168</f>
        <v>298067.50668982998</v>
      </c>
      <c r="L169" s="13">
        <f t="shared" ref="L169" si="130">L167*L168</f>
        <v>385912.50549886347</v>
      </c>
      <c r="M169" s="13">
        <f t="shared" ref="M169" si="131">M167*M168</f>
        <v>452567.6223350027</v>
      </c>
      <c r="N169" s="13">
        <f t="shared" ref="N169" si="132">N167*N168</f>
        <v>483458.34438339586</v>
      </c>
      <c r="O169" s="13">
        <f t="shared" ref="O169" si="133">O167*O168</f>
        <v>411178.29927675659</v>
      </c>
      <c r="P169" s="6">
        <f>AVERAGE(C169:O169)</f>
        <v>810654.98183778592</v>
      </c>
    </row>
    <row r="170" spans="1:16" x14ac:dyDescent="0.25">
      <c r="A170" s="17"/>
      <c r="B170" s="17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</row>
    <row r="171" spans="1:16" x14ac:dyDescent="0.25">
      <c r="A171" s="17"/>
      <c r="B171" s="17" t="s">
        <v>110</v>
      </c>
      <c r="C171" s="3">
        <v>1873985.5599999982</v>
      </c>
      <c r="D171" s="3">
        <v>2120280.9299999909</v>
      </c>
      <c r="E171" s="3">
        <v>2281485.2099999962</v>
      </c>
      <c r="F171" s="3">
        <v>2699371.6699999971</v>
      </c>
      <c r="G171" s="3">
        <v>3463698.6799999946</v>
      </c>
      <c r="H171" s="3">
        <v>3457248.8299999894</v>
      </c>
      <c r="I171" s="3">
        <v>3748167.2099999916</v>
      </c>
      <c r="J171" s="3">
        <v>2139614.6299999929</v>
      </c>
      <c r="K171" s="3">
        <v>2160833.3699999955</v>
      </c>
      <c r="L171" s="3">
        <v>2489320.29999999</v>
      </c>
      <c r="M171" s="3">
        <v>3073691.9500000114</v>
      </c>
      <c r="N171" s="3">
        <v>2654975.8500000099</v>
      </c>
      <c r="O171" s="3">
        <v>2851994.9299999904</v>
      </c>
    </row>
    <row r="172" spans="1:16" x14ac:dyDescent="0.25">
      <c r="C172" s="4">
        <v>5.6868004710000003E-2</v>
      </c>
      <c r="D172" s="4">
        <v>5.6868004710000003E-2</v>
      </c>
      <c r="E172" s="4">
        <v>5.6868004710000003E-2</v>
      </c>
      <c r="F172" s="4">
        <v>5.6868004710000003E-2</v>
      </c>
      <c r="G172" s="4">
        <v>5.6868004710000003E-2</v>
      </c>
      <c r="H172" s="4">
        <v>5.67090596975168E-2</v>
      </c>
      <c r="I172" s="4">
        <v>5.67090596975168E-2</v>
      </c>
      <c r="J172" s="4">
        <v>5.67090596975168E-2</v>
      </c>
      <c r="K172" s="4">
        <v>5.67090596975168E-2</v>
      </c>
      <c r="L172" s="4">
        <v>5.67090596975168E-2</v>
      </c>
      <c r="M172" s="4">
        <v>5.67090596975168E-2</v>
      </c>
      <c r="N172" s="4">
        <v>5.67090596975168E-2</v>
      </c>
      <c r="O172" s="4">
        <v>5.67090596975168E-2</v>
      </c>
    </row>
    <row r="173" spans="1:16" x14ac:dyDescent="0.25">
      <c r="C173" s="13">
        <f>C171*C172</f>
        <v>106569.81965255189</v>
      </c>
      <c r="D173" s="13">
        <f t="shared" ref="D173" si="134">D171*D172</f>
        <v>120576.14591376267</v>
      </c>
      <c r="E173" s="13">
        <f t="shared" ref="E173" si="135">E171*E172</f>
        <v>129743.51166807514</v>
      </c>
      <c r="F173" s="13">
        <f t="shared" ref="F173" si="136">F171*F172</f>
        <v>153507.8808436004</v>
      </c>
      <c r="G173" s="13">
        <f t="shared" ref="G173" si="137">G171*G172</f>
        <v>196973.63284826049</v>
      </c>
      <c r="H173" s="13">
        <f t="shared" ref="H173" si="138">H171*H172</f>
        <v>196057.3302896395</v>
      </c>
      <c r="I173" s="13">
        <f t="shared" ref="I173" si="139">I171*I172</f>
        <v>212555.03806816452</v>
      </c>
      <c r="J173" s="13">
        <f t="shared" ref="J173" si="140">J171*J172</f>
        <v>121335.53378234991</v>
      </c>
      <c r="K173" s="13">
        <f t="shared" ref="K173" si="141">K171*K172</f>
        <v>122538.82857571615</v>
      </c>
      <c r="L173" s="13">
        <f t="shared" ref="L173" si="142">L171*L172</f>
        <v>141167.01349893986</v>
      </c>
      <c r="M173" s="13">
        <f t="shared" ref="M173" si="143">M171*M172</f>
        <v>174306.18028432748</v>
      </c>
      <c r="N173" s="13">
        <f t="shared" ref="N173" si="144">N171*N172</f>
        <v>150561.18397311596</v>
      </c>
      <c r="O173" s="13">
        <f t="shared" ref="O173" si="145">O171*O172</f>
        <v>161733.95074238471</v>
      </c>
      <c r="P173" s="6">
        <f>AVERAGE(C173:O173)</f>
        <v>152894.31154929913</v>
      </c>
    </row>
    <row r="176" spans="1:16" x14ac:dyDescent="0.25">
      <c r="O176" s="17" t="s">
        <v>112</v>
      </c>
      <c r="P176" s="6">
        <f>SUM(P159:P173)</f>
        <v>17346083.942635156</v>
      </c>
    </row>
  </sheetData>
  <pageMargins left="0.7" right="0.7" top="0.75" bottom="0.75" header="0.3" footer="0.3"/>
  <pageSetup scale="45" orientation="portrait" r:id="rId1"/>
  <headerFooter>
    <oddHeader>&amp;R&amp;14CASE NO. 2017-00349
ATTACHMENT 3
TO STAFF DR NO. 2-16</oddHeader>
  </headerFooter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2-16(d)</vt:lpstr>
      <vt:lpstr>13 Mo. Avg Plant</vt:lpstr>
    </vt:vector>
  </TitlesOfParts>
  <Company>Atmos Energy Corportion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Brannon C Taylor</dc:creator>
  <cp:lastModifiedBy>Eric  Wilen</cp:lastModifiedBy>
  <cp:lastPrinted>2017-11-28T18:47:24Z</cp:lastPrinted>
  <dcterms:created xsi:type="dcterms:W3CDTF">2017-11-20T19:57:10Z</dcterms:created>
  <dcterms:modified xsi:type="dcterms:W3CDTF">2017-11-28T18:47:28Z</dcterms:modified>
</cp:coreProperties>
</file>