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2435"/>
  </bookViews>
  <sheets>
    <sheet name="Consol ETR" sheetId="3" r:id="rId1"/>
    <sheet name="Deferred Expense" sheetId="7" r:id="rId2"/>
    <sheet name="Texas Margin" sheetId="10" r:id="rId3"/>
    <sheet name="Tax Components" sheetId="12" r:id="rId4"/>
    <sheet name="Journal Entry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f">#REF!</definedName>
    <definedName name="\g">#REF!</definedName>
    <definedName name="\p">#REF!</definedName>
    <definedName name="\s">#REF!</definedName>
    <definedName name="\z">#REF!</definedName>
    <definedName name="_Fill" hidden="1">#REF!</definedName>
    <definedName name="_Key1" hidden="1">#REF!</definedName>
    <definedName name="_Order1" hidden="1">255</definedName>
    <definedName name="_Regression_X" localSheetId="4" hidden="1">#REF!</definedName>
    <definedName name="_Regression_X" hidden="1">#REF!</definedName>
    <definedName name="_Sort" localSheetId="4" hidden="1">#REF!</definedName>
    <definedName name="_Sort" hidden="1">#REF!</definedName>
    <definedName name="a">[1]PPAct!$B$246:$P$256</definedName>
    <definedName name="ab">[2]PPAct!$B$246:$P$256</definedName>
    <definedName name="AEL_1080" localSheetId="4">#REF!</definedName>
    <definedName name="AEL_1080">#REF!</definedName>
    <definedName name="AEL_1110" localSheetId="4">#REF!</definedName>
    <definedName name="AEL_1110">#REF!</definedName>
    <definedName name="AFTER_RESET2" comment="BLS- next-to-last stop after resetting tabs">'[3]inc - CF changes'!$H$6</definedName>
    <definedName name="AMRCE">[4]Amarillo!$A$13:$Z$38</definedName>
    <definedName name="AMTCE">[4]AMATrans!$A$13:$Z$29</definedName>
    <definedName name="APTCE">[5]APT!$A$13:$Z$111</definedName>
    <definedName name="ATMOS_1080" localSheetId="4">#REF!</definedName>
    <definedName name="ATMOS_1080">#REF!</definedName>
    <definedName name="ATMOS_1110" localSheetId="4">#REF!</definedName>
    <definedName name="ATMOS_1110">#REF!</definedName>
    <definedName name="B">[1]PPBud!$B$246:$P$256</definedName>
    <definedName name="bc">[2]PPBud!$B$246:$P$256</definedName>
    <definedName name="BOB" localSheetId="4">#REF!</definedName>
    <definedName name="BOB">#REF!</definedName>
    <definedName name="CapAct">[6]CapBud!$A$40:$EA$44</definedName>
    <definedName name="CapBud">[6]CapBud!$A$20:$EA$38</definedName>
    <definedName name="CapCostTable">[7]TRIGGERS!$Q$9:$AO$129</definedName>
    <definedName name="CaseNo.">'[8]DATA INPUT'!$C$10</definedName>
    <definedName name="CEActAPT">[9]PPAct!$B$246:$P$256</definedName>
    <definedName name="CEAPT">[10]APT!$A$9:$N$27</definedName>
    <definedName name="CEBudAPT">[9]PPBud!$B$246:$P$256</definedName>
    <definedName name="CESSU">[11]SSU!$A$9:$N$27</definedName>
    <definedName name="ColoradoCE">[12]Colorado!$A$13:$Z$59</definedName>
    <definedName name="COMPANY">'[8]DATA INPUT'!$C$7</definedName>
    <definedName name="COPYFROM">[13]MAC!$A$7:$T$69</definedName>
    <definedName name="COPYTO">[13]MAC!$A$72:$T$134</definedName>
    <definedName name="csAllowDetailBudgeting">1</definedName>
    <definedName name="csAllowLocalConsolidation">1</definedName>
    <definedName name="csAppName">"FlFcBkFmGhGaFj@bAeDmE`CoA`DbAk"</definedName>
    <definedName name="csDE_ExpensesALL_Dim01">"="</definedName>
    <definedName name="csDE_ExpensesALL_Dim02">"="</definedName>
    <definedName name="csDE_ExpensesALL_Dim03">"="</definedName>
    <definedName name="csDE_ExpensesALL_Dim04">"="</definedName>
    <definedName name="csDE_ExpensesALL_Dim05">"="</definedName>
    <definedName name="csDE_ExpensesALL_Dim07">"="</definedName>
    <definedName name="csDE_ExpensesALL_Dim08">"="</definedName>
    <definedName name="csDE_ExpensesALL_Dim09">"="</definedName>
    <definedName name="csDE_ExpensesALL_Dim10">"="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LocalConsolidationOnSubmit">1</definedName>
    <definedName name="csRefreshOnOpen">1</definedName>
    <definedName name="csRefreshOnRotate">1</definedName>
    <definedName name="DActDV">[14]EssDActDV!$A$8:$P$189</definedName>
    <definedName name="DalhCE">[4]Dalhart!$A$13:$Z$38</definedName>
    <definedName name="_xlnm.Database" localSheetId="4">#REF!</definedName>
    <definedName name="_xlnm.Database">#REF!</definedName>
    <definedName name="Date" localSheetId="4">#REF!</definedName>
    <definedName name="Date">#REF!</definedName>
    <definedName name="DBudDV">[14]EssDBudDV!$A$8:$DV$189</definedName>
    <definedName name="DirAPT">[15]BilledToAPT!$A$154:$O$154</definedName>
    <definedName name="DV_DebtPctList">[7]TRIGGERS!$AR$18:$AR$25</definedName>
    <definedName name="DV_DebtPctTable">[7]TRIGGERS!$AR$18:$AS$25</definedName>
    <definedName name="DV_DebtRateList">[7]TRIGGERS!$AR$9:$AR$15</definedName>
    <definedName name="DV_DebtRateTable">[7]TRIGGERS!$AR$9:$AS$15</definedName>
    <definedName name="EPSData">[16]EssEPS!$A$8:$CO$45</definedName>
    <definedName name="EQ_Change">'[13]CASH FLOW &amp; INTEREST'!$393:$393</definedName>
    <definedName name="EssfHasNonUnique">FALSE</definedName>
    <definedName name="February" localSheetId="4">#REF!</definedName>
    <definedName name="February">#REF!</definedName>
    <definedName name="FIND" localSheetId="4">#REF!</definedName>
    <definedName name="FIND">#REF!</definedName>
    <definedName name="FIT_RATE" localSheetId="4">#REF!</definedName>
    <definedName name="FIT_RATE">#REF!</definedName>
    <definedName name="FIVE">#REF!</definedName>
    <definedName name="FOUR">#REF!</definedName>
    <definedName name="FrSaCE">[4]FritzSand!$A$13:$Z$29</definedName>
    <definedName name="FY10DATA" localSheetId="4">#REF!</definedName>
    <definedName name="FY10DATA">#REF!</definedName>
    <definedName name="GECE">[17]Georgia!$A$13:$Z$51</definedName>
    <definedName name="GOEXP">'[8]DATA INPUT'!$C$59</definedName>
    <definedName name="GOPLANT">'[8]DATA INPUT'!$C$55</definedName>
    <definedName name="IACE">[17]Iowa!$A$13:$Z$37</definedName>
    <definedName name="II" localSheetId="4">#REF!</definedName>
    <definedName name="II">#REF!</definedName>
    <definedName name="IIC" localSheetId="4">#REF!</definedName>
    <definedName name="IIC">#REF!</definedName>
    <definedName name="III" localSheetId="4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LCE">[17]Illinois!$A$13:$Z$37</definedName>
    <definedName name="ImportedData" localSheetId="4">#REF!</definedName>
    <definedName name="ImportedData">#REF!</definedName>
    <definedName name="IncStatData" localSheetId="4">#REF!</definedName>
    <definedName name="IncStatData">#REF!</definedName>
    <definedName name="IPAGE_1" localSheetId="4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rrCE">[4]Irrigation!$A$13:$Z$29</definedName>
    <definedName name="IV" localSheetId="4">#REF!</definedName>
    <definedName name="IV">#REF!</definedName>
    <definedName name="IVPAGE_1" localSheetId="4">#REF!</definedName>
    <definedName name="IVPAGE_1">#REF!</definedName>
    <definedName name="JURISDICTION">'[8]DATA INPUT'!$C$8</definedName>
    <definedName name="KansasCE">[12]Kansas!$A$13:$Z$43</definedName>
    <definedName name="KYCE">[17]Kentucky!$A$13:$Z$57</definedName>
    <definedName name="LGS">[7]LGS!$M$97</definedName>
    <definedName name="LGSCE">[18]LGS!$A$13:$Z$66</definedName>
    <definedName name="LubCE">[4]Lubbock!$A$13:$Z$38</definedName>
    <definedName name="LVSCE">[4]LVS!$A$13:$Z$29</definedName>
    <definedName name="MACROS" localSheetId="4">#REF!</definedName>
    <definedName name="MACROS">#REF!</definedName>
    <definedName name="March" localSheetId="4">#REF!</definedName>
    <definedName name="March">#REF!</definedName>
    <definedName name="Method" localSheetId="4">#REF!</definedName>
    <definedName name="Method">#REF!</definedName>
    <definedName name="MGOAPTAct">'[19]A-MGO-APT'!$B$8:$O$80</definedName>
    <definedName name="MGOAPTBud">'[19]B-MGO-APT'!$B$8:$O$80</definedName>
    <definedName name="MOCKCE">[12]CKMO!$A$13:$Z$29</definedName>
    <definedName name="MOMDCE">[17]MDMO!$A$13:$Z$37</definedName>
    <definedName name="Month1" localSheetId="4">#REF!</definedName>
    <definedName name="Month1">#REF!</definedName>
    <definedName name="Month10" localSheetId="4">#REF!</definedName>
    <definedName name="Month10">#REF!</definedName>
    <definedName name="Month11" localSheetId="4">#REF!</definedName>
    <definedName name="Month11">#REF!</definedName>
    <definedName name="month12">#REF!</definedName>
    <definedName name="month13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MSPCE">[20]Mississippi!$A$13:$Z$52</definedName>
    <definedName name="MTXCE">[21]MTX!$A$13:$AA$103</definedName>
    <definedName name="NonregCE">[22]Nonreg!$A$13:$Z$82</definedName>
    <definedName name="NvsASD">"V2005-03-31"</definedName>
    <definedName name="NvsAutoDrillOk">"VY"</definedName>
    <definedName name="NvsElapsedTime">0.00336805554979946</definedName>
    <definedName name="NvsEndTime">38454.2889583333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"%,X,RZF..nvision,CZF.."</definedName>
    <definedName name="NvsPanelEffdt">"V2000-01-01"</definedName>
    <definedName name="NvsPanelSetid">"VSHARE"</definedName>
    <definedName name="NvsReqBU">"VATMPL"</definedName>
    <definedName name="NvsReqBUOnly">"VY"</definedName>
    <definedName name="NvsTransLed">"VN"</definedName>
    <definedName name="NvsTreeASD">"V2005-03-31"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SCENARIO">"BD_SCENARIO_TBL"</definedName>
    <definedName name="NvsValTbl.STATISTICS_CODE">"STAT_TBL"</definedName>
    <definedName name="NvsValTbl.TU_EC">"TU_EC_TBL"</definedName>
    <definedName name="OMAPTAct">'[19]A-OM-APT'!$B$8:$O$35</definedName>
    <definedName name="OMAPTBud">'[19]B-OM-APT'!$B$8:$O$35</definedName>
    <definedName name="OMData" localSheetId="4">#REF!</definedName>
    <definedName name="OMData">#REF!</definedName>
    <definedName name="OMLGSBud" localSheetId="4">#REF!</definedName>
    <definedName name="OMLGSBud">#REF!</definedName>
    <definedName name="OMTLABud" localSheetId="4">#REF!</definedName>
    <definedName name="OMTLABud">#REF!</definedName>
    <definedName name="OMValidate">[13]BU_Proj!$A$140:$A$161</definedName>
    <definedName name="ONE" localSheetId="4">#REF!</definedName>
    <definedName name="ONE">#REF!</definedName>
    <definedName name="_xlnm.Print_Area" localSheetId="0">'Consol ETR'!$A$1:$Q$60</definedName>
    <definedName name="_xlnm.Print_Area" localSheetId="1">'Deferred Expense'!$A$1:$N$295</definedName>
    <definedName name="_xlnm.Print_Area" localSheetId="4">'Journal Entry'!$A$1:$M$57</definedName>
    <definedName name="_xlnm.Print_Area" localSheetId="3">'Tax Components'!$A$1:$Q$54</definedName>
    <definedName name="_xlnm.Print_Area" localSheetId="2">'Texas Margin'!$A$1:$K$55</definedName>
    <definedName name="Print_Area_MI" localSheetId="4">#REF!</definedName>
    <definedName name="Print_Area_MI">#REF!</definedName>
    <definedName name="_xlnm.Print_Titles" localSheetId="0">'Consol ETR'!$1:$7</definedName>
    <definedName name="_xlnm.Print_Titles" localSheetId="1">'Deferred Expense'!$1:$6</definedName>
    <definedName name="_xlnm.Print_Titles" localSheetId="4">'Journal Entry'!$1:$3</definedName>
    <definedName name="Print_Titles_MI" localSheetId="4">#REF!</definedName>
    <definedName name="Print_Titles_MI">#REF!</definedName>
    <definedName name="Rate_Div">[23]Index!$A$2:$A$47</definedName>
    <definedName name="ROEXP">'[8]DATA INPUT'!$C$77</definedName>
    <definedName name="ROPLANT">'[8]DATA INPUT'!$C$73</definedName>
    <definedName name="SmallDate" localSheetId="4">#REF!</definedName>
    <definedName name="SmallDate">#REF!</definedName>
    <definedName name="SSCUSTOMER">'[8]DATA INPUT'!$C$48</definedName>
    <definedName name="SSEXPENSE">'[8]DATA INPUT'!$C$46</definedName>
    <definedName name="SSPLANT">'[8]DATA INPUT'!$C$45</definedName>
    <definedName name="SSUActBilled" localSheetId="4">#REF!</definedName>
    <definedName name="SSUActBilled">#REF!</definedName>
    <definedName name="SSUAlloc">'[15]Alloc-Summary'!$A$11:$O$67</definedName>
    <definedName name="SSUAlo">'[24]SSU-Billings'!$A$22:$L$22</definedName>
    <definedName name="SSUBillings">[25]SSUAllocationTable!$D$8:$Y$52</definedName>
    <definedName name="SSUCE">[26]SSU!$A$13:$Z$164</definedName>
    <definedName name="Status">[27]Notes!$A$56:$A$57</definedName>
    <definedName name="STKwt">'[28]Sched 9 Cap Struc'!$E$11</definedName>
    <definedName name="table_ama">[13]SPREAD!$A$331:$I$357</definedName>
    <definedName name="table_apt">[13]SPREAD!$A$446:$G$472</definedName>
    <definedName name="table_co">[13]SPREAD!$A$274:$G$298</definedName>
    <definedName name="table_dall">[13]SPREAD!$A$38:$I$62</definedName>
    <definedName name="table_fr">[13]SPREAD!$A$388:$G$414</definedName>
    <definedName name="table_ga">[13]SPREAD!$A$96:$I$120</definedName>
    <definedName name="table_ks">[13]SPREAD!$A$215:$G$239</definedName>
    <definedName name="table_ky">[13]SPREAD!$A$302:$G$328</definedName>
    <definedName name="table_lgs">[13]SPREAD!$A$156:$I$180</definedName>
    <definedName name="table_lub">[13]SPREAD!$A$474:$I$500</definedName>
    <definedName name="table_mt">[13]SPREAD!$A$9:$I$33</definedName>
    <definedName name="Table_Tie">'[29]FILING REPORT DATA'!$A$183:$B$188</definedName>
    <definedName name="table_tla">[13]SPREAD!$A$126:$I$150</definedName>
    <definedName name="table_tn">[13]SPREAD!$A$66:$I$91</definedName>
    <definedName name="table_tri">[13]SPREAD!$A$186:$L$210</definedName>
    <definedName name="table_va">[13]SPREAD!$A$244:$G$268</definedName>
    <definedName name="table_wtc">[13]SPREAD!$A$359:$I$385</definedName>
    <definedName name="table_wts">[13]SPREAD!$A$504:$I$530</definedName>
    <definedName name="TABLEI" localSheetId="4">#REF!</definedName>
    <definedName name="TABLEI">#REF!</definedName>
    <definedName name="TABLEIIA" localSheetId="4">#REF!</definedName>
    <definedName name="TABLEIIA">#REF!</definedName>
    <definedName name="TABLEIIB" localSheetId="4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ESTYEAR">'[8]DATA INPUT'!$C$9</definedName>
    <definedName name="THREE" localSheetId="4">#REF!</definedName>
    <definedName name="THREE">#REF!</definedName>
    <definedName name="TLACE">[18]TransLA!$A$13:$Z$38</definedName>
    <definedName name="TNCE">[17]Tennessee!$A$13:$Z$37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iCE">[4]Triangle!$A$13:$Z$38</definedName>
    <definedName name="TWO" localSheetId="4">#REF!</definedName>
    <definedName name="TWO">#REF!</definedName>
    <definedName name="TYDATE">'[30]Sch 1'!$A$4</definedName>
    <definedName name="UACKCE">[12]CKUnalloc!$A$13:$Z$37</definedName>
    <definedName name="UALACE">[18]LAUnalloc!$A$13:$Z$29</definedName>
    <definedName name="UAMDCE">[17]MDUnalloc!$A$13:$Z$50</definedName>
    <definedName name="UAWTXCE">[4]Unalloc!$A$13:$Z$41</definedName>
    <definedName name="V" localSheetId="4">#REF!</definedName>
    <definedName name="V">#REF!</definedName>
    <definedName name="VACE">[17]Virginia!$A$13:$Z$37</definedName>
    <definedName name="VERSION">[7]INPUTS!$B$3</definedName>
    <definedName name="VFACTOR">'[8]WP 30-1'!$F$56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txDivCE">[4]WTXDiv!$A$13:$Z$56</definedName>
    <definedName name="x" localSheetId="4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4" hidden="1">#REF!,#REF!</definedName>
    <definedName name="Z_23F18827_7997_11D6_8750_00508BD3B3BA_.wvu.Cols" hidden="1">#REF!,#REF!</definedName>
    <definedName name="Z_23F18827_7997_11D6_8750_00508BD3B3BA_.wvu.PrintArea" localSheetId="4" hidden="1">#REF!</definedName>
    <definedName name="Z_23F18827_7997_11D6_8750_00508BD3B3BA_.wvu.PrintArea" hidden="1">#REF!</definedName>
    <definedName name="Z_E6467621_B135_4128_A748_D8C846F21F14_.wvu.PrintArea" localSheetId="0" hidden="1">'Consol ETR'!$A$1:$P$60</definedName>
    <definedName name="Z_E6467621_B135_4128_A748_D8C846F21F14_.wvu.PrintArea" localSheetId="1" hidden="1">'Deferred Expense'!$A$1:$M$295</definedName>
    <definedName name="Z_E6467621_B135_4128_A748_D8C846F21F14_.wvu.PrintArea" localSheetId="4" hidden="1">'Journal Entry'!$A$1:$L$58</definedName>
    <definedName name="Z_E6467621_B135_4128_A748_D8C846F21F14_.wvu.PrintArea" localSheetId="3" hidden="1">'Tax Components'!$A$1:$P$40</definedName>
    <definedName name="Z_E6467621_B135_4128_A748_D8C846F21F14_.wvu.PrintArea" localSheetId="2" hidden="1">'Texas Margin'!$A$1:$K$55</definedName>
    <definedName name="Z_E6467621_B135_4128_A748_D8C846F21F14_.wvu.PrintTitles" localSheetId="1" hidden="1">'Deferred Expense'!$1:$6</definedName>
    <definedName name="Z_E6467621_B135_4128_A748_D8C846F21F14_.wvu.PrintTitles" localSheetId="4" hidden="1">'Journal Entry'!$1:$3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2" l="1"/>
  <c r="J26" i="19"/>
  <c r="J25" i="19"/>
  <c r="J41" i="19"/>
  <c r="I41" i="19"/>
  <c r="H41" i="19"/>
  <c r="G41" i="19"/>
  <c r="F41" i="19"/>
  <c r="D41" i="19"/>
  <c r="C41" i="19"/>
  <c r="B41" i="19"/>
  <c r="J40" i="19"/>
  <c r="I40" i="19"/>
  <c r="H40" i="19"/>
  <c r="G40" i="19"/>
  <c r="F40" i="19"/>
  <c r="D40" i="19"/>
  <c r="C40" i="19"/>
  <c r="B40" i="19"/>
  <c r="J39" i="19"/>
  <c r="I39" i="19"/>
  <c r="H39" i="19"/>
  <c r="F39" i="19"/>
  <c r="D39" i="19"/>
  <c r="C39" i="19"/>
  <c r="B39" i="19"/>
  <c r="J38" i="19"/>
  <c r="I38" i="19"/>
  <c r="H38" i="19"/>
  <c r="G38" i="19"/>
  <c r="F38" i="19"/>
  <c r="E38" i="19"/>
  <c r="D38" i="19"/>
  <c r="B38" i="19"/>
  <c r="J37" i="19"/>
  <c r="I37" i="19"/>
  <c r="H37" i="19"/>
  <c r="G37" i="19"/>
  <c r="F37" i="19"/>
  <c r="D37" i="19"/>
  <c r="C37" i="19"/>
  <c r="B37" i="19"/>
  <c r="J36" i="19"/>
  <c r="I36" i="19"/>
  <c r="H36" i="19"/>
  <c r="G36" i="19"/>
  <c r="E36" i="19"/>
  <c r="D36" i="19"/>
  <c r="C36" i="19"/>
  <c r="B36" i="19"/>
  <c r="J35" i="19"/>
  <c r="I35" i="19"/>
  <c r="H35" i="19"/>
  <c r="G35" i="19"/>
  <c r="F35" i="19"/>
  <c r="D35" i="19"/>
  <c r="C35" i="19"/>
  <c r="B35" i="19"/>
  <c r="J34" i="19"/>
  <c r="I34" i="19"/>
  <c r="H34" i="19"/>
  <c r="G34" i="19"/>
  <c r="F34" i="19"/>
  <c r="D34" i="19"/>
  <c r="C34" i="19"/>
  <c r="B34" i="19"/>
  <c r="J33" i="19"/>
  <c r="I33" i="19"/>
  <c r="H33" i="19"/>
  <c r="G33" i="19"/>
  <c r="F33" i="19"/>
  <c r="D33" i="19"/>
  <c r="C33" i="19"/>
  <c r="B33" i="19"/>
  <c r="J32" i="19"/>
  <c r="I32" i="19"/>
  <c r="H32" i="19"/>
  <c r="G32" i="19"/>
  <c r="E32" i="19"/>
  <c r="D32" i="19"/>
  <c r="C32" i="19"/>
  <c r="B32" i="19"/>
  <c r="G31" i="19"/>
  <c r="F31" i="19"/>
  <c r="E31" i="19"/>
  <c r="C31" i="19"/>
  <c r="J52" i="19"/>
  <c r="J51" i="19"/>
  <c r="J42" i="19" l="1"/>
  <c r="J55" i="19" s="1"/>
  <c r="J43" i="19"/>
  <c r="J56" i="19" s="1"/>
  <c r="E29" i="3" l="1"/>
  <c r="D24" i="12" l="1"/>
  <c r="K23" i="10" l="1"/>
  <c r="B38" i="10" l="1"/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E50" i="3" l="1"/>
  <c r="B55" i="10" l="1"/>
  <c r="B42" i="10"/>
  <c r="J20" i="10"/>
  <c r="I20" i="10"/>
  <c r="E20" i="10"/>
  <c r="B9" i="10"/>
  <c r="B21" i="10" s="1"/>
  <c r="F278" i="7"/>
  <c r="K274" i="7"/>
  <c r="I274" i="7"/>
  <c r="K273" i="7"/>
  <c r="I273" i="7"/>
  <c r="G259" i="7"/>
  <c r="G258" i="7"/>
  <c r="G257" i="7"/>
  <c r="G256" i="7"/>
  <c r="G255" i="7"/>
  <c r="G254" i="7"/>
  <c r="G253" i="7"/>
  <c r="G252" i="7"/>
  <c r="E250" i="7"/>
  <c r="F247" i="7"/>
  <c r="F231" i="7"/>
  <c r="F215" i="7"/>
  <c r="C213" i="7"/>
  <c r="E215" i="7" s="1"/>
  <c r="F199" i="7"/>
  <c r="C197" i="7"/>
  <c r="E199" i="7" s="1"/>
  <c r="C181" i="7"/>
  <c r="E183" i="7" s="1"/>
  <c r="G183" i="7" s="1"/>
  <c r="G181" i="7" s="1"/>
  <c r="C163" i="7"/>
  <c r="E161" i="7" s="1"/>
  <c r="C150" i="7"/>
  <c r="F147" i="7"/>
  <c r="C134" i="7"/>
  <c r="F130" i="7"/>
  <c r="E130" i="7"/>
  <c r="K128" i="7"/>
  <c r="I128" i="7"/>
  <c r="K127" i="7"/>
  <c r="I127" i="7"/>
  <c r="M127" i="7" s="1"/>
  <c r="K126" i="7"/>
  <c r="I126" i="7"/>
  <c r="K125" i="7"/>
  <c r="I125" i="7"/>
  <c r="K124" i="7"/>
  <c r="I124" i="7"/>
  <c r="K123" i="7"/>
  <c r="I123" i="7"/>
  <c r="K121" i="7"/>
  <c r="I121" i="7"/>
  <c r="E119" i="7"/>
  <c r="F116" i="7"/>
  <c r="G114" i="7" s="1"/>
  <c r="K114" i="7" s="1"/>
  <c r="E116" i="7"/>
  <c r="G278" i="7"/>
  <c r="G276" i="7" s="1"/>
  <c r="K112" i="7"/>
  <c r="I112" i="7"/>
  <c r="K111" i="7"/>
  <c r="I111" i="7"/>
  <c r="K110" i="7"/>
  <c r="I110" i="7"/>
  <c r="K109" i="7"/>
  <c r="I109" i="7"/>
  <c r="K108" i="7"/>
  <c r="I108" i="7"/>
  <c r="K107" i="7"/>
  <c r="I107" i="7"/>
  <c r="E102" i="7"/>
  <c r="C102" i="7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C91" i="7"/>
  <c r="E88" i="7"/>
  <c r="C88" i="7"/>
  <c r="G86" i="7"/>
  <c r="K86" i="7" s="1"/>
  <c r="G85" i="7"/>
  <c r="K85" i="7" s="1"/>
  <c r="G84" i="7"/>
  <c r="K84" i="7" s="1"/>
  <c r="I83" i="7"/>
  <c r="M83" i="7" s="1"/>
  <c r="G83" i="7"/>
  <c r="K83" i="7" s="1"/>
  <c r="G82" i="7"/>
  <c r="K82" i="7" s="1"/>
  <c r="G81" i="7"/>
  <c r="K81" i="7" s="1"/>
  <c r="G80" i="7"/>
  <c r="K80" i="7" s="1"/>
  <c r="G79" i="7"/>
  <c r="I79" i="7" s="1"/>
  <c r="E77" i="7"/>
  <c r="E74" i="7"/>
  <c r="G74" i="7" s="1"/>
  <c r="C74" i="7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K66" i="7" s="1"/>
  <c r="G65" i="7"/>
  <c r="K65" i="7" s="1"/>
  <c r="E63" i="7"/>
  <c r="E60" i="7"/>
  <c r="G58" i="7"/>
  <c r="I58" i="7" s="1"/>
  <c r="G57" i="7"/>
  <c r="I57" i="7" s="1"/>
  <c r="G56" i="7"/>
  <c r="I56" i="7" s="1"/>
  <c r="K55" i="7"/>
  <c r="G55" i="7"/>
  <c r="I55" i="7" s="1"/>
  <c r="G54" i="7"/>
  <c r="I54" i="7" s="1"/>
  <c r="G53" i="7"/>
  <c r="I53" i="7" s="1"/>
  <c r="G52" i="7"/>
  <c r="I52" i="7" s="1"/>
  <c r="G51" i="7"/>
  <c r="K51" i="7" s="1"/>
  <c r="E49" i="7"/>
  <c r="E46" i="7"/>
  <c r="G44" i="7"/>
  <c r="I44" i="7" s="1"/>
  <c r="G43" i="7"/>
  <c r="K43" i="7" s="1"/>
  <c r="G42" i="7"/>
  <c r="K42" i="7" s="1"/>
  <c r="G41" i="7"/>
  <c r="K41" i="7" s="1"/>
  <c r="G40" i="7"/>
  <c r="I40" i="7" s="1"/>
  <c r="G39" i="7"/>
  <c r="K39" i="7" s="1"/>
  <c r="G38" i="7"/>
  <c r="K38" i="7" s="1"/>
  <c r="G37" i="7"/>
  <c r="E35" i="7"/>
  <c r="G30" i="7"/>
  <c r="G29" i="7"/>
  <c r="K29" i="7" s="1"/>
  <c r="G28" i="7"/>
  <c r="G27" i="7"/>
  <c r="K27" i="7" s="1"/>
  <c r="G26" i="7"/>
  <c r="G25" i="7"/>
  <c r="K25" i="7" s="1"/>
  <c r="G24" i="7"/>
  <c r="G23" i="7"/>
  <c r="K23" i="7" s="1"/>
  <c r="E32" i="7"/>
  <c r="C32" i="7"/>
  <c r="E21" i="7"/>
  <c r="C21" i="7"/>
  <c r="G16" i="7"/>
  <c r="K16" i="7" s="1"/>
  <c r="G15" i="7"/>
  <c r="G14" i="7"/>
  <c r="K14" i="7" s="1"/>
  <c r="G13" i="7"/>
  <c r="G12" i="7"/>
  <c r="K12" i="7" s="1"/>
  <c r="G11" i="7"/>
  <c r="G10" i="7"/>
  <c r="K10" i="7" s="1"/>
  <c r="E18" i="7"/>
  <c r="C18" i="7"/>
  <c r="M2" i="7"/>
  <c r="M1" i="7"/>
  <c r="F51" i="3"/>
  <c r="P50" i="3"/>
  <c r="O50" i="3"/>
  <c r="N50" i="3"/>
  <c r="M50" i="3"/>
  <c r="L50" i="3"/>
  <c r="K50" i="3"/>
  <c r="J50" i="3"/>
  <c r="I50" i="3"/>
  <c r="G49" i="3"/>
  <c r="E49" i="3" s="1"/>
  <c r="I43" i="3"/>
  <c r="I48" i="3" s="1"/>
  <c r="G41" i="3"/>
  <c r="G32" i="3"/>
  <c r="G29" i="3"/>
  <c r="E20" i="3"/>
  <c r="E18" i="3"/>
  <c r="E15" i="3"/>
  <c r="E14" i="3"/>
  <c r="E13" i="3"/>
  <c r="E12" i="3"/>
  <c r="E11" i="3"/>
  <c r="G5" i="3"/>
  <c r="B20" i="10" l="1"/>
  <c r="B11" i="10"/>
  <c r="B15" i="10" s="1"/>
  <c r="B17" i="10" s="1"/>
  <c r="M112" i="7"/>
  <c r="G116" i="7"/>
  <c r="G113" i="7"/>
  <c r="K113" i="7" s="1"/>
  <c r="K71" i="7"/>
  <c r="M71" i="7" s="1"/>
  <c r="M109" i="7"/>
  <c r="M125" i="7"/>
  <c r="M108" i="7"/>
  <c r="M121" i="7"/>
  <c r="M124" i="7"/>
  <c r="M126" i="7"/>
  <c r="M128" i="7"/>
  <c r="M111" i="7"/>
  <c r="M274" i="7"/>
  <c r="M110" i="7"/>
  <c r="M273" i="7"/>
  <c r="G46" i="7"/>
  <c r="M123" i="7"/>
  <c r="G199" i="7"/>
  <c r="G215" i="7"/>
  <c r="G208" i="7" s="1"/>
  <c r="E205" i="7"/>
  <c r="E209" i="7"/>
  <c r="E204" i="7"/>
  <c r="E206" i="7"/>
  <c r="G206" i="7" s="1"/>
  <c r="K206" i="7" s="1"/>
  <c r="E210" i="7"/>
  <c r="E208" i="7"/>
  <c r="E207" i="7"/>
  <c r="E211" i="7"/>
  <c r="G211" i="7" s="1"/>
  <c r="K211" i="7" s="1"/>
  <c r="E192" i="7"/>
  <c r="E189" i="7"/>
  <c r="E193" i="7"/>
  <c r="G193" i="7" s="1"/>
  <c r="E188" i="7"/>
  <c r="E190" i="7"/>
  <c r="G190" i="7" s="1"/>
  <c r="E194" i="7"/>
  <c r="E191" i="7"/>
  <c r="G191" i="7" s="1"/>
  <c r="E195" i="7"/>
  <c r="I100" i="7"/>
  <c r="K102" i="7"/>
  <c r="G102" i="7"/>
  <c r="I93" i="7"/>
  <c r="I94" i="7"/>
  <c r="M94" i="7" s="1"/>
  <c r="I95" i="7"/>
  <c r="M95" i="7" s="1"/>
  <c r="I96" i="7"/>
  <c r="M96" i="7" s="1"/>
  <c r="I97" i="7"/>
  <c r="M97" i="7" s="1"/>
  <c r="I98" i="7"/>
  <c r="M98" i="7" s="1"/>
  <c r="I99" i="7"/>
  <c r="M99" i="7" s="1"/>
  <c r="M100" i="7"/>
  <c r="I81" i="7"/>
  <c r="M81" i="7" s="1"/>
  <c r="I85" i="7"/>
  <c r="M85" i="7" s="1"/>
  <c r="I66" i="7"/>
  <c r="M66" i="7" s="1"/>
  <c r="K68" i="7"/>
  <c r="M68" i="7" s="1"/>
  <c r="K70" i="7"/>
  <c r="M70" i="7" s="1"/>
  <c r="K72" i="7"/>
  <c r="M72" i="7" s="1"/>
  <c r="K67" i="7"/>
  <c r="M67" i="7" s="1"/>
  <c r="K69" i="7"/>
  <c r="M69" i="7" s="1"/>
  <c r="I65" i="7"/>
  <c r="I74" i="7" s="1"/>
  <c r="K53" i="7"/>
  <c r="M53" i="7" s="1"/>
  <c r="K52" i="7"/>
  <c r="M52" i="7" s="1"/>
  <c r="K57" i="7"/>
  <c r="M57" i="7" s="1"/>
  <c r="K56" i="7"/>
  <c r="M56" i="7" s="1"/>
  <c r="M55" i="7"/>
  <c r="I37" i="7"/>
  <c r="I39" i="7"/>
  <c r="M39" i="7" s="1"/>
  <c r="K44" i="7"/>
  <c r="M44" i="7" s="1"/>
  <c r="I38" i="7"/>
  <c r="M38" i="7" s="1"/>
  <c r="K40" i="7"/>
  <c r="M40" i="7" s="1"/>
  <c r="I43" i="7"/>
  <c r="M43" i="7" s="1"/>
  <c r="K37" i="7"/>
  <c r="I42" i="7"/>
  <c r="M42" i="7" s="1"/>
  <c r="I41" i="7"/>
  <c r="M41" i="7" s="1"/>
  <c r="G18" i="7"/>
  <c r="E19" i="3"/>
  <c r="E16" i="3"/>
  <c r="E155" i="7"/>
  <c r="E159" i="7"/>
  <c r="C229" i="7"/>
  <c r="E231" i="7" s="1"/>
  <c r="G231" i="7" s="1"/>
  <c r="E176" i="7"/>
  <c r="G176" i="7" s="1"/>
  <c r="K176" i="7" s="1"/>
  <c r="E172" i="7"/>
  <c r="G172" i="7" s="1"/>
  <c r="E177" i="7"/>
  <c r="G177" i="7" s="1"/>
  <c r="K177" i="7" s="1"/>
  <c r="E173" i="7"/>
  <c r="G173" i="7" s="1"/>
  <c r="E179" i="7"/>
  <c r="G179" i="7" s="1"/>
  <c r="G8" i="3"/>
  <c r="E23" i="3"/>
  <c r="I54" i="3"/>
  <c r="I59" i="3" s="1"/>
  <c r="K15" i="7"/>
  <c r="I15" i="7"/>
  <c r="G32" i="7"/>
  <c r="K26" i="7"/>
  <c r="I26" i="7"/>
  <c r="K28" i="7"/>
  <c r="I28" i="7"/>
  <c r="K11" i="7"/>
  <c r="I11" i="7"/>
  <c r="K30" i="7"/>
  <c r="I30" i="7"/>
  <c r="K13" i="7"/>
  <c r="I13" i="7"/>
  <c r="K24" i="7"/>
  <c r="I24" i="7"/>
  <c r="I10" i="7"/>
  <c r="M10" i="7" s="1"/>
  <c r="I12" i="7"/>
  <c r="M12" i="7" s="1"/>
  <c r="I14" i="7"/>
  <c r="M14" i="7" s="1"/>
  <c r="I16" i="7"/>
  <c r="M16" i="7" s="1"/>
  <c r="I23" i="7"/>
  <c r="I25" i="7"/>
  <c r="M25" i="7" s="1"/>
  <c r="I27" i="7"/>
  <c r="M27" i="7" s="1"/>
  <c r="I29" i="7"/>
  <c r="M29" i="7" s="1"/>
  <c r="K54" i="7"/>
  <c r="K58" i="7"/>
  <c r="M58" i="7" s="1"/>
  <c r="I80" i="7"/>
  <c r="M80" i="7" s="1"/>
  <c r="I82" i="7"/>
  <c r="M82" i="7" s="1"/>
  <c r="I84" i="7"/>
  <c r="M84" i="7" s="1"/>
  <c r="I86" i="7"/>
  <c r="M86" i="7" s="1"/>
  <c r="K116" i="7"/>
  <c r="M107" i="7"/>
  <c r="I191" i="7"/>
  <c r="K191" i="7"/>
  <c r="G9" i="7"/>
  <c r="M65" i="7"/>
  <c r="G88" i="7"/>
  <c r="K79" i="7"/>
  <c r="K88" i="7" s="1"/>
  <c r="G271" i="7"/>
  <c r="G267" i="7"/>
  <c r="G265" i="7"/>
  <c r="G272" i="7"/>
  <c r="G268" i="7"/>
  <c r="G192" i="7"/>
  <c r="G60" i="7"/>
  <c r="I51" i="7"/>
  <c r="G130" i="7"/>
  <c r="G122" i="7"/>
  <c r="K193" i="7"/>
  <c r="I193" i="7"/>
  <c r="K190" i="7"/>
  <c r="I190" i="7"/>
  <c r="C145" i="7"/>
  <c r="E142" i="7" s="1"/>
  <c r="E152" i="7"/>
  <c r="E156" i="7"/>
  <c r="E160" i="7"/>
  <c r="G189" i="7"/>
  <c r="E222" i="7"/>
  <c r="G222" i="7" s="1"/>
  <c r="K253" i="7"/>
  <c r="I253" i="7"/>
  <c r="K257" i="7"/>
  <c r="I257" i="7"/>
  <c r="G269" i="7"/>
  <c r="I113" i="7"/>
  <c r="M113" i="7" s="1"/>
  <c r="I114" i="7"/>
  <c r="M114" i="7" s="1"/>
  <c r="E153" i="7"/>
  <c r="E157" i="7"/>
  <c r="E165" i="7"/>
  <c r="G165" i="7" s="1"/>
  <c r="G163" i="7" s="1"/>
  <c r="E170" i="7"/>
  <c r="E174" i="7"/>
  <c r="G174" i="7" s="1"/>
  <c r="E178" i="7"/>
  <c r="G178" i="7" s="1"/>
  <c r="E224" i="7"/>
  <c r="G224" i="7" s="1"/>
  <c r="K254" i="7"/>
  <c r="I254" i="7"/>
  <c r="K258" i="7"/>
  <c r="I258" i="7"/>
  <c r="E154" i="7"/>
  <c r="E158" i="7"/>
  <c r="E171" i="7"/>
  <c r="G171" i="7" s="1"/>
  <c r="E175" i="7"/>
  <c r="G175" i="7" s="1"/>
  <c r="C245" i="7"/>
  <c r="E238" i="7" s="1"/>
  <c r="K255" i="7"/>
  <c r="I255" i="7"/>
  <c r="K259" i="7"/>
  <c r="I259" i="7"/>
  <c r="E276" i="7"/>
  <c r="G270" i="7"/>
  <c r="K283" i="7"/>
  <c r="I252" i="7"/>
  <c r="K256" i="7"/>
  <c r="I256" i="7"/>
  <c r="E261" i="7"/>
  <c r="B10" i="10"/>
  <c r="G266" i="7"/>
  <c r="E220" i="7" l="1"/>
  <c r="E221" i="7"/>
  <c r="G221" i="7" s="1"/>
  <c r="G207" i="7"/>
  <c r="G205" i="7"/>
  <c r="I205" i="7" s="1"/>
  <c r="M205" i="7" s="1"/>
  <c r="G204" i="7"/>
  <c r="G209" i="7"/>
  <c r="M257" i="7"/>
  <c r="E226" i="7"/>
  <c r="G226" i="7" s="1"/>
  <c r="K226" i="7" s="1"/>
  <c r="I88" i="7"/>
  <c r="M88" i="7" s="1"/>
  <c r="I211" i="7"/>
  <c r="M191" i="7"/>
  <c r="M26" i="7"/>
  <c r="G210" i="7"/>
  <c r="M259" i="7"/>
  <c r="G195" i="7"/>
  <c r="I195" i="7" s="1"/>
  <c r="G188" i="7"/>
  <c r="I188" i="7" s="1"/>
  <c r="K46" i="7"/>
  <c r="G194" i="7"/>
  <c r="M190" i="7"/>
  <c r="M254" i="7"/>
  <c r="K74" i="7"/>
  <c r="E225" i="7"/>
  <c r="G225" i="7" s="1"/>
  <c r="I206" i="7"/>
  <c r="M206" i="7" s="1"/>
  <c r="E213" i="7"/>
  <c r="K195" i="7"/>
  <c r="E197" i="7"/>
  <c r="I176" i="7"/>
  <c r="M176" i="7" s="1"/>
  <c r="G154" i="7"/>
  <c r="M93" i="7"/>
  <c r="I102" i="7"/>
  <c r="M102" i="7" s="1"/>
  <c r="M103" i="7" s="1"/>
  <c r="M74" i="7"/>
  <c r="M75" i="7" s="1"/>
  <c r="K60" i="7"/>
  <c r="M54" i="7"/>
  <c r="M37" i="7"/>
  <c r="I46" i="7"/>
  <c r="M46" i="7" s="1"/>
  <c r="M47" i="7" s="1"/>
  <c r="K32" i="7"/>
  <c r="M30" i="7"/>
  <c r="M13" i="7"/>
  <c r="M15" i="7"/>
  <c r="N26" i="3"/>
  <c r="G155" i="7"/>
  <c r="K26" i="3"/>
  <c r="L26" i="3"/>
  <c r="O26" i="3"/>
  <c r="P26" i="3"/>
  <c r="M26" i="3"/>
  <c r="E237" i="7"/>
  <c r="E227" i="7"/>
  <c r="G227" i="7" s="1"/>
  <c r="E136" i="7"/>
  <c r="E223" i="7"/>
  <c r="G223" i="7" s="1"/>
  <c r="I177" i="7"/>
  <c r="K155" i="7"/>
  <c r="I155" i="7"/>
  <c r="K154" i="7"/>
  <c r="I154" i="7"/>
  <c r="G152" i="7"/>
  <c r="E163" i="7"/>
  <c r="K179" i="7"/>
  <c r="I179" i="7"/>
  <c r="K267" i="7"/>
  <c r="I267" i="7"/>
  <c r="G11" i="12"/>
  <c r="J11" i="12" s="1"/>
  <c r="E236" i="7"/>
  <c r="I266" i="7"/>
  <c r="K266" i="7"/>
  <c r="M252" i="7"/>
  <c r="I261" i="7"/>
  <c r="E240" i="7"/>
  <c r="K175" i="7"/>
  <c r="I175" i="7"/>
  <c r="I178" i="7"/>
  <c r="K178" i="7"/>
  <c r="I226" i="7"/>
  <c r="E141" i="7"/>
  <c r="E139" i="7"/>
  <c r="E137" i="7"/>
  <c r="E143" i="7"/>
  <c r="G159" i="7"/>
  <c r="G261" i="7"/>
  <c r="K171" i="7"/>
  <c r="I171" i="7"/>
  <c r="I174" i="7"/>
  <c r="K174" i="7"/>
  <c r="G153" i="7"/>
  <c r="M253" i="7"/>
  <c r="K222" i="7"/>
  <c r="I222" i="7"/>
  <c r="G160" i="7"/>
  <c r="I116" i="7"/>
  <c r="M116" i="7" s="1"/>
  <c r="M117" i="7" s="1"/>
  <c r="E138" i="7"/>
  <c r="G197" i="7"/>
  <c r="G161" i="7"/>
  <c r="K272" i="7"/>
  <c r="I272" i="7"/>
  <c r="M211" i="7"/>
  <c r="M195" i="7"/>
  <c r="E140" i="7"/>
  <c r="M23" i="7"/>
  <c r="I32" i="7"/>
  <c r="M32" i="7" s="1"/>
  <c r="M33" i="7" s="1"/>
  <c r="M28" i="7"/>
  <c r="G220" i="7"/>
  <c r="K224" i="7"/>
  <c r="I224" i="7"/>
  <c r="K205" i="7"/>
  <c r="M256" i="7"/>
  <c r="I270" i="7"/>
  <c r="K270" i="7"/>
  <c r="M255" i="7"/>
  <c r="E241" i="7"/>
  <c r="E247" i="7"/>
  <c r="G247" i="7" s="1"/>
  <c r="G238" i="7" s="1"/>
  <c r="E243" i="7"/>
  <c r="E239" i="7"/>
  <c r="G158" i="7"/>
  <c r="M258" i="7"/>
  <c r="E242" i="7"/>
  <c r="G170" i="7"/>
  <c r="E181" i="7"/>
  <c r="K269" i="7"/>
  <c r="I269" i="7"/>
  <c r="K261" i="7"/>
  <c r="I221" i="7"/>
  <c r="K221" i="7"/>
  <c r="G156" i="7"/>
  <c r="M177" i="7"/>
  <c r="M193" i="7"/>
  <c r="M79" i="7"/>
  <c r="I225" i="7"/>
  <c r="K225" i="7"/>
  <c r="K192" i="7"/>
  <c r="I192" i="7"/>
  <c r="K265" i="7"/>
  <c r="I265" i="7"/>
  <c r="K9" i="7"/>
  <c r="K18" i="7" s="1"/>
  <c r="I9" i="7"/>
  <c r="M24" i="7"/>
  <c r="M11" i="7"/>
  <c r="K204" i="7"/>
  <c r="G213" i="7"/>
  <c r="I204" i="7"/>
  <c r="G157" i="7"/>
  <c r="K189" i="7"/>
  <c r="I189" i="7"/>
  <c r="K122" i="7"/>
  <c r="K130" i="7" s="1"/>
  <c r="I122" i="7"/>
  <c r="I60" i="7"/>
  <c r="M60" i="7" s="1"/>
  <c r="M61" i="7" s="1"/>
  <c r="M51" i="7"/>
  <c r="K208" i="7"/>
  <c r="I208" i="7"/>
  <c r="K173" i="7"/>
  <c r="I173" i="7"/>
  <c r="M173" i="7" s="1"/>
  <c r="K268" i="7"/>
  <c r="I268" i="7"/>
  <c r="K271" i="7"/>
  <c r="I271" i="7"/>
  <c r="M89" i="7"/>
  <c r="K172" i="7"/>
  <c r="I172" i="7"/>
  <c r="D20" i="12"/>
  <c r="K188" i="7" l="1"/>
  <c r="K207" i="7"/>
  <c r="K213" i="7" s="1"/>
  <c r="I207" i="7"/>
  <c r="M207" i="7" s="1"/>
  <c r="K209" i="7"/>
  <c r="I209" i="7"/>
  <c r="M209" i="7" s="1"/>
  <c r="I210" i="7"/>
  <c r="K210" i="7"/>
  <c r="K194" i="7"/>
  <c r="I194" i="7"/>
  <c r="M194" i="7" s="1"/>
  <c r="M208" i="7"/>
  <c r="M189" i="7"/>
  <c r="M267" i="7"/>
  <c r="M269" i="7"/>
  <c r="E229" i="7"/>
  <c r="G239" i="7"/>
  <c r="K239" i="7" s="1"/>
  <c r="M155" i="7"/>
  <c r="M222" i="7"/>
  <c r="M226" i="7"/>
  <c r="M175" i="7"/>
  <c r="M271" i="7"/>
  <c r="M272" i="7"/>
  <c r="M266" i="7"/>
  <c r="M268" i="7"/>
  <c r="M225" i="7"/>
  <c r="M221" i="7"/>
  <c r="G241" i="7"/>
  <c r="K241" i="7" s="1"/>
  <c r="I223" i="7"/>
  <c r="K223" i="7"/>
  <c r="G237" i="7"/>
  <c r="I237" i="7" s="1"/>
  <c r="G242" i="7"/>
  <c r="K242" i="7" s="1"/>
  <c r="G243" i="7"/>
  <c r="K243" i="7" s="1"/>
  <c r="I227" i="7"/>
  <c r="K227" i="7"/>
  <c r="E145" i="7"/>
  <c r="G240" i="7"/>
  <c r="K240" i="7" s="1"/>
  <c r="M171" i="7"/>
  <c r="K238" i="7"/>
  <c r="I238" i="7"/>
  <c r="I157" i="7"/>
  <c r="K157" i="7"/>
  <c r="I18" i="7"/>
  <c r="M18" i="7" s="1"/>
  <c r="M19" i="7" s="1"/>
  <c r="M9" i="7"/>
  <c r="M192" i="7"/>
  <c r="I170" i="7"/>
  <c r="K170" i="7"/>
  <c r="K181" i="7" s="1"/>
  <c r="I239" i="7"/>
  <c r="G229" i="7"/>
  <c r="K220" i="7"/>
  <c r="I220" i="7"/>
  <c r="M188" i="7"/>
  <c r="I197" i="7"/>
  <c r="G292" i="7"/>
  <c r="K160" i="7"/>
  <c r="I160" i="7"/>
  <c r="K153" i="7"/>
  <c r="I153" i="7"/>
  <c r="M153" i="7" s="1"/>
  <c r="K159" i="7"/>
  <c r="I159" i="7"/>
  <c r="M178" i="7"/>
  <c r="M261" i="7"/>
  <c r="G236" i="7"/>
  <c r="E245" i="7"/>
  <c r="E8" i="3"/>
  <c r="M122" i="7"/>
  <c r="I130" i="7"/>
  <c r="M130" i="7" s="1"/>
  <c r="M131" i="7" s="1"/>
  <c r="E25" i="3"/>
  <c r="G293" i="7"/>
  <c r="K161" i="7"/>
  <c r="I161" i="7"/>
  <c r="G147" i="7"/>
  <c r="G145" i="7" s="1"/>
  <c r="M204" i="7"/>
  <c r="I213" i="7"/>
  <c r="M265" i="7"/>
  <c r="I276" i="7"/>
  <c r="K156" i="7"/>
  <c r="I156" i="7"/>
  <c r="K237" i="7"/>
  <c r="I152" i="7"/>
  <c r="K152" i="7"/>
  <c r="K158" i="7"/>
  <c r="I158" i="7"/>
  <c r="M172" i="7"/>
  <c r="K276" i="7"/>
  <c r="M270" i="7"/>
  <c r="M224" i="7"/>
  <c r="K197" i="7"/>
  <c r="M174" i="7"/>
  <c r="M179" i="7"/>
  <c r="M154" i="7"/>
  <c r="G136" i="7" l="1"/>
  <c r="G140" i="7"/>
  <c r="G137" i="7"/>
  <c r="G141" i="7"/>
  <c r="G138" i="7"/>
  <c r="G142" i="7"/>
  <c r="G139" i="7"/>
  <c r="G143" i="7"/>
  <c r="M213" i="7"/>
  <c r="M214" i="7" s="1"/>
  <c r="M210" i="7"/>
  <c r="I240" i="7"/>
  <c r="I242" i="7"/>
  <c r="K229" i="7"/>
  <c r="I243" i="7"/>
  <c r="M243" i="7" s="1"/>
  <c r="I241" i="7"/>
  <c r="M241" i="7" s="1"/>
  <c r="M227" i="7"/>
  <c r="G286" i="7"/>
  <c r="M156" i="7"/>
  <c r="M161" i="7"/>
  <c r="M159" i="7"/>
  <c r="M160" i="7"/>
  <c r="M223" i="7"/>
  <c r="M158" i="7"/>
  <c r="M239" i="7"/>
  <c r="M238" i="7"/>
  <c r="K163" i="7"/>
  <c r="K293" i="7"/>
  <c r="I293" i="7"/>
  <c r="E24" i="3"/>
  <c r="I163" i="7"/>
  <c r="M163" i="7" s="1"/>
  <c r="M152" i="7"/>
  <c r="G289" i="7"/>
  <c r="M197" i="7"/>
  <c r="M198" i="7" s="1"/>
  <c r="M220" i="7"/>
  <c r="I229" i="7"/>
  <c r="M229" i="7" s="1"/>
  <c r="M230" i="7" s="1"/>
  <c r="M157" i="7"/>
  <c r="K236" i="7"/>
  <c r="K245" i="7" s="1"/>
  <c r="G245" i="7"/>
  <c r="I236" i="7"/>
  <c r="F21" i="10"/>
  <c r="F22" i="10" s="1"/>
  <c r="F23" i="10" s="1"/>
  <c r="L40" i="3" s="1"/>
  <c r="H21" i="10"/>
  <c r="H22" i="10" s="1"/>
  <c r="H23" i="10" s="1"/>
  <c r="N40" i="3" s="1"/>
  <c r="G21" i="10"/>
  <c r="G22" i="10" s="1"/>
  <c r="G23" i="10" s="1"/>
  <c r="M40" i="3" s="1"/>
  <c r="D21" i="10"/>
  <c r="D22" i="10" s="1"/>
  <c r="D23" i="10" s="1"/>
  <c r="J40" i="3" s="1"/>
  <c r="C21" i="10"/>
  <c r="C22" i="10" s="1"/>
  <c r="I21" i="10"/>
  <c r="E21" i="10"/>
  <c r="J21" i="10"/>
  <c r="M276" i="7"/>
  <c r="M277" i="7" s="1"/>
  <c r="K292" i="7"/>
  <c r="I292" i="7"/>
  <c r="Q26" i="3"/>
  <c r="M242" i="7"/>
  <c r="M240" i="7"/>
  <c r="E22" i="3"/>
  <c r="M237" i="7"/>
  <c r="I181" i="7"/>
  <c r="M181" i="7" s="1"/>
  <c r="M170" i="7"/>
  <c r="I143" i="7" l="1"/>
  <c r="M143" i="7" s="1"/>
  <c r="K143" i="7"/>
  <c r="I141" i="7"/>
  <c r="M141" i="7" s="1"/>
  <c r="K141" i="7"/>
  <c r="I139" i="7"/>
  <c r="M139" i="7" s="1"/>
  <c r="K139" i="7"/>
  <c r="I137" i="7"/>
  <c r="M137" i="7" s="1"/>
  <c r="K137" i="7"/>
  <c r="I142" i="7"/>
  <c r="M142" i="7" s="1"/>
  <c r="K142" i="7"/>
  <c r="I140" i="7"/>
  <c r="M140" i="7" s="1"/>
  <c r="K140" i="7"/>
  <c r="I138" i="7"/>
  <c r="M138" i="7" s="1"/>
  <c r="K138" i="7"/>
  <c r="I136" i="7"/>
  <c r="M136" i="7" s="1"/>
  <c r="K136" i="7"/>
  <c r="G291" i="7"/>
  <c r="K291" i="7" s="1"/>
  <c r="M18" i="12" s="1"/>
  <c r="I26" i="19" s="1"/>
  <c r="G285" i="7"/>
  <c r="I285" i="7" s="1"/>
  <c r="G288" i="7"/>
  <c r="K288" i="7" s="1"/>
  <c r="M15" i="12" s="1"/>
  <c r="F26" i="19" s="1"/>
  <c r="G287" i="7"/>
  <c r="K287" i="7" s="1"/>
  <c r="M14" i="12" s="1"/>
  <c r="E26" i="19" s="1"/>
  <c r="K289" i="7"/>
  <c r="M16" i="12" s="1"/>
  <c r="G26" i="19" s="1"/>
  <c r="I289" i="7"/>
  <c r="M293" i="7"/>
  <c r="K286" i="7"/>
  <c r="M13" i="12" s="1"/>
  <c r="D26" i="19" s="1"/>
  <c r="I286" i="7"/>
  <c r="E22" i="10"/>
  <c r="E23" i="10" s="1"/>
  <c r="K40" i="3" s="1"/>
  <c r="K43" i="3" s="1"/>
  <c r="M236" i="7"/>
  <c r="I245" i="7"/>
  <c r="M245" i="7" s="1"/>
  <c r="M246" i="7" s="1"/>
  <c r="I291" i="7"/>
  <c r="M292" i="7"/>
  <c r="I22" i="10"/>
  <c r="I23" i="10" s="1"/>
  <c r="O40" i="3" s="1"/>
  <c r="O43" i="3" s="1"/>
  <c r="J26" i="3"/>
  <c r="G284" i="7"/>
  <c r="G290" i="7"/>
  <c r="J22" i="10"/>
  <c r="J23" i="10" s="1"/>
  <c r="P40" i="3" s="1"/>
  <c r="P43" i="3" s="1"/>
  <c r="C23" i="10"/>
  <c r="E52" i="19" l="1"/>
  <c r="E43" i="19"/>
  <c r="E56" i="19" s="1"/>
  <c r="D52" i="19"/>
  <c r="D43" i="19"/>
  <c r="D56" i="19" s="1"/>
  <c r="F43" i="19"/>
  <c r="F56" i="19" s="1"/>
  <c r="F52" i="19"/>
  <c r="I52" i="19"/>
  <c r="I43" i="19"/>
  <c r="I56" i="19" s="1"/>
  <c r="G52" i="19"/>
  <c r="G43" i="19"/>
  <c r="G56" i="19" s="1"/>
  <c r="B23" i="10"/>
  <c r="B22" i="10"/>
  <c r="K285" i="7"/>
  <c r="M12" i="12" s="1"/>
  <c r="C26" i="19" s="1"/>
  <c r="I288" i="7"/>
  <c r="L15" i="12" s="1"/>
  <c r="F25" i="19" s="1"/>
  <c r="I287" i="7"/>
  <c r="M287" i="7" s="1"/>
  <c r="G295" i="7"/>
  <c r="K284" i="7"/>
  <c r="I284" i="7"/>
  <c r="E17" i="3"/>
  <c r="L18" i="12"/>
  <c r="I25" i="19" s="1"/>
  <c r="M291" i="7"/>
  <c r="K48" i="3"/>
  <c r="K54" i="3" s="1"/>
  <c r="K59" i="3" s="1"/>
  <c r="K45" i="3"/>
  <c r="K47" i="3" s="1"/>
  <c r="L13" i="12"/>
  <c r="D25" i="19" s="1"/>
  <c r="M286" i="7"/>
  <c r="L16" i="12"/>
  <c r="G25" i="19" s="1"/>
  <c r="M289" i="7"/>
  <c r="E21" i="3"/>
  <c r="I26" i="3"/>
  <c r="I45" i="3" s="1"/>
  <c r="I47" i="3" s="1"/>
  <c r="I145" i="7"/>
  <c r="P48" i="3"/>
  <c r="P54" i="3" s="1"/>
  <c r="P59" i="3" s="1"/>
  <c r="P45" i="3"/>
  <c r="P47" i="3" s="1"/>
  <c r="K145" i="7"/>
  <c r="L12" i="12"/>
  <c r="C25" i="19" s="1"/>
  <c r="K290" i="7"/>
  <c r="M17" i="12" s="1"/>
  <c r="H26" i="19" s="1"/>
  <c r="I290" i="7"/>
  <c r="G40" i="3"/>
  <c r="O48" i="3"/>
  <c r="O54" i="3" s="1"/>
  <c r="O59" i="3" s="1"/>
  <c r="O45" i="3"/>
  <c r="O47" i="3" s="1"/>
  <c r="F51" i="19" l="1"/>
  <c r="F42" i="19"/>
  <c r="F55" i="19" s="1"/>
  <c r="C51" i="19"/>
  <c r="C42" i="19"/>
  <c r="C55" i="19" s="1"/>
  <c r="G51" i="19"/>
  <c r="G42" i="19"/>
  <c r="G55" i="19" s="1"/>
  <c r="H52" i="19"/>
  <c r="H43" i="19"/>
  <c r="H56" i="19" s="1"/>
  <c r="D51" i="19"/>
  <c r="D42" i="19"/>
  <c r="D55" i="19" s="1"/>
  <c r="I51" i="19"/>
  <c r="I42" i="19"/>
  <c r="I55" i="19" s="1"/>
  <c r="C52" i="19"/>
  <c r="C43" i="19"/>
  <c r="C56" i="19" s="1"/>
  <c r="M288" i="7"/>
  <c r="M285" i="7"/>
  <c r="L14" i="12"/>
  <c r="E25" i="19" s="1"/>
  <c r="G13" i="12"/>
  <c r="J13" i="12" s="1"/>
  <c r="M11" i="12"/>
  <c r="B26" i="19" s="1"/>
  <c r="K295" i="7"/>
  <c r="P51" i="3"/>
  <c r="P56" i="3" s="1"/>
  <c r="P53" i="3"/>
  <c r="E26" i="3"/>
  <c r="O51" i="3"/>
  <c r="O56" i="3" s="1"/>
  <c r="O53" i="3"/>
  <c r="G18" i="12"/>
  <c r="J18" i="12" s="1"/>
  <c r="G26" i="3"/>
  <c r="I53" i="3"/>
  <c r="I51" i="3"/>
  <c r="I56" i="3" s="1"/>
  <c r="E40" i="3"/>
  <c r="M145" i="7"/>
  <c r="M146" i="7" s="1"/>
  <c r="G17" i="12"/>
  <c r="J17" i="12" s="1"/>
  <c r="L17" i="12"/>
  <c r="H25" i="19" s="1"/>
  <c r="M290" i="7"/>
  <c r="K53" i="3"/>
  <c r="K51" i="3"/>
  <c r="K56" i="3" s="1"/>
  <c r="L11" i="12"/>
  <c r="B25" i="19" s="1"/>
  <c r="M284" i="7"/>
  <c r="I295" i="7"/>
  <c r="B52" i="19" l="1"/>
  <c r="K26" i="19"/>
  <c r="B43" i="19"/>
  <c r="B51" i="19"/>
  <c r="B42" i="19"/>
  <c r="K25" i="19"/>
  <c r="H51" i="19"/>
  <c r="H42" i="19"/>
  <c r="H55" i="19" s="1"/>
  <c r="E51" i="19"/>
  <c r="E42" i="19"/>
  <c r="E55" i="19" s="1"/>
  <c r="M20" i="12"/>
  <c r="M24" i="12" s="1"/>
  <c r="P11" i="12"/>
  <c r="B13" i="19" s="1"/>
  <c r="L20" i="12"/>
  <c r="L24" i="12" s="1"/>
  <c r="P17" i="12"/>
  <c r="H13" i="19" s="1"/>
  <c r="P58" i="3"/>
  <c r="P55" i="3"/>
  <c r="M295" i="7"/>
  <c r="K58" i="3"/>
  <c r="K55" i="3"/>
  <c r="O58" i="3"/>
  <c r="O55" i="3"/>
  <c r="I55" i="3"/>
  <c r="I58" i="3"/>
  <c r="L33" i="3"/>
  <c r="G33" i="3" s="1"/>
  <c r="E33" i="3" s="1"/>
  <c r="L39" i="3"/>
  <c r="G39" i="3" s="1"/>
  <c r="E39" i="3" s="1"/>
  <c r="L38" i="3"/>
  <c r="G38" i="3" s="1"/>
  <c r="E38" i="3" s="1"/>
  <c r="J36" i="3"/>
  <c r="L31" i="3"/>
  <c r="L42" i="3"/>
  <c r="G42" i="3" s="1"/>
  <c r="E42" i="3" s="1"/>
  <c r="N37" i="3"/>
  <c r="P18" i="12"/>
  <c r="I13" i="19" s="1"/>
  <c r="E41" i="3"/>
  <c r="E35" i="3"/>
  <c r="E32" i="3"/>
  <c r="E34" i="3"/>
  <c r="E30" i="3"/>
  <c r="P13" i="12"/>
  <c r="D13" i="19" s="1"/>
  <c r="K51" i="19" l="1"/>
  <c r="K52" i="19"/>
  <c r="B56" i="19"/>
  <c r="K43" i="19"/>
  <c r="K56" i="19" s="1"/>
  <c r="B55" i="19"/>
  <c r="K42" i="19"/>
  <c r="K55" i="19" s="1"/>
  <c r="D50" i="19"/>
  <c r="D31" i="19"/>
  <c r="D54" i="19" s="1"/>
  <c r="B31" i="19"/>
  <c r="B50" i="19"/>
  <c r="H50" i="19"/>
  <c r="H31" i="19"/>
  <c r="H54" i="19" s="1"/>
  <c r="I50" i="19"/>
  <c r="I31" i="19"/>
  <c r="I54" i="19" s="1"/>
  <c r="M30" i="3"/>
  <c r="L35" i="3"/>
  <c r="G35" i="3" s="1"/>
  <c r="F13" i="12"/>
  <c r="K60" i="3"/>
  <c r="F18" i="12"/>
  <c r="P60" i="3"/>
  <c r="G31" i="3"/>
  <c r="E31" i="3" s="1"/>
  <c r="M34" i="3"/>
  <c r="G34" i="3" s="1"/>
  <c r="J43" i="3"/>
  <c r="G36" i="3"/>
  <c r="E36" i="3" s="1"/>
  <c r="F17" i="12"/>
  <c r="O60" i="3"/>
  <c r="N43" i="3"/>
  <c r="G37" i="3"/>
  <c r="E37" i="3" s="1"/>
  <c r="F11" i="12"/>
  <c r="I60" i="3"/>
  <c r="B54" i="19" l="1"/>
  <c r="L43" i="3"/>
  <c r="L48" i="3" s="1"/>
  <c r="L54" i="3" s="1"/>
  <c r="L59" i="3" s="1"/>
  <c r="H18" i="12"/>
  <c r="I18" i="12"/>
  <c r="N48" i="3"/>
  <c r="N54" i="3" s="1"/>
  <c r="N59" i="3" s="1"/>
  <c r="N45" i="3"/>
  <c r="N47" i="3" s="1"/>
  <c r="H17" i="12"/>
  <c r="I17" i="12"/>
  <c r="J48" i="3"/>
  <c r="J45" i="3"/>
  <c r="J47" i="3" s="1"/>
  <c r="M43" i="3"/>
  <c r="G30" i="3"/>
  <c r="H11" i="12"/>
  <c r="I11" i="12"/>
  <c r="H13" i="12"/>
  <c r="I13" i="12"/>
  <c r="L45" i="3" l="1"/>
  <c r="L47" i="3" s="1"/>
  <c r="L53" i="3" s="1"/>
  <c r="O11" i="12"/>
  <c r="O33" i="12" s="1"/>
  <c r="B11" i="19" s="1"/>
  <c r="J53" i="3"/>
  <c r="J51" i="3"/>
  <c r="J56" i="3" s="1"/>
  <c r="O18" i="12"/>
  <c r="I11" i="19" s="1"/>
  <c r="J54" i="3"/>
  <c r="J59" i="3" s="1"/>
  <c r="G43" i="3"/>
  <c r="G45" i="3" s="1"/>
  <c r="O17" i="12"/>
  <c r="H11" i="19" s="1"/>
  <c r="N53" i="3"/>
  <c r="N51" i="3"/>
  <c r="N56" i="3" s="1"/>
  <c r="O13" i="12"/>
  <c r="D11" i="19" s="1"/>
  <c r="G14" i="12"/>
  <c r="J14" i="12" s="1"/>
  <c r="M48" i="3"/>
  <c r="M54" i="3" s="1"/>
  <c r="M59" i="3" s="1"/>
  <c r="M45" i="3"/>
  <c r="M47" i="3" s="1"/>
  <c r="G16" i="12"/>
  <c r="J16" i="12" s="1"/>
  <c r="B29" i="19" l="1"/>
  <c r="B49" i="19"/>
  <c r="B45" i="19"/>
  <c r="H49" i="19"/>
  <c r="H57" i="19" s="1"/>
  <c r="H29" i="19"/>
  <c r="H53" i="19" s="1"/>
  <c r="H45" i="19"/>
  <c r="D49" i="19"/>
  <c r="D29" i="19"/>
  <c r="D53" i="19" s="1"/>
  <c r="I49" i="19"/>
  <c r="I29" i="19"/>
  <c r="I53" i="19" s="1"/>
  <c r="I45" i="19"/>
  <c r="G47" i="3"/>
  <c r="G53" i="3" s="1"/>
  <c r="L51" i="3"/>
  <c r="L56" i="3" s="1"/>
  <c r="L58" i="3"/>
  <c r="L55" i="3"/>
  <c r="G15" i="12"/>
  <c r="J15" i="12" s="1"/>
  <c r="N55" i="3"/>
  <c r="N58" i="3"/>
  <c r="J55" i="3"/>
  <c r="J58" i="3"/>
  <c r="G48" i="3"/>
  <c r="G54" i="3" s="1"/>
  <c r="G59" i="3" s="1"/>
  <c r="P16" i="12"/>
  <c r="G21" i="19" s="1"/>
  <c r="P14" i="12"/>
  <c r="G12" i="12"/>
  <c r="J12" i="12" s="1"/>
  <c r="M53" i="3"/>
  <c r="M51" i="3"/>
  <c r="M56" i="3" s="1"/>
  <c r="D57" i="19" l="1"/>
  <c r="I57" i="19"/>
  <c r="E23" i="19"/>
  <c r="E19" i="19"/>
  <c r="E24" i="19"/>
  <c r="K21" i="19"/>
  <c r="G50" i="19"/>
  <c r="G39" i="19"/>
  <c r="G54" i="19" s="1"/>
  <c r="D45" i="19"/>
  <c r="B53" i="19"/>
  <c r="B57" i="19" s="1"/>
  <c r="P12" i="12"/>
  <c r="C20" i="19" s="1"/>
  <c r="J20" i="12"/>
  <c r="P15" i="12"/>
  <c r="M58" i="3"/>
  <c r="M55" i="3"/>
  <c r="F12" i="12"/>
  <c r="J60" i="3"/>
  <c r="F16" i="12"/>
  <c r="N60" i="3"/>
  <c r="G58" i="3"/>
  <c r="G60" i="3" s="1"/>
  <c r="G55" i="3"/>
  <c r="F14" i="12"/>
  <c r="L60" i="3"/>
  <c r="G51" i="3"/>
  <c r="G56" i="3" s="1"/>
  <c r="F14" i="19" l="1"/>
  <c r="F18" i="19"/>
  <c r="K20" i="19"/>
  <c r="C38" i="19"/>
  <c r="C50" i="19"/>
  <c r="E41" i="19"/>
  <c r="K41" i="19" s="1"/>
  <c r="K24" i="19"/>
  <c r="E40" i="19"/>
  <c r="K40" i="19" s="1"/>
  <c r="K23" i="19"/>
  <c r="E37" i="19"/>
  <c r="K37" i="19" s="1"/>
  <c r="K19" i="19"/>
  <c r="P20" i="12"/>
  <c r="H12" i="12"/>
  <c r="I12" i="12"/>
  <c r="H14" i="12"/>
  <c r="I14" i="12"/>
  <c r="H16" i="12"/>
  <c r="I16" i="12"/>
  <c r="F15" i="12"/>
  <c r="M60" i="3"/>
  <c r="G20" i="12"/>
  <c r="K38" i="19" l="1"/>
  <c r="C54" i="19"/>
  <c r="F36" i="19"/>
  <c r="K36" i="19" s="1"/>
  <c r="K18" i="19"/>
  <c r="F32" i="19"/>
  <c r="F50" i="19"/>
  <c r="K14" i="19"/>
  <c r="H15" i="12"/>
  <c r="I15" i="12"/>
  <c r="I20" i="12" s="1"/>
  <c r="O14" i="12"/>
  <c r="E11" i="19" s="1"/>
  <c r="O16" i="12"/>
  <c r="G11" i="19" s="1"/>
  <c r="O12" i="12"/>
  <c r="C11" i="19" s="1"/>
  <c r="G49" i="19" l="1"/>
  <c r="G29" i="19"/>
  <c r="G53" i="19" s="1"/>
  <c r="E49" i="19"/>
  <c r="E29" i="19"/>
  <c r="E53" i="19" s="1"/>
  <c r="K32" i="19"/>
  <c r="F54" i="19"/>
  <c r="C49" i="19"/>
  <c r="C29" i="19"/>
  <c r="C45" i="19" s="1"/>
  <c r="O15" i="12"/>
  <c r="F20" i="12"/>
  <c r="H20" i="12" s="1"/>
  <c r="G45" i="19" l="1"/>
  <c r="C53" i="19"/>
  <c r="C57" i="19" s="1"/>
  <c r="O20" i="12"/>
  <c r="F11" i="19"/>
  <c r="G57" i="19"/>
  <c r="F29" i="19" l="1"/>
  <c r="F45" i="19" s="1"/>
  <c r="F49" i="19"/>
  <c r="F53" i="19" l="1"/>
  <c r="F57" i="19" s="1"/>
  <c r="Q43" i="3"/>
  <c r="Q45" i="3" s="1"/>
  <c r="Q47" i="3" s="1"/>
  <c r="E43" i="3"/>
  <c r="E48" i="3" s="1"/>
  <c r="E54" i="3" s="1"/>
  <c r="E59" i="3" s="1"/>
  <c r="Q53" i="3" l="1"/>
  <c r="Q48" i="3"/>
  <c r="Q54" i="3" s="1"/>
  <c r="E45" i="3"/>
  <c r="E47" i="3" s="1"/>
  <c r="Q59" i="3" l="1"/>
  <c r="G22" i="12" s="1"/>
  <c r="J22" i="12" s="1"/>
  <c r="Q51" i="3"/>
  <c r="Q56" i="3" s="1"/>
  <c r="E51" i="3"/>
  <c r="E56" i="3" s="1"/>
  <c r="E53" i="3"/>
  <c r="Q55" i="3"/>
  <c r="Q58" i="3"/>
  <c r="Q60" i="3" l="1"/>
  <c r="F22" i="12"/>
  <c r="P22" i="12"/>
  <c r="J24" i="12"/>
  <c r="G24" i="12" s="1"/>
  <c r="E58" i="3"/>
  <c r="E60" i="3" s="1"/>
  <c r="E55" i="3"/>
  <c r="J13" i="19" l="1"/>
  <c r="P24" i="12"/>
  <c r="I22" i="12"/>
  <c r="H22" i="12"/>
  <c r="O22" i="12" l="1"/>
  <c r="I24" i="12"/>
  <c r="J50" i="19"/>
  <c r="J31" i="19"/>
  <c r="K13" i="19"/>
  <c r="F24" i="12" l="1"/>
  <c r="I28" i="12"/>
  <c r="J54" i="19"/>
  <c r="K31" i="19"/>
  <c r="J11" i="19"/>
  <c r="O24" i="12"/>
  <c r="O30" i="12" s="1"/>
  <c r="K11" i="19" l="1"/>
  <c r="J49" i="19"/>
  <c r="J29" i="19"/>
  <c r="J45" i="19"/>
  <c r="H24" i="12"/>
  <c r="F28" i="12"/>
  <c r="J53" i="19" l="1"/>
  <c r="K29" i="19"/>
  <c r="K53" i="19" s="1"/>
  <c r="J57" i="19"/>
  <c r="K49" i="19"/>
  <c r="E35" i="19" l="1"/>
  <c r="K35" i="19" s="1"/>
  <c r="K17" i="19"/>
  <c r="K15" i="19"/>
  <c r="E50" i="19"/>
  <c r="E33" i="19"/>
  <c r="E34" i="19"/>
  <c r="K34" i="19" s="1"/>
  <c r="K16" i="19"/>
  <c r="E39" i="19"/>
  <c r="K39" i="19" s="1"/>
  <c r="K22" i="19"/>
  <c r="E45" i="19" l="1"/>
  <c r="K50" i="19"/>
  <c r="K33" i="19"/>
  <c r="K54" i="19" s="1"/>
  <c r="E54" i="19"/>
  <c r="E57" i="19" s="1"/>
  <c r="K57" i="19" l="1"/>
  <c r="K45" i="19"/>
</calcChain>
</file>

<file path=xl/comments1.xml><?xml version="1.0" encoding="utf-8"?>
<comments xmlns="http://schemas.openxmlformats.org/spreadsheetml/2006/main">
  <authors>
    <author>Sarah E Stojak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Sarah E Stojak:</t>
        </r>
        <r>
          <rPr>
            <sz val="9"/>
            <color indexed="81"/>
            <rFont val="Tahoma"/>
            <family val="2"/>
          </rPr>
          <t xml:space="preserve">
retiring director FY17 = Thomas Meredith</t>
        </r>
      </text>
    </comment>
  </commentList>
</comments>
</file>

<file path=xl/sharedStrings.xml><?xml version="1.0" encoding="utf-8"?>
<sst xmlns="http://schemas.openxmlformats.org/spreadsheetml/2006/main" count="644" uniqueCount="207">
  <si>
    <t>Atmos Energy Corporation, Inc. &amp; Subsidiaries</t>
  </si>
  <si>
    <t>TOTAL</t>
  </si>
  <si>
    <t>C020</t>
  </si>
  <si>
    <t>C030</t>
  </si>
  <si>
    <t>C050</t>
  </si>
  <si>
    <t>C060</t>
  </si>
  <si>
    <t>C070</t>
  </si>
  <si>
    <t>C080</t>
  </si>
  <si>
    <t>C180</t>
  </si>
  <si>
    <t>Utility</t>
  </si>
  <si>
    <t>Non Utility</t>
  </si>
  <si>
    <t>Other Non-Utility</t>
  </si>
  <si>
    <t>AEH</t>
  </si>
  <si>
    <t>AEM</t>
  </si>
  <si>
    <t>Consolidated Effective Tax Rate Excl Rest Stock</t>
  </si>
  <si>
    <t>Residual Rate from General Accounting</t>
  </si>
  <si>
    <t>FORMAT:  DR. / (CR.)</t>
  </si>
  <si>
    <t>Consolidated</t>
  </si>
  <si>
    <t>SS</t>
  </si>
  <si>
    <t>LA</t>
  </si>
  <si>
    <t>TX</t>
  </si>
  <si>
    <t>Mid-States</t>
  </si>
  <si>
    <t>Col-Kan</t>
  </si>
  <si>
    <t xml:space="preserve">MS </t>
  </si>
  <si>
    <t>MidTx</t>
  </si>
  <si>
    <t>Atmos Pipeline</t>
  </si>
  <si>
    <t>Non-Utility</t>
  </si>
  <si>
    <t>Estimated Pre-Tax Book (Income) per Atmos budget</t>
  </si>
  <si>
    <t>Permanent differences</t>
  </si>
  <si>
    <t xml:space="preserve">    Dividends Paid to RSGP</t>
  </si>
  <si>
    <t xml:space="preserve">    Dividends Received Deduction</t>
  </si>
  <si>
    <t xml:space="preserve">YTD   </t>
  </si>
  <si>
    <t xml:space="preserve">    ESOP Dividends</t>
  </si>
  <si>
    <t>SALY</t>
  </si>
  <si>
    <t xml:space="preserve">    Restricted Stock Grant Plan</t>
  </si>
  <si>
    <t xml:space="preserve">    Excess 162(m) Exec Comp</t>
  </si>
  <si>
    <t xml:space="preserve">    Director's Stock - Perm</t>
  </si>
  <si>
    <t xml:space="preserve">    Club Dues</t>
  </si>
  <si>
    <t xml:space="preserve">    Capitalized Meals &amp; Entertainment</t>
  </si>
  <si>
    <t xml:space="preserve">    Cash Surrender Value Adjustment</t>
  </si>
  <si>
    <t xml:space="preserve">    Lobbying Expense</t>
  </si>
  <si>
    <t xml:space="preserve">    Meals &amp; Entertainment</t>
  </si>
  <si>
    <t xml:space="preserve">    Penalties</t>
  </si>
  <si>
    <t xml:space="preserve">    SERP Premiums</t>
  </si>
  <si>
    <t xml:space="preserve">    Spousal Travel</t>
  </si>
  <si>
    <t xml:space="preserve">    Tax Free Interest</t>
  </si>
  <si>
    <t>Book Taxable before State Taxes</t>
  </si>
  <si>
    <t>State Taxes</t>
  </si>
  <si>
    <t>Apport</t>
  </si>
  <si>
    <t>Rate</t>
  </si>
  <si>
    <t>Factor</t>
  </si>
  <si>
    <t xml:space="preserve"> </t>
  </si>
  <si>
    <t>Total Non-Utility</t>
  </si>
  <si>
    <t xml:space="preserve">Colorado  </t>
  </si>
  <si>
    <t>Georgia</t>
  </si>
  <si>
    <t xml:space="preserve">Illinois  </t>
  </si>
  <si>
    <t>Iowa</t>
  </si>
  <si>
    <t xml:space="preserve">Kansas  </t>
  </si>
  <si>
    <t xml:space="preserve">Kentucky  </t>
  </si>
  <si>
    <t>Louisiana</t>
  </si>
  <si>
    <t>Mississippi</t>
  </si>
  <si>
    <t>Missouri</t>
  </si>
  <si>
    <t>Tennessee</t>
  </si>
  <si>
    <t>Texas</t>
  </si>
  <si>
    <t>West Virginia</t>
  </si>
  <si>
    <t>Virginia</t>
  </si>
  <si>
    <t>Total State Taxes</t>
  </si>
  <si>
    <t>Book Taxable</t>
  </si>
  <si>
    <t>Federal Rate</t>
  </si>
  <si>
    <t>Federal Taxes</t>
  </si>
  <si>
    <t>ITC</t>
  </si>
  <si>
    <t>Other</t>
  </si>
  <si>
    <t>Tax Expense</t>
  </si>
  <si>
    <t>Overall Effective Rate</t>
  </si>
  <si>
    <t>Federal</t>
  </si>
  <si>
    <t>State</t>
  </si>
  <si>
    <t>Total Effective Tax Rate - Current Provision</t>
  </si>
  <si>
    <t>YTD</t>
  </si>
  <si>
    <t>Pro-rated</t>
  </si>
  <si>
    <t>BU</t>
  </si>
  <si>
    <t xml:space="preserve">Total </t>
  </si>
  <si>
    <t>Deferred Tax Expense</t>
  </si>
  <si>
    <t>Federal Tax Rate:</t>
  </si>
  <si>
    <t>State Tax Rate:</t>
  </si>
  <si>
    <t>Rate Case Accrual (ONT32)</t>
  </si>
  <si>
    <t>9/30/2016 Return</t>
  </si>
  <si>
    <t>Add or (Ded)        To Book Income Difference          (Tax Adjustment)</t>
  </si>
  <si>
    <t>(A)           Federal Deferred Expense</t>
  </si>
  <si>
    <t>(B)          State     Deferred Expense</t>
  </si>
  <si>
    <t>Total Deferred         Expenses          =A+B</t>
  </si>
  <si>
    <t>SS Div</t>
  </si>
  <si>
    <t>LA Div</t>
  </si>
  <si>
    <t>TX Div</t>
  </si>
  <si>
    <t>Mid-States Div</t>
  </si>
  <si>
    <t>Col-Kan Div</t>
  </si>
  <si>
    <t>MS Div</t>
  </si>
  <si>
    <t>Reg Asset Benefit Accrual (ONT68)</t>
  </si>
  <si>
    <r>
      <t>TX Rule 8.209 Reg Asset Deferral (ONT69)</t>
    </r>
    <r>
      <rPr>
        <sz val="10"/>
        <rFont val="Calibri"/>
        <family val="2"/>
      </rPr>
      <t xml:space="preserve"> calculated on separate workpaper</t>
    </r>
  </si>
  <si>
    <r>
      <t>LA SIIP Reg Asset (ONT70)</t>
    </r>
    <r>
      <rPr>
        <sz val="10"/>
        <rFont val="Calibri"/>
        <family val="2"/>
      </rPr>
      <t xml:space="preserve"> calculated on separate workpaper</t>
    </r>
  </si>
  <si>
    <r>
      <t xml:space="preserve">Deferred Gas Cost (GCA01)  </t>
    </r>
    <r>
      <rPr>
        <sz val="10"/>
        <rFont val="Calibri"/>
        <family val="2"/>
      </rPr>
      <t>calculated on separate workpaper</t>
    </r>
  </si>
  <si>
    <r>
      <t xml:space="preserve">Unrecovered Gas Cost (GCA03)     </t>
    </r>
    <r>
      <rPr>
        <sz val="10"/>
        <rFont val="Calibri"/>
        <family val="2"/>
      </rPr>
      <t>(Only Flux the accounts with Credit position, see separate calculation)</t>
    </r>
  </si>
  <si>
    <r>
      <t xml:space="preserve">WACOG to FIFO (ONT52) </t>
    </r>
    <r>
      <rPr>
        <sz val="10"/>
        <rFont val="Calibri"/>
        <family val="2"/>
      </rPr>
      <t xml:space="preserve"> Qtrly Summary Report provided by Gas Acctg Services (John Baugh)</t>
    </r>
  </si>
  <si>
    <t>TXU Goodwill Amortization (ONT49)</t>
  </si>
  <si>
    <t>est 9/30/2017</t>
  </si>
  <si>
    <t>Allocation            To Book Income Difference          (Tax Adjustment)</t>
  </si>
  <si>
    <t xml:space="preserve">  Total estimated</t>
  </si>
  <si>
    <t>LGS Goodwill Amortiztion (ONT13)</t>
  </si>
  <si>
    <t>FY16 = final year of amortization</t>
  </si>
  <si>
    <t>Total</t>
  </si>
  <si>
    <t>Per Books</t>
  </si>
  <si>
    <t>Ratio Per Books</t>
  </si>
  <si>
    <t>Depreciation (FXA02)</t>
  </si>
  <si>
    <t>%</t>
  </si>
  <si>
    <t>Allocation           To Book Income Difference          (Tax Adjustment)</t>
  </si>
  <si>
    <t xml:space="preserve"> Estimated Sch M</t>
  </si>
  <si>
    <t>Book Gain/Loss on Fixed Assets (FXA03)</t>
  </si>
  <si>
    <t>Gain/Loss on Fixed Assets (FXA04)</t>
  </si>
  <si>
    <t>9/30/2017 Estimate</t>
  </si>
  <si>
    <t>Aid in Construction (FXA07)</t>
  </si>
  <si>
    <t>Capitalized Overhead Adjustment (FXA10)</t>
  </si>
  <si>
    <t>Repairs Deduction (FXA44)</t>
  </si>
  <si>
    <t>Software Capitalized per Book (FXA06)</t>
  </si>
  <si>
    <t>Federal NOL</t>
  </si>
  <si>
    <t>All Other M-1s</t>
  </si>
  <si>
    <t>Estimated All Other Tax Adjustments</t>
  </si>
  <si>
    <t>Net FY16 Other Adj</t>
  </si>
  <si>
    <t>TOTAL Deferred Tax Expense</t>
  </si>
  <si>
    <t>C010</t>
  </si>
  <si>
    <t>Atmos Energy Corporation &amp; Subsidiaries</t>
  </si>
  <si>
    <t>Texas Gross Margin Tax Estimate</t>
  </si>
  <si>
    <t>FY 9/30/2017 - Q3</t>
  </si>
  <si>
    <t>MARGIN:</t>
  </si>
  <si>
    <t>Elim</t>
  </si>
  <si>
    <t>ATM</t>
  </si>
  <si>
    <t>N/A</t>
  </si>
  <si>
    <t>West Tex</t>
  </si>
  <si>
    <t>Mid State</t>
  </si>
  <si>
    <t>CO-KS</t>
  </si>
  <si>
    <t>MS</t>
  </si>
  <si>
    <t>Mid Tex</t>
  </si>
  <si>
    <t>Pipeline</t>
  </si>
  <si>
    <t>Total Revenue</t>
  </si>
  <si>
    <t>Cost of Goods Sold</t>
  </si>
  <si>
    <t>Gross Margin</t>
  </si>
  <si>
    <t>Texas Apportionment</t>
  </si>
  <si>
    <t>Taxable Margin</t>
  </si>
  <si>
    <t>Tax Rate</t>
  </si>
  <si>
    <t>Gross Margin Tax</t>
  </si>
  <si>
    <t>Margin Allocated to BUs:</t>
  </si>
  <si>
    <t>Texas Gross Receipts</t>
  </si>
  <si>
    <t>Taxable Margin Allocated to BU</t>
  </si>
  <si>
    <t>Tax by BU</t>
  </si>
  <si>
    <t>Projected Gross Profit '000</t>
  </si>
  <si>
    <t>Projected Revenue '000</t>
  </si>
  <si>
    <t>Tax Components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</si>
  <si>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</si>
  <si>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</si>
  <si>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</si>
  <si>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</si>
  <si>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</si>
  <si>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</si>
  <si>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</si>
  <si>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</si>
  <si>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</si>
  <si>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Actual Y-T-D</t>
  </si>
  <si>
    <t>Fed Rate</t>
  </si>
  <si>
    <t>State Rate</t>
  </si>
  <si>
    <t xml:space="preserve">Overall </t>
  </si>
  <si>
    <t xml:space="preserve">Pre-Tax </t>
  </si>
  <si>
    <t>Per "Effective</t>
  </si>
  <si>
    <t>"Effective</t>
  </si>
  <si>
    <t>Deferred</t>
  </si>
  <si>
    <t>Current</t>
  </si>
  <si>
    <t>Division</t>
  </si>
  <si>
    <t xml:space="preserve">Book Income </t>
  </si>
  <si>
    <t xml:space="preserve">Tax Rate" </t>
  </si>
  <si>
    <t>Tax Rate"</t>
  </si>
  <si>
    <t>MidTx Div</t>
  </si>
  <si>
    <t>Total Utility</t>
  </si>
  <si>
    <t>Total Non Utility</t>
  </si>
  <si>
    <t xml:space="preserve">  Total Federal and State</t>
  </si>
  <si>
    <t>At consolidated effective rate</t>
  </si>
  <si>
    <t xml:space="preserve">Adjusted Shared Services </t>
  </si>
  <si>
    <t>Fiscal Year Ended 9/30/2017 - 3rd Quarter</t>
  </si>
  <si>
    <t>Journal Entries</t>
  </si>
  <si>
    <t>Current FIT Tax</t>
  </si>
  <si>
    <t>Current SIT Tax</t>
  </si>
  <si>
    <t xml:space="preserve">  Texas</t>
  </si>
  <si>
    <t xml:space="preserve">  Colorado</t>
  </si>
  <si>
    <t xml:space="preserve">  Georgia</t>
  </si>
  <si>
    <t xml:space="preserve">  Illinois</t>
  </si>
  <si>
    <t xml:space="preserve">  Iowa</t>
  </si>
  <si>
    <t xml:space="preserve">  Kansas</t>
  </si>
  <si>
    <t xml:space="preserve">  Kentucky</t>
  </si>
  <si>
    <t xml:space="preserve">  Louisiana</t>
  </si>
  <si>
    <t xml:space="preserve">  Mississippi</t>
  </si>
  <si>
    <t xml:space="preserve">  Missouri</t>
  </si>
  <si>
    <t xml:space="preserve">  Tennessee</t>
  </si>
  <si>
    <t xml:space="preserve">  Virginia</t>
  </si>
  <si>
    <t>Deferred FIT Expense</t>
  </si>
  <si>
    <t>Deferred SIT Expense</t>
  </si>
  <si>
    <t>Current FIT Liability</t>
  </si>
  <si>
    <t>Current SIT Liability</t>
  </si>
  <si>
    <t>Deferred FIT Liability</t>
  </si>
  <si>
    <t>Deferred SIT Liability</t>
  </si>
  <si>
    <t>TAX ENTRY</t>
  </si>
  <si>
    <t xml:space="preserve"> 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</si>
</sst>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mm/dd/yy"/>
    <numFmt numFmtId="167" formatCode="0.0000%"/>
    <numFmt numFmtId="168" formatCode="_(* #,##0.00000_);_(* \(#,##0.00000\);_(* &quot;-&quot;??_);_(@_)"/>
    <numFmt numFmtId="169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color rgb="FF00B05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rgb="FFFF0000"/>
      <name val="Calibri"/>
      <family val="2"/>
    </font>
    <font>
      <b/>
      <sz val="8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i/>
      <sz val="9"/>
      <color rgb="FF00B050"/>
      <name val="Calibri"/>
      <family val="2"/>
    </font>
    <font>
      <b/>
      <i/>
      <sz val="9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rgb="FF00B05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2"/>
      <name val="Calibri"/>
      <family val="2"/>
    </font>
    <font>
      <b/>
      <u val="singleAccounting"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9"/>
      <color rgb="FF0000FF"/>
      <name val="Calibri"/>
      <family val="2"/>
    </font>
    <font>
      <sz val="10"/>
      <name val="Arial"/>
      <family val="2"/>
    </font>
    <font>
      <strike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4" fontId="32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37" fontId="2" fillId="0" borderId="0" xfId="1" applyNumberFormat="1" applyFont="1" applyFill="1" applyAlignment="1">
      <alignment horizontal="right"/>
    </xf>
    <xf numFmtId="0" fontId="4" fillId="0" borderId="0" xfId="0" applyFont="1" applyFill="1"/>
    <xf numFmtId="37" fontId="2" fillId="0" borderId="0" xfId="0" applyNumberFormat="1" applyFont="1" applyFill="1"/>
    <xf numFmtId="165" fontId="2" fillId="0" borderId="0" xfId="3" applyNumberFormat="1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164" fontId="2" fillId="0" borderId="0" xfId="1" applyNumberFormat="1" applyFont="1" applyFill="1"/>
    <xf numFmtId="165" fontId="2" fillId="0" borderId="0" xfId="3" applyNumberFormat="1" applyFont="1" applyFill="1"/>
    <xf numFmtId="164" fontId="11" fillId="0" borderId="0" xfId="1" applyNumberFormat="1" applyFont="1" applyFill="1" applyBorder="1" applyAlignment="1">
      <alignment horizontal="center"/>
    </xf>
    <xf numFmtId="37" fontId="2" fillId="0" borderId="0" xfId="1" applyNumberFormat="1" applyFont="1" applyFill="1" applyBorder="1"/>
    <xf numFmtId="37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16" fillId="0" borderId="0" xfId="1" applyNumberFormat="1" applyFont="1" applyFill="1" applyBorder="1" applyAlignment="1">
      <alignment horizontal="right"/>
    </xf>
    <xf numFmtId="37" fontId="2" fillId="0" borderId="0" xfId="1" applyNumberFormat="1" applyFont="1"/>
    <xf numFmtId="37" fontId="2" fillId="0" borderId="0" xfId="1" applyNumberFormat="1" applyFont="1" applyBorder="1"/>
    <xf numFmtId="164" fontId="2" fillId="0" borderId="0" xfId="1" applyNumberFormat="1" applyFont="1" applyBorder="1"/>
    <xf numFmtId="164" fontId="13" fillId="0" borderId="0" xfId="1" applyNumberFormat="1" applyFont="1" applyFill="1"/>
    <xf numFmtId="164" fontId="9" fillId="0" borderId="0" xfId="1" applyNumberFormat="1" applyFont="1" applyFill="1"/>
    <xf numFmtId="164" fontId="2" fillId="0" borderId="0" xfId="1" applyNumberFormat="1" applyFont="1" applyAlignment="1">
      <alignment horizontal="center"/>
    </xf>
    <xf numFmtId="37" fontId="2" fillId="0" borderId="9" xfId="1" applyNumberFormat="1" applyFont="1" applyBorder="1"/>
    <xf numFmtId="10" fontId="2" fillId="0" borderId="0" xfId="3" applyNumberFormat="1" applyFont="1"/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left" indent="3"/>
    </xf>
    <xf numFmtId="37" fontId="11" fillId="0" borderId="0" xfId="3" applyNumberFormat="1" applyFont="1" applyFill="1" applyBorder="1" applyAlignment="1">
      <alignment horizontal="center"/>
    </xf>
    <xf numFmtId="37" fontId="2" fillId="0" borderId="0" xfId="1" applyNumberFormat="1" applyFont="1" applyFill="1"/>
    <xf numFmtId="37" fontId="21" fillId="0" borderId="0" xfId="3" applyNumberFormat="1" applyFont="1" applyFill="1" applyBorder="1" applyAlignment="1">
      <alignment horizontal="right"/>
    </xf>
    <xf numFmtId="37" fontId="2" fillId="0" borderId="8" xfId="1" applyNumberFormat="1" applyFont="1" applyBorder="1"/>
    <xf numFmtId="164" fontId="2" fillId="0" borderId="8" xfId="1" applyNumberFormat="1" applyFont="1" applyBorder="1"/>
    <xf numFmtId="37" fontId="11" fillId="0" borderId="0" xfId="1" applyNumberFormat="1" applyFont="1" applyFill="1" applyBorder="1" applyAlignment="1">
      <alignment horizontal="center"/>
    </xf>
    <xf numFmtId="10" fontId="2" fillId="0" borderId="0" xfId="3" applyNumberFormat="1" applyFont="1" applyBorder="1"/>
    <xf numFmtId="10" fontId="2" fillId="0" borderId="0" xfId="3" applyNumberFormat="1" applyFont="1" applyFill="1" applyBorder="1"/>
    <xf numFmtId="10" fontId="2" fillId="0" borderId="8" xfId="3" applyNumberFormat="1" applyFont="1" applyBorder="1"/>
    <xf numFmtId="164" fontId="2" fillId="0" borderId="0" xfId="1" applyNumberFormat="1" applyFont="1" applyAlignment="1">
      <alignment horizontal="right"/>
    </xf>
    <xf numFmtId="164" fontId="22" fillId="0" borderId="0" xfId="1" applyNumberFormat="1" applyFont="1" applyBorder="1"/>
    <xf numFmtId="37" fontId="2" fillId="0" borderId="0" xfId="0" applyNumberFormat="1" applyFont="1" applyBorder="1"/>
    <xf numFmtId="0" fontId="4" fillId="0" borderId="0" xfId="0" applyFont="1" applyBorder="1"/>
    <xf numFmtId="164" fontId="4" fillId="0" borderId="0" xfId="1" applyNumberFormat="1" applyFont="1" applyAlignment="1"/>
    <xf numFmtId="166" fontId="2" fillId="0" borderId="0" xfId="1" applyNumberFormat="1" applyFont="1"/>
    <xf numFmtId="9" fontId="2" fillId="0" borderId="8" xfId="1" applyNumberFormat="1" applyFont="1" applyBorder="1" applyAlignment="1">
      <alignment horizontal="center"/>
    </xf>
    <xf numFmtId="18" fontId="2" fillId="0" borderId="0" xfId="1" applyNumberFormat="1" applyFont="1"/>
    <xf numFmtId="169" fontId="2" fillId="0" borderId="10" xfId="1" applyNumberFormat="1" applyFont="1" applyBorder="1" applyAlignment="1">
      <alignment horizontal="center"/>
    </xf>
    <xf numFmtId="0" fontId="15" fillId="0" borderId="0" xfId="0" applyFont="1"/>
    <xf numFmtId="43" fontId="25" fillId="0" borderId="0" xfId="1" applyNumberFormat="1" applyFont="1" applyFill="1" applyAlignment="1">
      <alignment horizontal="center"/>
    </xf>
    <xf numFmtId="164" fontId="26" fillId="0" borderId="0" xfId="1" applyNumberFormat="1" applyFont="1" applyFill="1"/>
    <xf numFmtId="0" fontId="4" fillId="0" borderId="6" xfId="0" applyFont="1" applyFill="1" applyBorder="1"/>
    <xf numFmtId="166" fontId="2" fillId="0" borderId="8" xfId="1" applyNumberFormat="1" applyFont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4" fontId="2" fillId="0" borderId="8" xfId="1" applyNumberFormat="1" applyFont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37" fontId="13" fillId="0" borderId="0" xfId="1" applyNumberFormat="1" applyFont="1" applyAlignment="1">
      <alignment horizontal="right"/>
    </xf>
    <xf numFmtId="37" fontId="13" fillId="0" borderId="0" xfId="1" applyNumberFormat="1" applyFont="1" applyBorder="1" applyAlignment="1">
      <alignment horizontal="right"/>
    </xf>
    <xf numFmtId="37" fontId="4" fillId="0" borderId="0" xfId="1" applyNumberFormat="1" applyFont="1" applyBorder="1" applyAlignment="1">
      <alignment horizontal="left"/>
    </xf>
    <xf numFmtId="37" fontId="4" fillId="0" borderId="0" xfId="1" applyNumberFormat="1" applyFont="1"/>
    <xf numFmtId="37" fontId="2" fillId="0" borderId="12" xfId="1" applyNumberFormat="1" applyFont="1" applyBorder="1" applyAlignment="1">
      <alignment horizontal="right"/>
    </xf>
    <xf numFmtId="37" fontId="19" fillId="0" borderId="0" xfId="1" applyNumberFormat="1" applyFont="1"/>
    <xf numFmtId="37" fontId="2" fillId="0" borderId="12" xfId="1" applyNumberFormat="1" applyFont="1" applyBorder="1"/>
    <xf numFmtId="37" fontId="12" fillId="0" borderId="0" xfId="1" applyNumberFormat="1" applyFont="1" applyBorder="1" applyAlignment="1">
      <alignment horizontal="center"/>
    </xf>
    <xf numFmtId="37" fontId="12" fillId="0" borderId="0" xfId="1" applyNumberFormat="1" applyFont="1" applyAlignment="1">
      <alignment horizontal="center"/>
    </xf>
    <xf numFmtId="0" fontId="4" fillId="0" borderId="6" xfId="0" applyFont="1" applyFill="1" applyBorder="1" applyAlignment="1">
      <alignment wrapText="1"/>
    </xf>
    <xf numFmtId="166" fontId="2" fillId="0" borderId="0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37" fontId="2" fillId="0" borderId="12" xfId="1" applyNumberFormat="1" applyFont="1" applyFill="1" applyBorder="1" applyAlignment="1">
      <alignment horizontal="right"/>
    </xf>
    <xf numFmtId="37" fontId="13" fillId="0" borderId="0" xfId="1" applyNumberFormat="1" applyFont="1" applyFill="1" applyAlignment="1">
      <alignment horizontal="right"/>
    </xf>
    <xf numFmtId="37" fontId="13" fillId="0" borderId="0" xfId="4" applyNumberFormat="1" applyFont="1" applyFill="1" applyBorder="1" applyAlignment="1">
      <alignment horizontal="right"/>
    </xf>
    <xf numFmtId="37" fontId="13" fillId="0" borderId="8" xfId="4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37" fontId="13" fillId="0" borderId="8" xfId="1" applyNumberFormat="1" applyFont="1" applyFill="1" applyBorder="1" applyAlignment="1">
      <alignment horizontal="right"/>
    </xf>
    <xf numFmtId="43" fontId="6" fillId="0" borderId="0" xfId="1" applyNumberFormat="1" applyFont="1" applyFill="1"/>
    <xf numFmtId="37" fontId="2" fillId="0" borderId="12" xfId="1" applyNumberFormat="1" applyFont="1" applyFill="1" applyBorder="1"/>
    <xf numFmtId="37" fontId="2" fillId="0" borderId="8" xfId="1" applyNumberFormat="1" applyFont="1" applyFill="1" applyBorder="1" applyAlignment="1">
      <alignment horizontal="right"/>
    </xf>
    <xf numFmtId="39" fontId="2" fillId="0" borderId="0" xfId="1" quotePrefix="1" applyNumberFormat="1" applyFont="1"/>
    <xf numFmtId="37" fontId="19" fillId="0" borderId="8" xfId="1" applyNumberFormat="1" applyFont="1" applyFill="1" applyBorder="1" applyAlignment="1">
      <alignment horizontal="center" wrapText="1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Border="1" applyAlignment="1">
      <alignment horizontal="center"/>
    </xf>
    <xf numFmtId="0" fontId="27" fillId="0" borderId="6" xfId="0" applyFont="1" applyFill="1" applyBorder="1" applyAlignment="1">
      <alignment wrapText="1"/>
    </xf>
    <xf numFmtId="166" fontId="2" fillId="0" borderId="8" xfId="1" applyNumberFormat="1" applyFont="1" applyFill="1" applyBorder="1" applyAlignment="1">
      <alignment horizontal="right"/>
    </xf>
    <xf numFmtId="10" fontId="2" fillId="0" borderId="0" xfId="3" applyNumberFormat="1" applyFont="1" applyAlignment="1">
      <alignment horizontal="right"/>
    </xf>
    <xf numFmtId="10" fontId="2" fillId="0" borderId="12" xfId="3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37" fontId="18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right"/>
    </xf>
    <xf numFmtId="37" fontId="2" fillId="0" borderId="0" xfId="1" applyNumberFormat="1" applyFont="1" applyFill="1" applyAlignment="1">
      <alignment horizontal="center"/>
    </xf>
    <xf numFmtId="37" fontId="2" fillId="0" borderId="0" xfId="0" applyNumberFormat="1" applyFont="1"/>
    <xf numFmtId="37" fontId="18" fillId="0" borderId="0" xfId="1" applyNumberFormat="1" applyFont="1" applyFill="1" applyAlignment="1">
      <alignment horizontal="center"/>
    </xf>
    <xf numFmtId="10" fontId="2" fillId="0" borderId="8" xfId="3" applyNumberFormat="1" applyFont="1" applyBorder="1" applyAlignment="1">
      <alignment horizontal="right"/>
    </xf>
    <xf numFmtId="10" fontId="2" fillId="0" borderId="0" xfId="3" applyNumberFormat="1" applyFont="1" applyBorder="1" applyAlignment="1">
      <alignment horizontal="right"/>
    </xf>
    <xf numFmtId="164" fontId="0" fillId="0" borderId="0" xfId="0" applyNumberFormat="1"/>
    <xf numFmtId="37" fontId="2" fillId="0" borderId="9" xfId="1" applyNumberFormat="1" applyFont="1" applyFill="1" applyBorder="1" applyAlignment="1">
      <alignment horizontal="right"/>
    </xf>
    <xf numFmtId="37" fontId="19" fillId="0" borderId="0" xfId="1" applyNumberFormat="1" applyFont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18" fillId="0" borderId="0" xfId="1" applyNumberFormat="1" applyFont="1" applyBorder="1"/>
    <xf numFmtId="43" fontId="6" fillId="0" borderId="8" xfId="1" applyNumberFormat="1" applyFont="1" applyFill="1" applyBorder="1"/>
    <xf numFmtId="164" fontId="2" fillId="0" borderId="8" xfId="1" applyNumberFormat="1" applyFont="1" applyFill="1" applyBorder="1" applyAlignment="1">
      <alignment horizontal="center" wrapText="1"/>
    </xf>
    <xf numFmtId="10" fontId="2" fillId="0" borderId="0" xfId="3" applyNumberFormat="1" applyFont="1" applyFill="1" applyBorder="1" applyAlignment="1">
      <alignment horizontal="right"/>
    </xf>
    <xf numFmtId="37" fontId="2" fillId="0" borderId="0" xfId="1" quotePrefix="1" applyNumberFormat="1" applyFont="1"/>
    <xf numFmtId="0" fontId="25" fillId="0" borderId="0" xfId="5" applyFont="1"/>
    <xf numFmtId="0" fontId="4" fillId="0" borderId="0" xfId="5" applyFont="1"/>
    <xf numFmtId="37" fontId="2" fillId="0" borderId="0" xfId="5" applyNumberFormat="1" applyFont="1"/>
    <xf numFmtId="37" fontId="2" fillId="0" borderId="0" xfId="5" applyNumberFormat="1" applyFont="1" applyBorder="1"/>
    <xf numFmtId="0" fontId="2" fillId="0" borderId="0" xfId="5" applyFont="1"/>
    <xf numFmtId="0" fontId="12" fillId="0" borderId="0" xfId="5" applyFont="1" applyAlignment="1">
      <alignment horizontal="center"/>
    </xf>
    <xf numFmtId="3" fontId="12" fillId="0" borderId="0" xfId="5" applyNumberFormat="1" applyFont="1" applyAlignment="1">
      <alignment horizontal="center"/>
    </xf>
    <xf numFmtId="0" fontId="12" fillId="0" borderId="0" xfId="5" applyFont="1" applyFill="1" applyAlignment="1">
      <alignment horizontal="center"/>
    </xf>
    <xf numFmtId="0" fontId="19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5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4" xfId="5" applyFont="1" applyBorder="1"/>
    <xf numFmtId="0" fontId="4" fillId="0" borderId="4" xfId="5" applyFont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37" fontId="2" fillId="0" borderId="0" xfId="5" applyNumberFormat="1" applyFont="1" applyFill="1"/>
    <xf numFmtId="37" fontId="2" fillId="3" borderId="0" xfId="5" applyNumberFormat="1" applyFont="1" applyFill="1"/>
    <xf numFmtId="0" fontId="2" fillId="0" borderId="11" xfId="5" applyFont="1" applyBorder="1"/>
    <xf numFmtId="37" fontId="2" fillId="0" borderId="11" xfId="5" applyNumberFormat="1" applyFont="1" applyFill="1" applyBorder="1"/>
    <xf numFmtId="37" fontId="7" fillId="0" borderId="0" xfId="5" applyNumberFormat="1" applyFont="1" applyAlignment="1">
      <alignment horizontal="right"/>
    </xf>
    <xf numFmtId="10" fontId="2" fillId="4" borderId="7" xfId="3" applyNumberFormat="1" applyFont="1" applyFill="1" applyBorder="1"/>
    <xf numFmtId="10" fontId="18" fillId="0" borderId="0" xfId="3" applyNumberFormat="1" applyFont="1" applyBorder="1"/>
    <xf numFmtId="37" fontId="28" fillId="0" borderId="0" xfId="5" applyNumberFormat="1" applyFont="1"/>
    <xf numFmtId="37" fontId="2" fillId="0" borderId="7" xfId="5" applyNumberFormat="1" applyFont="1" applyBorder="1"/>
    <xf numFmtId="43" fontId="2" fillId="0" borderId="0" xfId="1" applyFont="1"/>
    <xf numFmtId="164" fontId="4" fillId="0" borderId="13" xfId="1" applyNumberFormat="1" applyFont="1" applyBorder="1"/>
    <xf numFmtId="164" fontId="4" fillId="0" borderId="11" xfId="1" applyNumberFormat="1" applyFont="1" applyBorder="1"/>
    <xf numFmtId="0" fontId="29" fillId="0" borderId="0" xfId="5" applyFont="1" applyAlignment="1">
      <alignment horizontal="right"/>
    </xf>
    <xf numFmtId="37" fontId="29" fillId="0" borderId="0" xfId="5" applyNumberFormat="1" applyFont="1"/>
    <xf numFmtId="37" fontId="4" fillId="0" borderId="8" xfId="5" applyNumberFormat="1" applyFont="1" applyBorder="1" applyAlignment="1">
      <alignment horizontal="left"/>
    </xf>
    <xf numFmtId="37" fontId="4" fillId="0" borderId="8" xfId="5" applyNumberFormat="1" applyFont="1" applyBorder="1" applyAlignment="1">
      <alignment horizontal="center"/>
    </xf>
    <xf numFmtId="37" fontId="2" fillId="0" borderId="6" xfId="5" applyNumberFormat="1" applyFont="1" applyFill="1" applyBorder="1"/>
    <xf numFmtId="37" fontId="2" fillId="0" borderId="6" xfId="5" applyNumberFormat="1" applyFont="1" applyBorder="1"/>
    <xf numFmtId="0" fontId="2" fillId="0" borderId="0" xfId="5" applyFont="1" applyBorder="1"/>
    <xf numFmtId="0" fontId="20" fillId="0" borderId="0" xfId="5" applyFont="1"/>
    <xf numFmtId="37" fontId="2" fillId="0" borderId="6" xfId="1" applyNumberFormat="1" applyFont="1" applyFill="1" applyBorder="1"/>
    <xf numFmtId="0" fontId="2" fillId="0" borderId="14" xfId="5" applyFont="1" applyBorder="1"/>
    <xf numFmtId="0" fontId="25" fillId="0" borderId="0" xfId="0" applyFont="1"/>
    <xf numFmtId="166" fontId="2" fillId="0" borderId="0" xfId="0" applyNumberFormat="1" applyFont="1"/>
    <xf numFmtId="37" fontId="12" fillId="0" borderId="0" xfId="1" applyNumberFormat="1" applyFont="1"/>
    <xf numFmtId="18" fontId="2" fillId="0" borderId="0" xfId="0" applyNumberFormat="1" applyFont="1"/>
    <xf numFmtId="41" fontId="2" fillId="0" borderId="0" xfId="2" applyFont="1"/>
    <xf numFmtId="14" fontId="25" fillId="0" borderId="0" xfId="0" applyNumberFormat="1" applyFont="1" applyBorder="1" applyAlignment="1">
      <alignment horizontal="left"/>
    </xf>
    <xf numFmtId="43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0" fontId="2" fillId="0" borderId="8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2" fillId="0" borderId="9" xfId="1" applyNumberFormat="1" applyFont="1" applyFill="1" applyBorder="1"/>
    <xf numFmtId="0" fontId="30" fillId="0" borderId="0" xfId="0" applyFont="1" applyAlignment="1">
      <alignment horizontal="right"/>
    </xf>
    <xf numFmtId="37" fontId="30" fillId="0" borderId="0" xfId="1" applyNumberFormat="1" applyFont="1"/>
    <xf numFmtId="0" fontId="2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37" fontId="31" fillId="0" borderId="0" xfId="1" applyNumberFormat="1" applyFont="1"/>
    <xf numFmtId="37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/>
    <xf numFmtId="10" fontId="2" fillId="0" borderId="12" xfId="0" applyNumberFormat="1" applyFont="1" applyFill="1" applyBorder="1" applyAlignment="1">
      <alignment horizontal="right"/>
    </xf>
    <xf numFmtId="37" fontId="2" fillId="0" borderId="12" xfId="0" applyNumberFormat="1" applyFont="1" applyBorder="1"/>
    <xf numFmtId="37" fontId="2" fillId="0" borderId="11" xfId="0" applyNumberFormat="1" applyFont="1" applyBorder="1"/>
    <xf numFmtId="164" fontId="2" fillId="0" borderId="0" xfId="3" applyNumberFormat="1" applyFont="1" applyBorder="1"/>
    <xf numFmtId="43" fontId="2" fillId="0" borderId="0" xfId="1" applyFont="1" applyBorder="1"/>
    <xf numFmtId="0" fontId="16" fillId="0" borderId="0" xfId="0" applyFont="1" applyBorder="1"/>
    <xf numFmtId="0" fontId="7" fillId="0" borderId="0" xfId="0" applyFont="1" applyBorder="1"/>
    <xf numFmtId="0" fontId="22" fillId="0" borderId="0" xfId="0" applyFont="1" applyBorder="1" applyAlignment="1">
      <alignment horizontal="right"/>
    </xf>
    <xf numFmtId="43" fontId="7" fillId="0" borderId="0" xfId="1" applyFont="1" applyBorder="1"/>
    <xf numFmtId="10" fontId="7" fillId="0" borderId="0" xfId="3" applyNumberFormat="1" applyFont="1" applyFill="1" applyBorder="1"/>
    <xf numFmtId="10" fontId="7" fillId="0" borderId="0" xfId="3" applyNumberFormat="1" applyFont="1" applyBorder="1"/>
    <xf numFmtId="37" fontId="16" fillId="0" borderId="0" xfId="0" applyNumberFormat="1" applyFont="1" applyFill="1" applyBorder="1"/>
    <xf numFmtId="0" fontId="7" fillId="0" borderId="0" xfId="0" applyFont="1"/>
    <xf numFmtId="164" fontId="20" fillId="0" borderId="0" xfId="1" applyNumberFormat="1" applyFont="1" applyBorder="1"/>
    <xf numFmtId="0" fontId="2" fillId="5" borderId="0" xfId="0" applyFont="1" applyFill="1" applyBorder="1"/>
    <xf numFmtId="43" fontId="2" fillId="5" borderId="0" xfId="1" applyFont="1" applyFill="1" applyBorder="1"/>
    <xf numFmtId="10" fontId="2" fillId="5" borderId="0" xfId="3" applyNumberFormat="1" applyFont="1" applyFill="1" applyBorder="1"/>
    <xf numFmtId="37" fontId="2" fillId="5" borderId="0" xfId="0" applyNumberFormat="1" applyFont="1" applyFill="1" applyBorder="1"/>
    <xf numFmtId="37" fontId="2" fillId="5" borderId="0" xfId="0" applyNumberFormat="1" applyFont="1" applyFill="1"/>
    <xf numFmtId="10" fontId="2" fillId="0" borderId="0" xfId="0" applyNumberFormat="1" applyFont="1" applyBorder="1"/>
    <xf numFmtId="164" fontId="7" fillId="0" borderId="0" xfId="1" applyNumberFormat="1" applyFont="1" applyFill="1" applyBorder="1" applyAlignment="1"/>
    <xf numFmtId="0" fontId="8" fillId="0" borderId="0" xfId="0" applyFont="1" applyFill="1"/>
    <xf numFmtId="14" fontId="8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22" fontId="15" fillId="0" borderId="0" xfId="0" applyNumberFormat="1" applyFont="1" applyFill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64" fontId="16" fillId="0" borderId="0" xfId="1" applyNumberFormat="1" applyFont="1" applyFill="1" applyAlignment="1">
      <alignment horizontal="right"/>
    </xf>
    <xf numFmtId="165" fontId="16" fillId="0" borderId="0" xfId="3" applyNumberFormat="1" applyFont="1" applyFill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37" fontId="16" fillId="0" borderId="0" xfId="1" applyNumberFormat="1" applyFont="1" applyFill="1" applyBorder="1" applyAlignment="1">
      <alignment horizontal="right"/>
    </xf>
    <xf numFmtId="37" fontId="16" fillId="0" borderId="0" xfId="1" applyNumberFormat="1" applyFont="1" applyFill="1" applyAlignment="1">
      <alignment horizontal="right"/>
    </xf>
    <xf numFmtId="37" fontId="9" fillId="0" borderId="0" xfId="1" applyNumberFormat="1" applyFont="1" applyFill="1" applyAlignment="1">
      <alignment horizontal="center"/>
    </xf>
    <xf numFmtId="164" fontId="10" fillId="0" borderId="0" xfId="1" applyNumberFormat="1" applyFont="1" applyFill="1" applyBorder="1" applyAlignment="1">
      <alignment horizontal="left"/>
    </xf>
    <xf numFmtId="37" fontId="19" fillId="0" borderId="0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37" fontId="9" fillId="0" borderId="0" xfId="1" applyNumberFormat="1" applyFont="1" applyFill="1" applyBorder="1"/>
    <xf numFmtId="164" fontId="2" fillId="0" borderId="8" xfId="1" applyNumberFormat="1" applyFont="1" applyFill="1" applyBorder="1" applyAlignment="1">
      <alignment horizontal="centerContinuous"/>
    </xf>
    <xf numFmtId="165" fontId="2" fillId="0" borderId="8" xfId="3" applyNumberFormat="1" applyFont="1" applyFill="1" applyBorder="1" applyAlignment="1">
      <alignment horizontal="centerContinuous"/>
    </xf>
    <xf numFmtId="164" fontId="2" fillId="0" borderId="8" xfId="1" applyNumberFormat="1" applyFont="1" applyFill="1" applyBorder="1" applyAlignment="1">
      <alignment horizontal="center"/>
    </xf>
    <xf numFmtId="165" fontId="2" fillId="0" borderId="8" xfId="3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0" fontId="2" fillId="0" borderId="0" xfId="3" applyNumberFormat="1" applyFont="1" applyFill="1"/>
    <xf numFmtId="165" fontId="13" fillId="0" borderId="0" xfId="3" applyNumberFormat="1" applyFont="1" applyFill="1"/>
    <xf numFmtId="37" fontId="15" fillId="0" borderId="0" xfId="1" applyNumberFormat="1" applyFont="1" applyFill="1" applyBorder="1" applyAlignment="1">
      <alignment horizontal="left"/>
    </xf>
    <xf numFmtId="37" fontId="11" fillId="0" borderId="8" xfId="3" applyNumberFormat="1" applyFont="1" applyFill="1" applyBorder="1" applyAlignment="1">
      <alignment horizontal="center"/>
    </xf>
    <xf numFmtId="37" fontId="2" fillId="0" borderId="8" xfId="1" applyNumberFormat="1" applyFont="1" applyFill="1" applyBorder="1"/>
    <xf numFmtId="168" fontId="2" fillId="0" borderId="0" xfId="1" applyNumberFormat="1" applyFont="1" applyFill="1"/>
    <xf numFmtId="9" fontId="2" fillId="0" borderId="8" xfId="3" applyFont="1" applyFill="1" applyBorder="1"/>
    <xf numFmtId="164" fontId="11" fillId="0" borderId="8" xfId="1" applyNumberFormat="1" applyFont="1" applyFill="1" applyBorder="1" applyAlignment="1">
      <alignment horizontal="center"/>
    </xf>
    <xf numFmtId="164" fontId="2" fillId="0" borderId="8" xfId="1" applyNumberFormat="1" applyFont="1" applyFill="1" applyBorder="1"/>
    <xf numFmtId="37" fontId="2" fillId="0" borderId="11" xfId="1" applyNumberFormat="1" applyFont="1" applyFill="1" applyBorder="1"/>
    <xf numFmtId="37" fontId="11" fillId="0" borderId="11" xfId="1" applyNumberFormat="1" applyFont="1" applyFill="1" applyBorder="1" applyAlignment="1">
      <alignment horizontal="center"/>
    </xf>
    <xf numFmtId="37" fontId="2" fillId="0" borderId="0" xfId="3" applyNumberFormat="1" applyFont="1" applyFill="1"/>
    <xf numFmtId="37" fontId="9" fillId="0" borderId="8" xfId="1" applyNumberFormat="1" applyFont="1" applyFill="1" applyBorder="1" applyAlignment="1">
      <alignment horizontal="center"/>
    </xf>
    <xf numFmtId="10" fontId="11" fillId="0" borderId="0" xfId="3" applyNumberFormat="1" applyFont="1" applyFill="1" applyBorder="1" applyAlignment="1">
      <alignment horizontal="center"/>
    </xf>
    <xf numFmtId="10" fontId="2" fillId="0" borderId="8" xfId="3" applyNumberFormat="1" applyFont="1" applyFill="1" applyBorder="1"/>
    <xf numFmtId="164" fontId="2" fillId="0" borderId="0" xfId="1" applyNumberFormat="1" applyFont="1" applyFill="1" applyAlignment="1">
      <alignment horizontal="right"/>
    </xf>
    <xf numFmtId="10" fontId="2" fillId="0" borderId="12" xfId="3" applyNumberFormat="1" applyFont="1" applyFill="1" applyBorder="1"/>
    <xf numFmtId="164" fontId="11" fillId="0" borderId="12" xfId="1" applyNumberFormat="1" applyFont="1" applyFill="1" applyBorder="1" applyAlignment="1">
      <alignment horizontal="center"/>
    </xf>
    <xf numFmtId="167" fontId="2" fillId="0" borderId="0" xfId="3" applyNumberFormat="1" applyFont="1" applyFill="1"/>
    <xf numFmtId="167" fontId="2" fillId="0" borderId="0" xfId="3" applyNumberFormat="1" applyFont="1" applyFill="1" applyBorder="1" applyAlignment="1">
      <alignment horizontal="right"/>
    </xf>
    <xf numFmtId="166" fontId="2" fillId="0" borderId="8" xfId="4" applyNumberFormat="1" applyFont="1" applyFill="1" applyBorder="1" applyAlignment="1">
      <alignment horizontal="center"/>
    </xf>
    <xf numFmtId="167" fontId="2" fillId="0" borderId="0" xfId="3" applyNumberFormat="1" applyFont="1" applyFill="1" applyAlignment="1">
      <alignment horizontal="right"/>
    </xf>
    <xf numFmtId="39" fontId="13" fillId="0" borderId="8" xfId="1" applyNumberFormat="1" applyFont="1" applyFill="1" applyBorder="1"/>
    <xf numFmtId="164" fontId="7" fillId="0" borderId="0" xfId="1" applyNumberFormat="1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10" fontId="3" fillId="0" borderId="0" xfId="5" applyNumberFormat="1" applyFont="1" applyBorder="1"/>
    <xf numFmtId="0" fontId="3" fillId="0" borderId="0" xfId="5" applyFont="1" applyBorder="1"/>
    <xf numFmtId="0" fontId="2" fillId="0" borderId="0" xfId="5" applyFont="1" applyFill="1"/>
    <xf numFmtId="37" fontId="30" fillId="0" borderId="0" xfId="5" applyNumberFormat="1" applyFont="1" applyFill="1"/>
    <xf numFmtId="167" fontId="2" fillId="0" borderId="0" xfId="3" applyNumberFormat="1" applyFont="1" applyFill="1" applyBorder="1"/>
    <xf numFmtId="41" fontId="2" fillId="0" borderId="0" xfId="10" applyNumberFormat="1" applyFont="1" applyFill="1" applyBorder="1"/>
    <xf numFmtId="0" fontId="25" fillId="0" borderId="0" xfId="0" applyFont="1" applyBorder="1"/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41" fontId="2" fillId="0" borderId="0" xfId="0" applyNumberFormat="1" applyFont="1"/>
    <xf numFmtId="41" fontId="2" fillId="0" borderId="0" xfId="0" applyNumberFormat="1" applyFont="1" applyBorder="1"/>
    <xf numFmtId="49" fontId="2" fillId="0" borderId="0" xfId="0" applyNumberFormat="1" applyFont="1" applyAlignment="1">
      <alignment horizontal="left"/>
    </xf>
    <xf numFmtId="0" fontId="33" fillId="0" borderId="0" xfId="0" applyFont="1"/>
    <xf numFmtId="37" fontId="33" fillId="0" borderId="0" xfId="0" applyNumberFormat="1" applyFont="1"/>
    <xf numFmtId="41" fontId="33" fillId="0" borderId="0" xfId="0" applyNumberFormat="1" applyFont="1"/>
    <xf numFmtId="37" fontId="4" fillId="0" borderId="8" xfId="5" applyNumberFormat="1" applyFont="1" applyBorder="1" applyAlignment="1">
      <alignment horizontal="center"/>
    </xf>
  </cellXfs>
  <cellStyles count="11">
    <cellStyle name="Comma" xfId="1" builtinId="3"/>
    <cellStyle name="Comma [0]" xfId="2" builtinId="6"/>
    <cellStyle name="Comma 14" xfId="4"/>
    <cellStyle name="Comma 2 2 2" xfId="8"/>
    <cellStyle name="Currency" xfId="10" builtinId="4"/>
    <cellStyle name="Normal" xfId="0" builtinId="0"/>
    <cellStyle name="Normal - Style1 2 2" xfId="5"/>
    <cellStyle name="Normal 42" xfId="9"/>
    <cellStyle name="Normal 5" xfId="7"/>
    <cellStyle name="Note 55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0-Jul08\EssDB%20Jul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CapEx%20Tracker\PipelineTX%20CapEx_Mar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CapEx%20Tracker\SSU%20CapEx_De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ColKans%20CapEx_Apr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M%20'13%20-%202.3.1%20-%20Base%20+%2050mm%20capex%20(for%20$850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ssDB%20Dec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PS%20Projections\Shared%20Services%20EPS_Mar14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ssDB%20Mar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KYMidStates%20CapEx_Apr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Louisiana%20CapEx_Apr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ssDBMar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1-Aug08\EssDB%20Aug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Mississippi%20CapEx_Apr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MidTex%20CapEx_Apr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Nonreg%20CapEx_Apr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Rate%20Case%20Working%20Files\Z%20-%20DEFERRED%20POOL%20to%20Rate%20Dept\Def%20Pool%20for%20Rate%20Dept%2012_31_2011_R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PS%20Projections\Shared%20Services%20EPS_Mar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PS%20Projections\Shared%20Services%20EPS_Dec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SSU%20CapEx_Apr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FY17%20Income%20Tax\Provision\Q3\Qtrly%20Provision%20Calc%20-%203Q%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Latest%20rate%20filings%20and%20outcomes\2009%20CO%20Cost%20of%20Service%20Study%20as%20fi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ve-Yr%20Summ%20'14%20-%201.0.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ffect%20of%20Post%20N.O.%20Changes%20(3.2%20to%203.2.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Latest%20rate%20filings%20and%20outcomes\Rate%20Cases%202011-2012\TN)2012%20revenue%20requirement%20schedules%20settlement%20to%207.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WestTexas%20CapEx_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PipelineTX%20CapEx_Apr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Regulated%20Operations\Copy%20of%20REGULATED%20OPERATIONS%20FINANCIAL%20PACKAGES_Dec07-%20MV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AIN%2016%20-%200.1.5%20-%206-28%20Planit%20Snapshot%20+APT%20OM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VIRGINIA\2007%20AIF\2007%20AIF%20FILING\Copy%20of%20REVISED%202006%2009%20AIF%20%20PER%20JOHN%20BALLSRU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9-Jun08\EssDB%20Jun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12503184.01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676997.9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9770209.0999999996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2779550.6999999997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5380913.8099999996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29394406.149999999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O246">
            <v>5666739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O247">
            <v>5003447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O248">
            <v>542044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O249">
            <v>2265177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O250">
            <v>-376045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O252">
            <v>-326499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O253">
            <v>152320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O254">
            <v>7501566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O255">
            <v>27932974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-1437.8920000000001</v>
          </cell>
          <cell r="D12">
            <v>891.85328094106183</v>
          </cell>
          <cell r="E12">
            <v>2329.745280941062</v>
          </cell>
          <cell r="G12">
            <v>-2437.143</v>
          </cell>
          <cell r="H12">
            <v>1248.6206172152527</v>
          </cell>
          <cell r="I12">
            <v>3685.7636172152525</v>
          </cell>
          <cell r="K12">
            <v>8298.6861400154521</v>
          </cell>
          <cell r="L12">
            <v>12498.686140015452</v>
          </cell>
          <cell r="M12">
            <v>-4200</v>
          </cell>
          <cell r="N12">
            <v>-0.50610421085188551</v>
          </cell>
        </row>
        <row r="14">
          <cell r="A14" t="str">
            <v xml:space="preserve">  Equipment</v>
          </cell>
          <cell r="C14">
            <v>215.94900000000001</v>
          </cell>
          <cell r="D14">
            <v>31.247985510788904</v>
          </cell>
          <cell r="E14">
            <v>-184.7010144892111</v>
          </cell>
          <cell r="G14">
            <v>15.971</v>
          </cell>
          <cell r="H14">
            <v>93.743957020777842</v>
          </cell>
          <cell r="I14">
            <v>77.772957020777838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11.896000000000001</v>
          </cell>
          <cell r="D15">
            <v>0</v>
          </cell>
          <cell r="E15">
            <v>-11.896000000000001</v>
          </cell>
          <cell r="G15">
            <v>99.587000000000003</v>
          </cell>
          <cell r="H15">
            <v>880.50055437366746</v>
          </cell>
          <cell r="I15">
            <v>780.91355437366747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851.72299999999996</v>
          </cell>
          <cell r="D16">
            <v>0</v>
          </cell>
          <cell r="E16">
            <v>-851.72299999999996</v>
          </cell>
          <cell r="G16">
            <v>699.04899999999998</v>
          </cell>
          <cell r="H16">
            <v>0</v>
          </cell>
          <cell r="I16">
            <v>-699.04899999999998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-651.85</v>
          </cell>
          <cell r="D17">
            <v>0</v>
          </cell>
          <cell r="E17">
            <v>651.85</v>
          </cell>
          <cell r="G17">
            <v>-2E-3</v>
          </cell>
          <cell r="H17">
            <v>0</v>
          </cell>
          <cell r="I17">
            <v>2E-3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927.90553699224438</v>
          </cell>
          <cell r="E18">
            <v>927.90553699224438</v>
          </cell>
          <cell r="G18">
            <v>0</v>
          </cell>
          <cell r="H18">
            <v>4673.5711577074717</v>
          </cell>
          <cell r="I18">
            <v>4673.5711577074717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525.005</v>
          </cell>
          <cell r="D19">
            <v>316.63433578026508</v>
          </cell>
          <cell r="E19">
            <v>-208.37066421973492</v>
          </cell>
          <cell r="G19">
            <v>1064.634</v>
          </cell>
          <cell r="H19">
            <v>1899.8060311037957</v>
          </cell>
          <cell r="I19">
            <v>835.17203110379569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5.7679999999999998</v>
          </cell>
          <cell r="D20">
            <v>0</v>
          </cell>
          <cell r="E20">
            <v>-5.7679999999999998</v>
          </cell>
          <cell r="G20">
            <v>-55.463000000000001</v>
          </cell>
          <cell r="H20">
            <v>19.388113275780395</v>
          </cell>
          <cell r="I20">
            <v>74.851113275780392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2603.1060000000002</v>
          </cell>
          <cell r="D21">
            <v>41.904557765135777</v>
          </cell>
          <cell r="E21">
            <v>-2561.2014422348643</v>
          </cell>
          <cell r="G21">
            <v>21712.428</v>
          </cell>
          <cell r="H21">
            <v>1371.4922138779355</v>
          </cell>
          <cell r="I21">
            <v>-20340.935786122063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694.24900000000002</v>
          </cell>
          <cell r="D22">
            <v>3225.5185844160819</v>
          </cell>
          <cell r="E22">
            <v>2531.2695844160817</v>
          </cell>
          <cell r="G22">
            <v>5282.1980000000003</v>
          </cell>
          <cell r="H22">
            <v>17682.576714820367</v>
          </cell>
          <cell r="I22">
            <v>12400.378714820366</v>
          </cell>
          <cell r="K22">
            <v>27521.627025474474</v>
          </cell>
          <cell r="L22">
            <v>25221.627025474474</v>
          </cell>
          <cell r="M22">
            <v>2300</v>
          </cell>
          <cell r="N22">
            <v>8.3570640568273152E-2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4255.8460000000005</v>
          </cell>
          <cell r="D24">
            <v>4543.2110004645165</v>
          </cell>
          <cell r="E24">
            <v>287.36500046451556</v>
          </cell>
          <cell r="G24">
            <v>28818.402000000002</v>
          </cell>
          <cell r="H24">
            <v>26621.078742179794</v>
          </cell>
          <cell r="I24">
            <v>-2197.3232578202042</v>
          </cell>
          <cell r="K24">
            <v>46297.021109184556</v>
          </cell>
          <cell r="L24">
            <v>44016.209654347236</v>
          </cell>
          <cell r="M24">
            <v>2280.8114548373192</v>
          </cell>
          <cell r="N24">
            <v>4.926475613751409E-2</v>
          </cell>
        </row>
        <row r="26">
          <cell r="A26" t="str">
            <v xml:space="preserve"> Total Atmos Pipeline - Texas</v>
          </cell>
          <cell r="C26">
            <v>2817.9540000000006</v>
          </cell>
          <cell r="D26">
            <v>5435.0642814055782</v>
          </cell>
          <cell r="E26">
            <v>2617.1102814055776</v>
          </cell>
          <cell r="G26">
            <v>26381.259000000002</v>
          </cell>
          <cell r="H26">
            <v>27869.699359395046</v>
          </cell>
          <cell r="I26">
            <v>1488.4403593950483</v>
          </cell>
          <cell r="K26">
            <v>54595.707249200008</v>
          </cell>
          <cell r="L26">
            <v>56514.895794362688</v>
          </cell>
          <cell r="M26">
            <v>-1919.1885451626808</v>
          </cell>
          <cell r="N26">
            <v>-3.5152737126430446E-2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2008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2010.18</v>
          </cell>
          <cell r="D15">
            <v>2985.2457100000001</v>
          </cell>
          <cell r="E15">
            <v>975.06571000000008</v>
          </cell>
          <cell r="G15">
            <v>3027.212</v>
          </cell>
          <cell r="H15">
            <v>8903.1185100000021</v>
          </cell>
          <cell r="I15">
            <v>5875.9065100000025</v>
          </cell>
          <cell r="K15">
            <v>18917.220310000001</v>
          </cell>
          <cell r="L15">
            <v>18917.220310000001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-440.36700000000002</v>
          </cell>
          <cell r="D16">
            <v>0</v>
          </cell>
          <cell r="E16">
            <v>440.36700000000002</v>
          </cell>
          <cell r="G16">
            <v>74.046000000000006</v>
          </cell>
          <cell r="H16">
            <v>0</v>
          </cell>
          <cell r="I16">
            <v>-74.046000000000006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-2002.7650000000001</v>
          </cell>
          <cell r="D17">
            <v>0</v>
          </cell>
          <cell r="E17">
            <v>2002.7650000000001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43.957000000000001</v>
          </cell>
          <cell r="D20">
            <v>0</v>
          </cell>
          <cell r="E20">
            <v>-43.957000000000001</v>
          </cell>
          <cell r="G20">
            <v>179.935</v>
          </cell>
          <cell r="H20">
            <v>308.89562999999998</v>
          </cell>
          <cell r="I20">
            <v>128.96062999999998</v>
          </cell>
          <cell r="K20">
            <v>1782.7919099999997</v>
          </cell>
          <cell r="M20">
            <v>1782.7919099999997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-388.995</v>
          </cell>
          <cell r="D24">
            <v>2985.2457100000001</v>
          </cell>
          <cell r="E24">
            <v>3374.2407100000005</v>
          </cell>
          <cell r="G24">
            <v>3281.1929999999998</v>
          </cell>
          <cell r="H24">
            <v>9212.014140000003</v>
          </cell>
          <cell r="I24">
            <v>5930.8211400000018</v>
          </cell>
          <cell r="K24">
            <v>20700.012220000001</v>
          </cell>
          <cell r="L24">
            <v>18917.220310000001</v>
          </cell>
          <cell r="M24">
            <v>1782.7919099999997</v>
          </cell>
          <cell r="N24">
            <v>8.6125162200508087E-2</v>
          </cell>
        </row>
        <row r="26">
          <cell r="A26" t="str">
            <v xml:space="preserve"> Total Shared Services</v>
          </cell>
          <cell r="C26">
            <v>-388.995</v>
          </cell>
          <cell r="D26">
            <v>2985.2457100000001</v>
          </cell>
          <cell r="E26">
            <v>3374.2407100000005</v>
          </cell>
          <cell r="G26">
            <v>3281.1929999999998</v>
          </cell>
          <cell r="H26">
            <v>9212.014140000003</v>
          </cell>
          <cell r="I26">
            <v>5930.8211400000018</v>
          </cell>
          <cell r="K26">
            <v>20700.012220000001</v>
          </cell>
          <cell r="L26">
            <v>18917.220310000001</v>
          </cell>
          <cell r="M26">
            <v>1782.7919099999997</v>
          </cell>
          <cell r="N26">
            <v>8.6125162200508087E-2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K-Project"/>
      <sheetName val="Colorado"/>
      <sheetName val="Kansas"/>
      <sheetName val="CKMO"/>
      <sheetName val="CK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2213528.1800000002</v>
          </cell>
          <cell r="C15">
            <v>121423.19</v>
          </cell>
          <cell r="D15">
            <v>82385.100000000006</v>
          </cell>
          <cell r="F15">
            <v>224867.64</v>
          </cell>
          <cell r="H15">
            <v>84052.32</v>
          </cell>
          <cell r="J15">
            <v>184759.81</v>
          </cell>
          <cell r="L15">
            <v>82777.119999999995</v>
          </cell>
          <cell r="N15">
            <v>77275.399999999994</v>
          </cell>
          <cell r="P15">
            <v>226805.01</v>
          </cell>
          <cell r="R15">
            <v>257709.24</v>
          </cell>
          <cell r="S15">
            <v>-30904.229999999981</v>
          </cell>
          <cell r="T15">
            <v>175307.73</v>
          </cell>
          <cell r="V15">
            <v>171150.23</v>
          </cell>
          <cell r="X15">
            <v>171504.11</v>
          </cell>
          <cell r="Z15">
            <v>1829112.67</v>
          </cell>
        </row>
        <row r="17">
          <cell r="A17" t="str">
            <v>Equipment</v>
          </cell>
          <cell r="B17">
            <v>282117.39</v>
          </cell>
          <cell r="C17">
            <v>18933.25</v>
          </cell>
          <cell r="D17">
            <v>3570.11</v>
          </cell>
          <cell r="F17">
            <v>3911.02</v>
          </cell>
          <cell r="H17" t="str">
            <v xml:space="preserve"> 0</v>
          </cell>
          <cell r="J17">
            <v>46128.29</v>
          </cell>
          <cell r="L17">
            <v>5962.45</v>
          </cell>
          <cell r="N17">
            <v>25806.61</v>
          </cell>
          <cell r="P17" t="str">
            <v xml:space="preserve"> 0</v>
          </cell>
          <cell r="Q17">
            <v>48000</v>
          </cell>
          <cell r="R17" t="str">
            <v xml:space="preserve"> 0</v>
          </cell>
          <cell r="S17">
            <v>48000</v>
          </cell>
          <cell r="T17" t="str">
            <v xml:space="preserve"> 0</v>
          </cell>
          <cell r="U17">
            <v>22193</v>
          </cell>
          <cell r="V17" t="str">
            <v xml:space="preserve"> 0</v>
          </cell>
          <cell r="X17" t="str">
            <v xml:space="preserve"> 0</v>
          </cell>
          <cell r="Z17">
            <v>222504.72999999998</v>
          </cell>
        </row>
        <row r="19">
          <cell r="A19" t="str">
            <v>3034.PC/MDTReplace-MDT033: CB10.PC / MDT Replacement - Acker - MDT</v>
          </cell>
          <cell r="B19">
            <v>71825.490000000005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>
            <v>92710.3</v>
          </cell>
          <cell r="L19">
            <v>-3454.41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89255.89</v>
          </cell>
        </row>
        <row r="20">
          <cell r="A20" t="str">
            <v>3034.PC/MDTReplace-MDT034: CB10.PC / MDT Replacement - Acker for MDT</v>
          </cell>
          <cell r="B20">
            <v>5636.85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3034.PC/MDTReplace-PC033: CB10.PC / MDT Replacement - Acker - for PC</v>
          </cell>
          <cell r="B21">
            <v>28989.49</v>
          </cell>
          <cell r="C21" t="str">
            <v xml:space="preserve"> 0</v>
          </cell>
          <cell r="D21">
            <v>58330.3</v>
          </cell>
          <cell r="F21">
            <v>10834.38</v>
          </cell>
          <cell r="H21">
            <v>3775.9</v>
          </cell>
          <cell r="J21">
            <v>1502.38</v>
          </cell>
          <cell r="L21">
            <v>7284.95</v>
          </cell>
          <cell r="N21">
            <v>3101.9</v>
          </cell>
          <cell r="P21" t="str">
            <v xml:space="preserve"> 0</v>
          </cell>
          <cell r="Q21">
            <v>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84829.81</v>
          </cell>
        </row>
        <row r="22">
          <cell r="A22" t="str">
            <v>3034.PC/MDTReplace-PC034: CB10.PC / MDT Replacement - Acker for PC</v>
          </cell>
          <cell r="B22">
            <v>7247.37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3035.PC/MDTReplace-MDT033: CB10.PC / MDT Replacement - Acker for MDT</v>
          </cell>
          <cell r="B23">
            <v>5636.85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3035.PC/MDTReplace-PC033: CB10.PC / MDT Replacement - Acker for PC</v>
          </cell>
          <cell r="B24">
            <v>4831.58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3037.PC/MDTReplace-MDT035: CB10.PC / MDT Replacement - Acker for MDT</v>
          </cell>
          <cell r="B25">
            <v>11273.69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3037.PC/MDTReplace-PC035: CB10.PC / MDT Replacement - Acker for PC</v>
          </cell>
          <cell r="B26">
            <v>7247.37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3040.PC/MDTReplace-MDT035: CB10.PC / MDT Replacement - Acker for MDT</v>
          </cell>
          <cell r="B27">
            <v>5636.85</v>
          </cell>
          <cell r="C27" t="str">
            <v xml:space="preserve"> 0</v>
          </cell>
          <cell r="D27" t="str">
            <v xml:space="preserve"> 0</v>
          </cell>
          <cell r="F27" t="str">
            <v xml:space="preserve"> 0</v>
          </cell>
          <cell r="H27" t="str">
            <v xml:space="preserve"> 0</v>
          </cell>
          <cell r="J27" t="str">
            <v xml:space="preserve"> 0</v>
          </cell>
          <cell r="L27" t="str">
            <v xml:space="preserve"> 0</v>
          </cell>
          <cell r="N27" t="str">
            <v xml:space="preserve"> 0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0</v>
          </cell>
        </row>
        <row r="28">
          <cell r="A28" t="str">
            <v>3040.PC/MDTReplace-PC035: CB10.PC / MDT Replacement - Acker for PC</v>
          </cell>
          <cell r="B28">
            <v>4831.58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A37" t="str">
            <v>PC/MDT Replacement</v>
          </cell>
          <cell r="B37">
            <v>153157.12</v>
          </cell>
          <cell r="C37">
            <v>0</v>
          </cell>
          <cell r="D37">
            <v>58330.3</v>
          </cell>
          <cell r="E37">
            <v>0</v>
          </cell>
          <cell r="F37">
            <v>10834.38</v>
          </cell>
          <cell r="G37">
            <v>0</v>
          </cell>
          <cell r="H37">
            <v>3775.9</v>
          </cell>
          <cell r="I37">
            <v>0</v>
          </cell>
          <cell r="J37">
            <v>94212.680000000008</v>
          </cell>
          <cell r="K37">
            <v>0</v>
          </cell>
          <cell r="L37">
            <v>3830.54</v>
          </cell>
          <cell r="M37">
            <v>0</v>
          </cell>
          <cell r="N37">
            <v>3101.9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174085.7</v>
          </cell>
        </row>
        <row r="38">
          <cell r="A38" t="str">
            <v>Information Technology-Other</v>
          </cell>
          <cell r="B38">
            <v>428302.74</v>
          </cell>
          <cell r="C38">
            <v>25483.39</v>
          </cell>
          <cell r="D38">
            <v>5057.8699999999953</v>
          </cell>
          <cell r="F38">
            <v>37057.730000000003</v>
          </cell>
          <cell r="H38">
            <v>2736.11</v>
          </cell>
          <cell r="J38">
            <v>7155.5299999999988</v>
          </cell>
          <cell r="L38">
            <v>172.86999999999989</v>
          </cell>
          <cell r="N38">
            <v>17385.53</v>
          </cell>
          <cell r="P38">
            <v>12077.33</v>
          </cell>
          <cell r="Q38">
            <v>34493</v>
          </cell>
          <cell r="R38">
            <v>25200.85</v>
          </cell>
          <cell r="S38">
            <v>34493</v>
          </cell>
          <cell r="T38">
            <v>12739.99</v>
          </cell>
          <cell r="U38">
            <v>34493</v>
          </cell>
          <cell r="V38">
            <v>11463.76</v>
          </cell>
          <cell r="W38">
            <v>34493</v>
          </cell>
          <cell r="X38">
            <v>11495.82</v>
          </cell>
          <cell r="Z38">
            <v>305998.77999999997</v>
          </cell>
        </row>
        <row r="39">
          <cell r="A39" t="str">
            <v>Information Technology</v>
          </cell>
          <cell r="B39">
            <v>581459.86</v>
          </cell>
          <cell r="C39">
            <v>25483.39</v>
          </cell>
          <cell r="D39">
            <v>63388.17</v>
          </cell>
          <cell r="E39">
            <v>0</v>
          </cell>
          <cell r="F39">
            <v>47892.11</v>
          </cell>
          <cell r="G39">
            <v>0</v>
          </cell>
          <cell r="H39">
            <v>6512.01</v>
          </cell>
          <cell r="I39">
            <v>0</v>
          </cell>
          <cell r="J39">
            <v>101368.21</v>
          </cell>
          <cell r="K39">
            <v>0</v>
          </cell>
          <cell r="L39">
            <v>4003.41</v>
          </cell>
          <cell r="M39">
            <v>0</v>
          </cell>
          <cell r="N39">
            <v>20487.43</v>
          </cell>
          <cell r="O39">
            <v>0</v>
          </cell>
          <cell r="P39">
            <v>12077.33</v>
          </cell>
          <cell r="Q39">
            <v>34493</v>
          </cell>
          <cell r="R39">
            <v>25200.85</v>
          </cell>
          <cell r="S39">
            <v>34493</v>
          </cell>
          <cell r="T39">
            <v>12739.99</v>
          </cell>
          <cell r="U39">
            <v>34493</v>
          </cell>
          <cell r="V39">
            <v>11463.76</v>
          </cell>
          <cell r="W39">
            <v>34493</v>
          </cell>
          <cell r="X39">
            <v>11495.82</v>
          </cell>
          <cell r="Y39">
            <v>0</v>
          </cell>
          <cell r="Z39">
            <v>480084.48000000004</v>
          </cell>
        </row>
        <row r="40">
          <cell r="Z40">
            <v>0</v>
          </cell>
        </row>
        <row r="41">
          <cell r="A41" t="str">
            <v>Misc</v>
          </cell>
          <cell r="B41" t="str">
            <v xml:space="preserve"> 0</v>
          </cell>
          <cell r="C41">
            <v>107691.33</v>
          </cell>
          <cell r="D41">
            <v>-50466.64</v>
          </cell>
          <cell r="F41">
            <v>-85998.46</v>
          </cell>
          <cell r="H41">
            <v>136777.74</v>
          </cell>
          <cell r="J41">
            <v>-5020.4799999999996</v>
          </cell>
          <cell r="L41">
            <v>-74094.42</v>
          </cell>
          <cell r="N41">
            <v>-37126.620000000003</v>
          </cell>
          <cell r="P41" t="str">
            <v xml:space="preserve"> 0</v>
          </cell>
          <cell r="Q41">
            <v>1648</v>
          </cell>
          <cell r="R41" t="str">
            <v xml:space="preserve"> 0</v>
          </cell>
          <cell r="S41">
            <v>1648</v>
          </cell>
          <cell r="T41" t="str">
            <v xml:space="preserve"> 0</v>
          </cell>
          <cell r="U41">
            <v>1648</v>
          </cell>
          <cell r="V41" t="str">
            <v xml:space="preserve"> 0</v>
          </cell>
          <cell r="W41">
            <v>1648</v>
          </cell>
          <cell r="X41" t="str">
            <v xml:space="preserve"> 0</v>
          </cell>
          <cell r="Y41">
            <v>1648</v>
          </cell>
          <cell r="Z41">
            <v>2.4499999999898137</v>
          </cell>
        </row>
        <row r="42">
          <cell r="A42" t="str">
            <v>Overhead</v>
          </cell>
          <cell r="B42" t="str">
            <v xml:space="preserve"> 0</v>
          </cell>
          <cell r="C42">
            <v>95103.73</v>
          </cell>
          <cell r="D42">
            <v>49693.47</v>
          </cell>
          <cell r="F42">
            <v>-144417.60999999999</v>
          </cell>
          <cell r="H42">
            <v>65320.36</v>
          </cell>
          <cell r="J42">
            <v>-225203.52</v>
          </cell>
          <cell r="L42">
            <v>159883.16</v>
          </cell>
          <cell r="N42">
            <v>26206.83</v>
          </cell>
          <cell r="P42" t="str">
            <v xml:space="preserve"> 0</v>
          </cell>
          <cell r="Q42">
            <v>-5317</v>
          </cell>
          <cell r="R42" t="str">
            <v xml:space="preserve"> 0</v>
          </cell>
          <cell r="S42">
            <v>-5317</v>
          </cell>
          <cell r="T42" t="str">
            <v xml:space="preserve"> 0</v>
          </cell>
          <cell r="U42">
            <v>-5317</v>
          </cell>
          <cell r="V42" t="str">
            <v xml:space="preserve"> 0</v>
          </cell>
          <cell r="W42">
            <v>-5317</v>
          </cell>
          <cell r="X42" t="str">
            <v xml:space="preserve"> 0</v>
          </cell>
          <cell r="Y42">
            <v>-5317</v>
          </cell>
          <cell r="Z42">
            <v>1.4200000000564614</v>
          </cell>
        </row>
        <row r="43">
          <cell r="A43" t="str">
            <v>Pipeline Integrity Management</v>
          </cell>
          <cell r="B43" t="str">
            <v xml:space="preserve"> 0</v>
          </cell>
          <cell r="C43" t="str">
            <v xml:space="preserve"> 0</v>
          </cell>
          <cell r="D43" t="str">
            <v xml:space="preserve"> 0</v>
          </cell>
          <cell r="F43" t="str">
            <v xml:space="preserve"> 0</v>
          </cell>
          <cell r="H43" t="str">
            <v xml:space="preserve"> 0</v>
          </cell>
          <cell r="J43" t="str">
            <v xml:space="preserve"> 0</v>
          </cell>
          <cell r="L43" t="str">
            <v xml:space="preserve"> 0</v>
          </cell>
          <cell r="N43" t="str">
            <v xml:space="preserve"> 0</v>
          </cell>
          <cell r="P43" t="str">
            <v xml:space="preserve"> 0</v>
          </cell>
          <cell r="R43" t="str">
            <v xml:space="preserve"> 0</v>
          </cell>
          <cell r="T43" t="str">
            <v xml:space="preserve"> 0</v>
          </cell>
          <cell r="V43" t="str">
            <v xml:space="preserve"> 0</v>
          </cell>
          <cell r="X43" t="str">
            <v xml:space="preserve"> 0</v>
          </cell>
          <cell r="Z43">
            <v>0</v>
          </cell>
        </row>
        <row r="44">
          <cell r="A44" t="str">
            <v>Public Improvements</v>
          </cell>
          <cell r="B44">
            <v>414376.89</v>
          </cell>
          <cell r="C44">
            <v>11239.2</v>
          </cell>
          <cell r="D44">
            <v>45404.08</v>
          </cell>
          <cell r="F44">
            <v>65912.570000000007</v>
          </cell>
          <cell r="H44" t="str">
            <v xml:space="preserve"> 0</v>
          </cell>
          <cell r="J44" t="str">
            <v xml:space="preserve"> 0</v>
          </cell>
          <cell r="L44">
            <v>10970.87</v>
          </cell>
          <cell r="N44">
            <v>4265.93</v>
          </cell>
          <cell r="P44">
            <v>59909.47</v>
          </cell>
          <cell r="R44">
            <v>38091.81</v>
          </cell>
          <cell r="T44">
            <v>24466.59</v>
          </cell>
          <cell r="V44">
            <v>6166.39</v>
          </cell>
          <cell r="X44">
            <v>3766.58</v>
          </cell>
          <cell r="Z44">
            <v>270193.49</v>
          </cell>
        </row>
        <row r="45">
          <cell r="A45" t="str">
            <v>Structures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>
            <v>7168.11</v>
          </cell>
          <cell r="N45">
            <v>8447.17</v>
          </cell>
          <cell r="P45" t="str">
            <v xml:space="preserve"> 0</v>
          </cell>
          <cell r="R45" t="str">
            <v xml:space="preserve"> 0</v>
          </cell>
          <cell r="S45">
            <v>450000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465615.28</v>
          </cell>
        </row>
        <row r="47">
          <cell r="A47" t="str">
            <v>060.810.Greeley AMI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>
            <v>241545.91</v>
          </cell>
          <cell r="J47">
            <v>1640495.69</v>
          </cell>
          <cell r="L47">
            <v>1244087.71</v>
          </cell>
          <cell r="N47">
            <v>213704.98</v>
          </cell>
          <cell r="P47" t="str">
            <v xml:space="preserve"> 0</v>
          </cell>
          <cell r="Q47">
            <v>100624.99999999999</v>
          </cell>
          <cell r="R47" t="str">
            <v xml:space="preserve"> 0</v>
          </cell>
          <cell r="S47">
            <v>100624.99999999999</v>
          </cell>
          <cell r="T47" t="str">
            <v xml:space="preserve"> 0</v>
          </cell>
          <cell r="U47">
            <v>100624.99999999999</v>
          </cell>
          <cell r="V47" t="str">
            <v xml:space="preserve"> 0</v>
          </cell>
          <cell r="W47">
            <v>100624.99999999999</v>
          </cell>
          <cell r="X47" t="str">
            <v xml:space="preserve"> 0</v>
          </cell>
          <cell r="Y47">
            <v>100624.99999999999</v>
          </cell>
          <cell r="Z47">
            <v>3842959.2899999996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AMI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241545.91</v>
          </cell>
          <cell r="J51">
            <v>1640495.69</v>
          </cell>
          <cell r="L51">
            <v>1244087.71</v>
          </cell>
          <cell r="M51">
            <v>0</v>
          </cell>
          <cell r="N51">
            <v>213704.98</v>
          </cell>
          <cell r="O51">
            <v>0</v>
          </cell>
          <cell r="P51">
            <v>0</v>
          </cell>
          <cell r="Q51">
            <v>100624.99999999999</v>
          </cell>
          <cell r="R51">
            <v>0</v>
          </cell>
          <cell r="S51">
            <v>100624.99999999999</v>
          </cell>
          <cell r="T51">
            <v>0</v>
          </cell>
          <cell r="U51">
            <v>100624.99999999999</v>
          </cell>
          <cell r="V51">
            <v>0</v>
          </cell>
          <cell r="W51">
            <v>100624.99999999999</v>
          </cell>
          <cell r="X51">
            <v>0</v>
          </cell>
          <cell r="Y51">
            <v>100624.99999999999</v>
          </cell>
          <cell r="Z51">
            <v>3842959.2899999996</v>
          </cell>
        </row>
        <row r="52">
          <cell r="A52" t="str">
            <v>System Improvements-Other</v>
          </cell>
          <cell r="B52">
            <v>423440.47</v>
          </cell>
          <cell r="C52">
            <v>56072.97</v>
          </cell>
          <cell r="D52">
            <v>57899.360000000001</v>
          </cell>
          <cell r="F52">
            <v>-144157.93</v>
          </cell>
          <cell r="H52">
            <v>69336.28</v>
          </cell>
          <cell r="J52">
            <v>71361.030000000028</v>
          </cell>
          <cell r="L52">
            <v>263029.85000000009</v>
          </cell>
          <cell r="N52">
            <v>108837.56999999998</v>
          </cell>
          <cell r="P52">
            <v>254851.66</v>
          </cell>
          <cell r="Q52">
            <v>135000</v>
          </cell>
          <cell r="R52">
            <v>25018.59</v>
          </cell>
          <cell r="S52">
            <v>135000</v>
          </cell>
          <cell r="T52">
            <v>26368.19</v>
          </cell>
          <cell r="V52">
            <v>49897.67</v>
          </cell>
          <cell r="X52">
            <v>0</v>
          </cell>
          <cell r="Z52">
            <v>1108515.24</v>
          </cell>
        </row>
        <row r="53">
          <cell r="A53" t="str">
            <v>System Improvements</v>
          </cell>
          <cell r="B53">
            <v>423440.47</v>
          </cell>
          <cell r="C53">
            <v>56072.97</v>
          </cell>
          <cell r="D53">
            <v>57899.360000000001</v>
          </cell>
          <cell r="E53">
            <v>0</v>
          </cell>
          <cell r="F53">
            <v>-144157.93</v>
          </cell>
          <cell r="G53">
            <v>0</v>
          </cell>
          <cell r="H53">
            <v>310882.19</v>
          </cell>
          <cell r="I53">
            <v>0</v>
          </cell>
          <cell r="J53">
            <v>1711856.72</v>
          </cell>
          <cell r="K53">
            <v>0</v>
          </cell>
          <cell r="L53">
            <v>1507117.56</v>
          </cell>
          <cell r="M53">
            <v>0</v>
          </cell>
          <cell r="N53">
            <v>322542.55</v>
          </cell>
          <cell r="O53">
            <v>0</v>
          </cell>
          <cell r="P53">
            <v>254851.66</v>
          </cell>
          <cell r="Q53">
            <v>235625</v>
          </cell>
          <cell r="R53">
            <v>25018.59</v>
          </cell>
          <cell r="S53">
            <v>235625</v>
          </cell>
          <cell r="T53">
            <v>26368.19</v>
          </cell>
          <cell r="U53">
            <v>100624.99999999999</v>
          </cell>
          <cell r="V53">
            <v>49897.67</v>
          </cell>
          <cell r="W53">
            <v>100624.99999999999</v>
          </cell>
          <cell r="X53" t="str">
            <v xml:space="preserve"> 0</v>
          </cell>
          <cell r="Y53">
            <v>100624.99999999999</v>
          </cell>
          <cell r="Z53">
            <v>4951474.53</v>
          </cell>
        </row>
        <row r="55">
          <cell r="A55" t="str">
            <v>System Integrity</v>
          </cell>
          <cell r="B55">
            <v>7128329.1299999999</v>
          </cell>
          <cell r="C55">
            <v>313074.06</v>
          </cell>
          <cell r="D55">
            <v>386799.17</v>
          </cell>
          <cell r="F55">
            <v>754551.3</v>
          </cell>
          <cell r="H55">
            <v>232252.19</v>
          </cell>
          <cell r="J55">
            <v>286567.58</v>
          </cell>
          <cell r="L55">
            <v>280926.94</v>
          </cell>
          <cell r="N55">
            <v>312256.43</v>
          </cell>
          <cell r="P55">
            <v>766688.15</v>
          </cell>
          <cell r="Q55">
            <v>99583</v>
          </cell>
          <cell r="R55">
            <v>546077.02</v>
          </cell>
          <cell r="S55">
            <v>170097</v>
          </cell>
          <cell r="T55">
            <v>534533.79</v>
          </cell>
          <cell r="U55">
            <v>85000</v>
          </cell>
          <cell r="V55">
            <v>579630.15</v>
          </cell>
          <cell r="W55">
            <v>85000</v>
          </cell>
          <cell r="X55">
            <v>572263.98</v>
          </cell>
          <cell r="Y55">
            <v>85000</v>
          </cell>
          <cell r="Z55">
            <v>6090300.7600000016</v>
          </cell>
        </row>
        <row r="56">
          <cell r="A56" t="str">
            <v>Vehicles</v>
          </cell>
          <cell r="B56" t="str">
            <v xml:space="preserve"> 0</v>
          </cell>
          <cell r="C56">
            <v>393.62</v>
          </cell>
          <cell r="D56" t="str">
            <v xml:space="preserve"> 0</v>
          </cell>
          <cell r="F56" t="str">
            <v xml:space="preserve"> 0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393.62</v>
          </cell>
        </row>
        <row r="57">
          <cell r="A57" t="str">
            <v>NonGrowth</v>
          </cell>
          <cell r="B57">
            <v>8829723.7400000002</v>
          </cell>
          <cell r="C57">
            <v>627991.55000000005</v>
          </cell>
          <cell r="D57">
            <v>556287.72</v>
          </cell>
          <cell r="E57">
            <v>0</v>
          </cell>
          <cell r="F57">
            <v>497693</v>
          </cell>
          <cell r="G57">
            <v>0</v>
          </cell>
          <cell r="H57">
            <v>751744.49</v>
          </cell>
          <cell r="I57">
            <v>0</v>
          </cell>
          <cell r="J57">
            <v>1915696.8</v>
          </cell>
          <cell r="K57">
            <v>0</v>
          </cell>
          <cell r="L57">
            <v>1901938.08</v>
          </cell>
          <cell r="M57">
            <v>0</v>
          </cell>
          <cell r="N57">
            <v>682886.33</v>
          </cell>
          <cell r="O57">
            <v>0</v>
          </cell>
          <cell r="P57">
            <v>1093526.6100000001</v>
          </cell>
          <cell r="Q57">
            <v>414032</v>
          </cell>
          <cell r="R57">
            <v>634388.27</v>
          </cell>
          <cell r="S57">
            <v>934546</v>
          </cell>
          <cell r="T57">
            <v>598108.56000000006</v>
          </cell>
          <cell r="U57">
            <v>238642</v>
          </cell>
          <cell r="V57">
            <v>647157.97</v>
          </cell>
          <cell r="W57">
            <v>216449</v>
          </cell>
          <cell r="X57">
            <v>587526.38</v>
          </cell>
          <cell r="Y57">
            <v>181956</v>
          </cell>
          <cell r="Z57">
            <v>12480570.760000002</v>
          </cell>
        </row>
        <row r="59">
          <cell r="A59" t="str">
            <v>Capital</v>
          </cell>
          <cell r="B59">
            <v>11043251.92</v>
          </cell>
          <cell r="C59">
            <v>749414.74</v>
          </cell>
          <cell r="D59">
            <v>638672.81999999995</v>
          </cell>
          <cell r="E59">
            <v>0</v>
          </cell>
          <cell r="F59">
            <v>722560.64</v>
          </cell>
          <cell r="G59">
            <v>0</v>
          </cell>
          <cell r="H59">
            <v>835796.81</v>
          </cell>
          <cell r="I59">
            <v>0</v>
          </cell>
          <cell r="J59">
            <v>2100456.61</v>
          </cell>
          <cell r="K59">
            <v>0</v>
          </cell>
          <cell r="L59">
            <v>1984715.2</v>
          </cell>
          <cell r="M59">
            <v>0</v>
          </cell>
          <cell r="N59">
            <v>760161.73</v>
          </cell>
          <cell r="O59">
            <v>0</v>
          </cell>
          <cell r="P59">
            <v>1320331.6200000001</v>
          </cell>
          <cell r="Q59">
            <v>414032</v>
          </cell>
          <cell r="R59">
            <v>892097.51</v>
          </cell>
          <cell r="S59">
            <v>903641.77</v>
          </cell>
          <cell r="T59">
            <v>773416.29</v>
          </cell>
          <cell r="U59">
            <v>238642</v>
          </cell>
          <cell r="V59">
            <v>818308.2</v>
          </cell>
          <cell r="W59">
            <v>216449</v>
          </cell>
          <cell r="X59">
            <v>759030.49</v>
          </cell>
          <cell r="Y59">
            <v>181956</v>
          </cell>
          <cell r="Z59">
            <v>14309683.430000002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1342427.2</v>
          </cell>
          <cell r="C15">
            <v>65850.880000000005</v>
          </cell>
          <cell r="D15">
            <v>88945.76</v>
          </cell>
          <cell r="F15">
            <v>154524.01</v>
          </cell>
          <cell r="H15">
            <v>64588.85</v>
          </cell>
          <cell r="J15">
            <v>53973.94</v>
          </cell>
          <cell r="L15">
            <v>106932.18</v>
          </cell>
          <cell r="N15">
            <v>66770.570000000007</v>
          </cell>
          <cell r="P15">
            <v>109387.62</v>
          </cell>
          <cell r="Q15">
            <v>-22536.244999999995</v>
          </cell>
          <cell r="R15">
            <v>115350.88</v>
          </cell>
          <cell r="T15">
            <v>116591.37</v>
          </cell>
          <cell r="V15">
            <v>117226.04</v>
          </cell>
          <cell r="X15">
            <v>119074.15</v>
          </cell>
          <cell r="Z15">
            <v>1156680.0049999999</v>
          </cell>
        </row>
        <row r="17">
          <cell r="A17" t="str">
            <v>Equipment</v>
          </cell>
          <cell r="B17">
            <v>122593.79</v>
          </cell>
          <cell r="C17">
            <v>24442.85</v>
          </cell>
          <cell r="D17">
            <v>4274.8999999999996</v>
          </cell>
          <cell r="F17">
            <v>22737.3</v>
          </cell>
          <cell r="H17">
            <v>13165.82</v>
          </cell>
          <cell r="J17">
            <v>18841.41</v>
          </cell>
          <cell r="L17">
            <v>43158.66</v>
          </cell>
          <cell r="N17">
            <v>36772.720000000001</v>
          </cell>
          <cell r="P17">
            <v>16913.13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180306.79</v>
          </cell>
        </row>
        <row r="19">
          <cell r="A19" t="str">
            <v>3136.PC/MDTReplace-MDT081: CB10.PC / MDT Replacement - Acker for MDT</v>
          </cell>
          <cell r="B19">
            <v>12091.69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3136.PC/MDTReplace-PC081: CB10.PC / MDT Replacement - Acker for PC</v>
          </cell>
          <cell r="B20">
            <v>5182.16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3143.PC/MDTReplace-MDT081: CB10.PC / MDT Replacement - Acker for MDT</v>
          </cell>
          <cell r="B21">
            <v>72550.2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Q21">
            <v>11795.5</v>
          </cell>
          <cell r="R21" t="str">
            <v xml:space="preserve"> 0</v>
          </cell>
          <cell r="S21">
            <v>11795.5</v>
          </cell>
          <cell r="T21" t="str">
            <v xml:space="preserve"> 0</v>
          </cell>
          <cell r="U21">
            <v>11795.5</v>
          </cell>
          <cell r="V21" t="str">
            <v xml:space="preserve"> 0</v>
          </cell>
          <cell r="W21">
            <v>11795.5</v>
          </cell>
          <cell r="X21" t="str">
            <v xml:space="preserve"> 0</v>
          </cell>
          <cell r="Y21">
            <v>11795.5</v>
          </cell>
          <cell r="Z21">
            <v>58977.5</v>
          </cell>
        </row>
        <row r="22">
          <cell r="A22" t="str">
            <v>3143.PC/MDTReplace-PC081: CB10.PC / MDT Replacement - Acker for PC</v>
          </cell>
          <cell r="B22">
            <v>67368.039999999994</v>
          </cell>
          <cell r="C22" t="str">
            <v xml:space="preserve"> 0</v>
          </cell>
          <cell r="D22">
            <v>62358.94</v>
          </cell>
          <cell r="F22">
            <v>9998.1</v>
          </cell>
          <cell r="H22">
            <v>889.55</v>
          </cell>
          <cell r="J22">
            <v>4557.26</v>
          </cell>
          <cell r="L22">
            <v>23185.31</v>
          </cell>
          <cell r="N22">
            <v>2207.5300000000002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103196.69</v>
          </cell>
        </row>
        <row r="23">
          <cell r="A23" t="str">
            <v>3145.PC/MDTReplace-MDT081: CB10.PC / MDT Replacement - Acker for MDT</v>
          </cell>
          <cell r="B23">
            <v>18137.55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3145.PC/MDTReplace-PC081: CB10.PC / MDT Replacement - Acker for PC</v>
          </cell>
          <cell r="B24">
            <v>7773.24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A29" t="str">
            <v>PC/MDT Replacement</v>
          </cell>
          <cell r="B29">
            <v>183102.87999999995</v>
          </cell>
          <cell r="C29">
            <v>0</v>
          </cell>
          <cell r="D29">
            <v>62358.94</v>
          </cell>
          <cell r="E29">
            <v>0</v>
          </cell>
          <cell r="F29">
            <v>9998.1</v>
          </cell>
          <cell r="G29">
            <v>0</v>
          </cell>
          <cell r="H29">
            <v>889.55</v>
          </cell>
          <cell r="I29">
            <v>0</v>
          </cell>
          <cell r="J29">
            <v>4557.26</v>
          </cell>
          <cell r="K29">
            <v>0</v>
          </cell>
          <cell r="L29">
            <v>23185.31</v>
          </cell>
          <cell r="M29">
            <v>0</v>
          </cell>
          <cell r="N29">
            <v>2207.5300000000002</v>
          </cell>
          <cell r="O29">
            <v>0</v>
          </cell>
          <cell r="P29">
            <v>0</v>
          </cell>
          <cell r="Q29">
            <v>11795.5</v>
          </cell>
          <cell r="R29">
            <v>0</v>
          </cell>
          <cell r="S29">
            <v>11795.5</v>
          </cell>
          <cell r="T29">
            <v>0</v>
          </cell>
          <cell r="U29">
            <v>11795.5</v>
          </cell>
          <cell r="V29">
            <v>0</v>
          </cell>
          <cell r="W29">
            <v>11795.5</v>
          </cell>
          <cell r="X29">
            <v>0</v>
          </cell>
          <cell r="Y29">
            <v>11795.5</v>
          </cell>
          <cell r="Z29">
            <v>162174.19</v>
          </cell>
        </row>
        <row r="30">
          <cell r="A30" t="str">
            <v>Information Technology-Other</v>
          </cell>
          <cell r="B30">
            <v>386180.3000000001</v>
          </cell>
          <cell r="C30">
            <v>31955.759999999998</v>
          </cell>
          <cell r="D30">
            <v>6079.8199999999924</v>
          </cell>
          <cell r="F30">
            <v>12634.929999999998</v>
          </cell>
          <cell r="H30">
            <v>18361.560000000001</v>
          </cell>
          <cell r="J30">
            <v>99840.69</v>
          </cell>
          <cell r="L30">
            <v>31883.77</v>
          </cell>
          <cell r="N30">
            <v>12940.83</v>
          </cell>
          <cell r="P30">
            <v>15764.72</v>
          </cell>
          <cell r="Q30">
            <v>30000</v>
          </cell>
          <cell r="R30">
            <v>16423.419999999998</v>
          </cell>
          <cell r="S30">
            <v>30000</v>
          </cell>
          <cell r="T30">
            <v>16587.62</v>
          </cell>
          <cell r="V30">
            <v>15321.98</v>
          </cell>
          <cell r="X30">
            <v>15409.38</v>
          </cell>
          <cell r="Z30">
            <v>353204.47999999998</v>
          </cell>
        </row>
        <row r="31">
          <cell r="A31" t="str">
            <v>Information Technology</v>
          </cell>
          <cell r="B31">
            <v>569283.18000000005</v>
          </cell>
          <cell r="C31">
            <v>31955.759999999998</v>
          </cell>
          <cell r="D31">
            <v>68438.759999999995</v>
          </cell>
          <cell r="E31">
            <v>0</v>
          </cell>
          <cell r="F31">
            <v>22633.03</v>
          </cell>
          <cell r="G31">
            <v>0</v>
          </cell>
          <cell r="H31">
            <v>19251.11</v>
          </cell>
          <cell r="I31">
            <v>0</v>
          </cell>
          <cell r="J31">
            <v>104397.95</v>
          </cell>
          <cell r="K31">
            <v>0</v>
          </cell>
          <cell r="L31">
            <v>55069.08</v>
          </cell>
          <cell r="M31">
            <v>0</v>
          </cell>
          <cell r="N31">
            <v>15148.36</v>
          </cell>
          <cell r="O31">
            <v>0</v>
          </cell>
          <cell r="P31">
            <v>15764.72</v>
          </cell>
          <cell r="Q31">
            <v>41795.5</v>
          </cell>
          <cell r="R31">
            <v>16423.419999999998</v>
          </cell>
          <cell r="S31">
            <v>41795.5</v>
          </cell>
          <cell r="T31">
            <v>16587.62</v>
          </cell>
          <cell r="U31">
            <v>11795.5</v>
          </cell>
          <cell r="V31">
            <v>15321.98</v>
          </cell>
          <cell r="W31">
            <v>11795.5</v>
          </cell>
          <cell r="X31">
            <v>15409.38</v>
          </cell>
          <cell r="Y31">
            <v>11795.5</v>
          </cell>
          <cell r="Z31">
            <v>515378.66999999993</v>
          </cell>
        </row>
        <row r="33">
          <cell r="A33" t="str">
            <v>Misc</v>
          </cell>
          <cell r="B33" t="str">
            <v xml:space="preserve"> 0</v>
          </cell>
          <cell r="C33">
            <v>169614.74</v>
          </cell>
          <cell r="D33">
            <v>-47233.61</v>
          </cell>
          <cell r="F33">
            <v>-123364.33</v>
          </cell>
          <cell r="H33">
            <v>-1641.55</v>
          </cell>
          <cell r="J33">
            <v>89142.51</v>
          </cell>
          <cell r="L33">
            <v>10703.62</v>
          </cell>
          <cell r="N33">
            <v>2891.92</v>
          </cell>
          <cell r="P33" t="str">
            <v xml:space="preserve"> 0</v>
          </cell>
          <cell r="Q33">
            <v>-20023</v>
          </cell>
          <cell r="R33" t="str">
            <v xml:space="preserve"> 0</v>
          </cell>
          <cell r="S33">
            <v>-20023</v>
          </cell>
          <cell r="T33" t="str">
            <v xml:space="preserve"> 0</v>
          </cell>
          <cell r="U33">
            <v>-20023</v>
          </cell>
          <cell r="V33" t="str">
            <v xml:space="preserve"> 0</v>
          </cell>
          <cell r="W33">
            <v>-20023</v>
          </cell>
          <cell r="X33" t="str">
            <v xml:space="preserve"> 0</v>
          </cell>
          <cell r="Y33">
            <v>-20023</v>
          </cell>
          <cell r="Z33">
            <v>-1.7000000000261934</v>
          </cell>
        </row>
        <row r="34">
          <cell r="A34" t="str">
            <v>Overhead</v>
          </cell>
          <cell r="B34" t="str">
            <v xml:space="preserve"> 0</v>
          </cell>
          <cell r="C34">
            <v>43879.11</v>
          </cell>
          <cell r="D34">
            <v>-17560.34</v>
          </cell>
          <cell r="F34">
            <v>-26289.85</v>
          </cell>
          <cell r="H34">
            <v>73831.45</v>
          </cell>
          <cell r="J34">
            <v>47282.93</v>
          </cell>
          <cell r="L34">
            <v>-121114.38</v>
          </cell>
          <cell r="N34">
            <v>20282.23</v>
          </cell>
          <cell r="P34" t="str">
            <v xml:space="preserve"> 0</v>
          </cell>
          <cell r="Q34">
            <v>-4062</v>
          </cell>
          <cell r="R34" t="str">
            <v xml:space="preserve"> 0</v>
          </cell>
          <cell r="S34">
            <v>-4062</v>
          </cell>
          <cell r="T34" t="str">
            <v xml:space="preserve"> 0</v>
          </cell>
          <cell r="U34">
            <v>-4062</v>
          </cell>
          <cell r="V34" t="str">
            <v xml:space="preserve"> 0</v>
          </cell>
          <cell r="W34">
            <v>-4062</v>
          </cell>
          <cell r="X34" t="str">
            <v xml:space="preserve"> 0</v>
          </cell>
          <cell r="Y34">
            <v>-4062</v>
          </cell>
          <cell r="Z34">
            <v>1.1499999999832653</v>
          </cell>
        </row>
        <row r="35">
          <cell r="A35" t="str">
            <v>Pipeline Integrity Management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Public Improvements</v>
          </cell>
          <cell r="B36">
            <v>406455.93</v>
          </cell>
          <cell r="C36">
            <v>40940.379999999997</v>
          </cell>
          <cell r="D36">
            <v>-202536.32000000001</v>
          </cell>
          <cell r="F36">
            <v>138494.91</v>
          </cell>
          <cell r="H36">
            <v>4210.2</v>
          </cell>
          <cell r="J36">
            <v>-539891.63</v>
          </cell>
          <cell r="L36">
            <v>22581.37</v>
          </cell>
          <cell r="N36">
            <v>80867.94</v>
          </cell>
          <cell r="P36">
            <v>34003.96</v>
          </cell>
          <cell r="Q36">
            <v>214973</v>
          </cell>
          <cell r="R36">
            <v>32494.94</v>
          </cell>
          <cell r="S36">
            <v>105999.97</v>
          </cell>
          <cell r="T36">
            <v>5559.75</v>
          </cell>
          <cell r="V36">
            <v>5406.82</v>
          </cell>
          <cell r="X36">
            <v>5519.66</v>
          </cell>
          <cell r="Z36">
            <v>-51375.049999999945</v>
          </cell>
        </row>
        <row r="37">
          <cell r="A37" t="str">
            <v>Structures</v>
          </cell>
          <cell r="B37">
            <v>15000</v>
          </cell>
          <cell r="C37">
            <v>1269</v>
          </cell>
          <cell r="D37">
            <v>16859.8</v>
          </cell>
          <cell r="F37">
            <v>44943.02</v>
          </cell>
          <cell r="H37">
            <v>4856.47</v>
          </cell>
          <cell r="J37">
            <v>3597.37</v>
          </cell>
          <cell r="L37">
            <v>53235.09</v>
          </cell>
          <cell r="N37">
            <v>48944.13</v>
          </cell>
          <cell r="P37" t="str">
            <v xml:space="preserve"> 0</v>
          </cell>
          <cell r="Q37">
            <v>72000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245704.87999999998</v>
          </cell>
        </row>
        <row r="38">
          <cell r="A38" t="str">
            <v>System Improvements</v>
          </cell>
          <cell r="B38">
            <v>234227.7</v>
          </cell>
          <cell r="C38">
            <v>55605.61</v>
          </cell>
          <cell r="D38">
            <v>75068</v>
          </cell>
          <cell r="F38">
            <v>15279.89</v>
          </cell>
          <cell r="H38">
            <v>2674.76</v>
          </cell>
          <cell r="J38">
            <v>42334.46</v>
          </cell>
          <cell r="L38">
            <v>5171.47</v>
          </cell>
          <cell r="N38">
            <v>34424.78</v>
          </cell>
          <cell r="P38" t="str">
            <v xml:space="preserve"> 0</v>
          </cell>
          <cell r="Q38">
            <v>50000</v>
          </cell>
          <cell r="R38" t="str">
            <v xml:space="preserve"> 0</v>
          </cell>
          <cell r="T38" t="str">
            <v xml:space="preserve"> 0</v>
          </cell>
          <cell r="V38">
            <v>32477.48</v>
          </cell>
          <cell r="X38">
            <v>52031.07</v>
          </cell>
          <cell r="Z38">
            <v>365067.51999999996</v>
          </cell>
        </row>
        <row r="39">
          <cell r="A39" t="str">
            <v>System Integrity</v>
          </cell>
          <cell r="B39">
            <v>10395263.719999999</v>
          </cell>
          <cell r="C39">
            <v>782959.11</v>
          </cell>
          <cell r="D39">
            <v>803832.02</v>
          </cell>
          <cell r="F39">
            <v>1031440.97</v>
          </cell>
          <cell r="H39">
            <v>621774.28</v>
          </cell>
          <cell r="J39">
            <v>722097.52</v>
          </cell>
          <cell r="L39">
            <v>935539.48</v>
          </cell>
          <cell r="N39">
            <v>801184.94</v>
          </cell>
          <cell r="P39">
            <v>869596.66</v>
          </cell>
          <cell r="Q39">
            <v>168936</v>
          </cell>
          <cell r="R39">
            <v>850469.29</v>
          </cell>
          <cell r="S39">
            <v>168400</v>
          </cell>
          <cell r="T39">
            <v>901518.63</v>
          </cell>
          <cell r="U39">
            <v>161400</v>
          </cell>
          <cell r="V39">
            <v>917503.78</v>
          </cell>
          <cell r="W39">
            <v>146400</v>
          </cell>
          <cell r="X39">
            <v>895937.47</v>
          </cell>
          <cell r="Y39">
            <v>108600</v>
          </cell>
          <cell r="Z39">
            <v>10887590.15</v>
          </cell>
        </row>
        <row r="40">
          <cell r="A40" t="str">
            <v>Vehicles</v>
          </cell>
          <cell r="B40" t="str">
            <v xml:space="preserve"> 0</v>
          </cell>
          <cell r="C40">
            <v>-28.92</v>
          </cell>
          <cell r="D40" t="str">
            <v xml:space="preserve"> 0</v>
          </cell>
          <cell r="F40" t="str">
            <v xml:space="preserve"> 0</v>
          </cell>
          <cell r="H40" t="str">
            <v xml:space="preserve"> 0</v>
          </cell>
          <cell r="J40" t="str">
            <v xml:space="preserve"> 0</v>
          </cell>
          <cell r="L40" t="str">
            <v xml:space="preserve"> 0</v>
          </cell>
          <cell r="N40" t="str">
            <v xml:space="preserve"> 0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-28.92</v>
          </cell>
        </row>
        <row r="41">
          <cell r="A41" t="str">
            <v>NonGrowth</v>
          </cell>
          <cell r="B41">
            <v>11742824.32</v>
          </cell>
          <cell r="C41">
            <v>1150637.6399999999</v>
          </cell>
          <cell r="D41">
            <v>701143.21</v>
          </cell>
          <cell r="E41">
            <v>0</v>
          </cell>
          <cell r="F41">
            <v>1125874.94</v>
          </cell>
          <cell r="G41">
            <v>0</v>
          </cell>
          <cell r="H41">
            <v>738122.54</v>
          </cell>
          <cell r="I41">
            <v>0</v>
          </cell>
          <cell r="J41">
            <v>487802.52</v>
          </cell>
          <cell r="K41">
            <v>0</v>
          </cell>
          <cell r="L41">
            <v>1004344.39</v>
          </cell>
          <cell r="M41">
            <v>0</v>
          </cell>
          <cell r="N41">
            <v>1040517.02</v>
          </cell>
          <cell r="O41">
            <v>0</v>
          </cell>
          <cell r="P41">
            <v>936278.47</v>
          </cell>
          <cell r="Q41">
            <v>523619.5</v>
          </cell>
          <cell r="R41">
            <v>899387.65</v>
          </cell>
          <cell r="S41">
            <v>292110.46999999997</v>
          </cell>
          <cell r="T41">
            <v>923666</v>
          </cell>
          <cell r="U41">
            <v>149110.5</v>
          </cell>
          <cell r="V41">
            <v>970710.06</v>
          </cell>
          <cell r="W41">
            <v>134110.5</v>
          </cell>
          <cell r="X41">
            <v>968897.58</v>
          </cell>
          <cell r="Y41">
            <v>96310.5</v>
          </cell>
          <cell r="Z41">
            <v>12142643.49</v>
          </cell>
        </row>
        <row r="43">
          <cell r="A43" t="str">
            <v>Capital</v>
          </cell>
          <cell r="B43">
            <v>13085251.52</v>
          </cell>
          <cell r="C43">
            <v>1216488.52</v>
          </cell>
          <cell r="D43">
            <v>790088.97</v>
          </cell>
          <cell r="E43">
            <v>0</v>
          </cell>
          <cell r="F43">
            <v>1280398.95</v>
          </cell>
          <cell r="G43">
            <v>0</v>
          </cell>
          <cell r="H43">
            <v>802711.39</v>
          </cell>
          <cell r="I43">
            <v>0</v>
          </cell>
          <cell r="J43">
            <v>541776.46</v>
          </cell>
          <cell r="K43">
            <v>0</v>
          </cell>
          <cell r="L43">
            <v>1111276.57</v>
          </cell>
          <cell r="M43">
            <v>0</v>
          </cell>
          <cell r="N43">
            <v>1107287.5900000001</v>
          </cell>
          <cell r="O43">
            <v>0</v>
          </cell>
          <cell r="P43">
            <v>1045666.09</v>
          </cell>
          <cell r="Q43">
            <v>501083.255</v>
          </cell>
          <cell r="R43">
            <v>1014738.53</v>
          </cell>
          <cell r="S43">
            <v>292110.46999999997</v>
          </cell>
          <cell r="T43">
            <v>1040257.37</v>
          </cell>
          <cell r="U43">
            <v>149110.5</v>
          </cell>
          <cell r="V43">
            <v>1087936.1000000001</v>
          </cell>
          <cell r="W43">
            <v>134110.5</v>
          </cell>
          <cell r="X43">
            <v>1087971.73</v>
          </cell>
          <cell r="Y43">
            <v>96310.5</v>
          </cell>
          <cell r="Z43">
            <v>13299323.494999999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55122.98</v>
          </cell>
          <cell r="C15">
            <v>1110.9100000000001</v>
          </cell>
          <cell r="D15">
            <v>1184.17</v>
          </cell>
          <cell r="F15">
            <v>3280.84</v>
          </cell>
          <cell r="H15">
            <v>2129.0100000000002</v>
          </cell>
          <cell r="J15">
            <v>1802.3</v>
          </cell>
          <cell r="L15">
            <v>4095.68</v>
          </cell>
          <cell r="N15">
            <v>884.08</v>
          </cell>
          <cell r="P15">
            <v>3370.68</v>
          </cell>
          <cell r="R15">
            <v>3497.43</v>
          </cell>
          <cell r="T15">
            <v>7337.05</v>
          </cell>
          <cell r="V15">
            <v>3491.05</v>
          </cell>
          <cell r="X15">
            <v>3570.94</v>
          </cell>
          <cell r="Z15">
            <v>35754.14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>
            <v>3565.27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110.71</v>
          </cell>
          <cell r="D19">
            <v>542.83000000000004</v>
          </cell>
          <cell r="F19">
            <v>-4890.1899999999996</v>
          </cell>
          <cell r="H19">
            <v>869.52</v>
          </cell>
          <cell r="J19">
            <v>593.16</v>
          </cell>
          <cell r="L19">
            <v>1671.26</v>
          </cell>
          <cell r="N19">
            <v>-858.12</v>
          </cell>
          <cell r="P19" t="str">
            <v xml:space="preserve"> 0</v>
          </cell>
          <cell r="Q19">
            <v>392</v>
          </cell>
          <cell r="R19" t="str">
            <v xml:space="preserve"> 0</v>
          </cell>
          <cell r="S19">
            <v>392</v>
          </cell>
          <cell r="T19" t="str">
            <v xml:space="preserve"> 0</v>
          </cell>
          <cell r="U19">
            <v>392</v>
          </cell>
          <cell r="V19" t="str">
            <v xml:space="preserve"> 0</v>
          </cell>
          <cell r="W19">
            <v>392</v>
          </cell>
          <cell r="X19" t="str">
            <v xml:space="preserve"> 0</v>
          </cell>
          <cell r="Y19">
            <v>392</v>
          </cell>
          <cell r="Z19">
            <v>-0.82999999999992724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>
            <v>11703.13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>
            <v>10090.9</v>
          </cell>
          <cell r="Z24">
            <v>10090.9</v>
          </cell>
        </row>
        <row r="25">
          <cell r="A25" t="str">
            <v>System Integrity</v>
          </cell>
          <cell r="B25">
            <v>339932.01</v>
          </cell>
          <cell r="C25">
            <v>38029.68</v>
          </cell>
          <cell r="D25">
            <v>24679.39</v>
          </cell>
          <cell r="F25">
            <v>42018.09</v>
          </cell>
          <cell r="H25">
            <v>96625.45</v>
          </cell>
          <cell r="J25">
            <v>22828.87</v>
          </cell>
          <cell r="L25">
            <v>24426.240000000002</v>
          </cell>
          <cell r="N25">
            <v>20311.689999999999</v>
          </cell>
          <cell r="P25">
            <v>28624.54</v>
          </cell>
          <cell r="Q25">
            <v>-4198.2999999999993</v>
          </cell>
          <cell r="R25">
            <v>32392.34</v>
          </cell>
          <cell r="S25">
            <v>-7966.0999999999985</v>
          </cell>
          <cell r="T25">
            <v>29129.64</v>
          </cell>
          <cell r="U25">
            <v>-4703.3999999999978</v>
          </cell>
          <cell r="V25">
            <v>31842.46</v>
          </cell>
          <cell r="W25">
            <v>-7416.2199999999975</v>
          </cell>
          <cell r="X25">
            <v>22648.97</v>
          </cell>
          <cell r="Z25">
            <v>389273.34000000008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>
            <v>355200.41</v>
          </cell>
          <cell r="C27">
            <v>38140.39</v>
          </cell>
          <cell r="D27">
            <v>25222.22</v>
          </cell>
          <cell r="E27">
            <v>0</v>
          </cell>
          <cell r="F27">
            <v>37127.9</v>
          </cell>
          <cell r="G27">
            <v>0</v>
          </cell>
          <cell r="H27">
            <v>97494.97</v>
          </cell>
          <cell r="I27">
            <v>0</v>
          </cell>
          <cell r="J27">
            <v>23422.03</v>
          </cell>
          <cell r="K27">
            <v>0</v>
          </cell>
          <cell r="L27">
            <v>26097.5</v>
          </cell>
          <cell r="M27">
            <v>0</v>
          </cell>
          <cell r="N27">
            <v>19453.57</v>
          </cell>
          <cell r="O27">
            <v>0</v>
          </cell>
          <cell r="P27">
            <v>28624.54</v>
          </cell>
          <cell r="Q27">
            <v>-3806.2999999999993</v>
          </cell>
          <cell r="R27">
            <v>32392.34</v>
          </cell>
          <cell r="S27">
            <v>-7574.0999999999985</v>
          </cell>
          <cell r="T27">
            <v>29129.64</v>
          </cell>
          <cell r="U27">
            <v>-4311.3999999999978</v>
          </cell>
          <cell r="V27">
            <v>31842.46</v>
          </cell>
          <cell r="W27">
            <v>-7024.2199999999975</v>
          </cell>
          <cell r="X27">
            <v>32739.87</v>
          </cell>
          <cell r="Y27">
            <v>392</v>
          </cell>
          <cell r="Z27">
            <v>399363.41000000009</v>
          </cell>
        </row>
        <row r="29">
          <cell r="A29" t="str">
            <v>Capital</v>
          </cell>
          <cell r="B29">
            <v>410323.39</v>
          </cell>
          <cell r="C29">
            <v>39251.300000000003</v>
          </cell>
          <cell r="D29">
            <v>26406.39</v>
          </cell>
          <cell r="E29">
            <v>0</v>
          </cell>
          <cell r="F29">
            <v>40408.74</v>
          </cell>
          <cell r="G29">
            <v>0</v>
          </cell>
          <cell r="H29">
            <v>99623.98</v>
          </cell>
          <cell r="I29">
            <v>0</v>
          </cell>
          <cell r="J29">
            <v>25224.33</v>
          </cell>
          <cell r="K29">
            <v>0</v>
          </cell>
          <cell r="L29">
            <v>30193.18</v>
          </cell>
          <cell r="M29">
            <v>0</v>
          </cell>
          <cell r="N29">
            <v>20337.650000000001</v>
          </cell>
          <cell r="O29">
            <v>0</v>
          </cell>
          <cell r="P29">
            <v>31995.22</v>
          </cell>
          <cell r="Q29">
            <v>-3806.2999999999993</v>
          </cell>
          <cell r="R29">
            <v>35889.769999999997</v>
          </cell>
          <cell r="S29">
            <v>-7574.0999999999985</v>
          </cell>
          <cell r="T29">
            <v>36466.69</v>
          </cell>
          <cell r="U29">
            <v>-4311.3999999999978</v>
          </cell>
          <cell r="V29">
            <v>35333.51</v>
          </cell>
          <cell r="W29">
            <v>-7024.2199999999975</v>
          </cell>
          <cell r="X29">
            <v>36310.81</v>
          </cell>
          <cell r="Y29">
            <v>392</v>
          </cell>
          <cell r="Z29">
            <v>435117.5500000001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8408.2199999999993</v>
          </cell>
          <cell r="D17">
            <v>500.87</v>
          </cell>
          <cell r="F17">
            <v>201.2</v>
          </cell>
          <cell r="H17" t="str">
            <v xml:space="preserve"> 0</v>
          </cell>
          <cell r="J17">
            <v>-41711.879999999997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Q17">
            <v>15000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-17601.589999999997</v>
          </cell>
        </row>
        <row r="19">
          <cell r="A19" t="str">
            <v>3002.Data Center Move: CB10.Data Center Move</v>
          </cell>
          <cell r="B19">
            <v>726488.33</v>
          </cell>
          <cell r="C19" t="str">
            <v xml:space="preserve"> 0</v>
          </cell>
          <cell r="D19" t="str">
            <v xml:space="preserve"> 0</v>
          </cell>
          <cell r="F19">
            <v>269242.92</v>
          </cell>
          <cell r="H19" t="str">
            <v xml:space="preserve"> 0</v>
          </cell>
          <cell r="J19">
            <v>5100.9399999999996</v>
          </cell>
          <cell r="L19">
            <v>-5699.1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Data Center</v>
          </cell>
          <cell r="B23">
            <v>726488.33</v>
          </cell>
          <cell r="C23">
            <v>0</v>
          </cell>
          <cell r="D23">
            <v>0</v>
          </cell>
          <cell r="E23">
            <v>0</v>
          </cell>
          <cell r="F23">
            <v>269242.92</v>
          </cell>
          <cell r="G23">
            <v>0</v>
          </cell>
          <cell r="H23">
            <v>0</v>
          </cell>
          <cell r="I23">
            <v>0</v>
          </cell>
          <cell r="J23">
            <v>5100.9399999999996</v>
          </cell>
          <cell r="K23">
            <v>0</v>
          </cell>
          <cell r="L23">
            <v>-5699.1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268644.76</v>
          </cell>
        </row>
        <row r="24">
          <cell r="A24" t="str">
            <v>Information Technology-Other</v>
          </cell>
          <cell r="B24">
            <v>0</v>
          </cell>
          <cell r="C24">
            <v>19326.53</v>
          </cell>
          <cell r="D24">
            <v>1386.38</v>
          </cell>
          <cell r="F24">
            <v>259.11000000004424</v>
          </cell>
          <cell r="H24">
            <v>8579.65</v>
          </cell>
          <cell r="J24">
            <v>0</v>
          </cell>
          <cell r="L24">
            <v>27003.85</v>
          </cell>
          <cell r="N24">
            <v>0</v>
          </cell>
          <cell r="P24">
            <v>0</v>
          </cell>
          <cell r="Q24">
            <v>86184</v>
          </cell>
          <cell r="R24">
            <v>0</v>
          </cell>
          <cell r="S24">
            <v>86184</v>
          </cell>
          <cell r="T24">
            <v>0</v>
          </cell>
          <cell r="U24">
            <v>76307</v>
          </cell>
          <cell r="V24">
            <v>0</v>
          </cell>
          <cell r="W24">
            <v>76307</v>
          </cell>
          <cell r="X24">
            <v>0</v>
          </cell>
          <cell r="Y24">
            <v>76307</v>
          </cell>
          <cell r="Z24">
            <v>457844.52</v>
          </cell>
        </row>
        <row r="25">
          <cell r="A25" t="str">
            <v>Information Technology</v>
          </cell>
          <cell r="B25">
            <v>726488.33</v>
          </cell>
          <cell r="C25">
            <v>19326.53</v>
          </cell>
          <cell r="D25">
            <v>1386.38</v>
          </cell>
          <cell r="E25">
            <v>0</v>
          </cell>
          <cell r="F25">
            <v>269502.03000000003</v>
          </cell>
          <cell r="G25">
            <v>0</v>
          </cell>
          <cell r="H25">
            <v>8579.65</v>
          </cell>
          <cell r="I25">
            <v>0</v>
          </cell>
          <cell r="J25">
            <v>5100.9399999999996</v>
          </cell>
          <cell r="K25">
            <v>0</v>
          </cell>
          <cell r="L25">
            <v>21304.75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86184</v>
          </cell>
          <cell r="R25" t="str">
            <v xml:space="preserve"> 0</v>
          </cell>
          <cell r="S25">
            <v>86184</v>
          </cell>
          <cell r="T25" t="str">
            <v xml:space="preserve"> 0</v>
          </cell>
          <cell r="U25">
            <v>76307</v>
          </cell>
          <cell r="V25" t="str">
            <v xml:space="preserve"> 0</v>
          </cell>
          <cell r="W25">
            <v>76307</v>
          </cell>
          <cell r="X25" t="str">
            <v xml:space="preserve"> 0</v>
          </cell>
          <cell r="Y25">
            <v>76307</v>
          </cell>
          <cell r="Z25">
            <v>726489.28</v>
          </cell>
        </row>
        <row r="27">
          <cell r="A27" t="str">
            <v>Misc</v>
          </cell>
          <cell r="B27" t="str">
            <v xml:space="preserve"> 0</v>
          </cell>
          <cell r="C27">
            <v>-75426.740000000005</v>
          </cell>
          <cell r="D27">
            <v>60669.84</v>
          </cell>
          <cell r="F27">
            <v>-125315.74</v>
          </cell>
          <cell r="H27">
            <v>89099.68</v>
          </cell>
          <cell r="J27">
            <v>135305.71</v>
          </cell>
          <cell r="L27">
            <v>-108769.68</v>
          </cell>
          <cell r="N27">
            <v>-38803.129999999997</v>
          </cell>
          <cell r="P27" t="str">
            <v xml:space="preserve"> 0</v>
          </cell>
          <cell r="Q27">
            <v>12648</v>
          </cell>
          <cell r="R27" t="str">
            <v xml:space="preserve"> 0</v>
          </cell>
          <cell r="S27">
            <v>12648</v>
          </cell>
          <cell r="T27" t="str">
            <v xml:space="preserve"> 0</v>
          </cell>
          <cell r="U27">
            <v>12648</v>
          </cell>
          <cell r="V27" t="str">
            <v xml:space="preserve"> 0</v>
          </cell>
          <cell r="W27">
            <v>12648</v>
          </cell>
          <cell r="X27" t="str">
            <v xml:space="preserve"> 0</v>
          </cell>
          <cell r="Y27">
            <v>12648</v>
          </cell>
          <cell r="Z27">
            <v>-6.0000000019499566E-2</v>
          </cell>
        </row>
        <row r="28">
          <cell r="A28" t="str">
            <v>Overhead</v>
          </cell>
          <cell r="B28" t="str">
            <v xml:space="preserve"> 0</v>
          </cell>
          <cell r="C28">
            <v>32328.74</v>
          </cell>
          <cell r="D28">
            <v>11986.39</v>
          </cell>
          <cell r="F28">
            <v>-44723.64</v>
          </cell>
          <cell r="H28">
            <v>13098.9</v>
          </cell>
          <cell r="J28">
            <v>-148903.74</v>
          </cell>
          <cell r="L28">
            <v>135804.84</v>
          </cell>
          <cell r="N28">
            <v>111614.82</v>
          </cell>
          <cell r="P28" t="str">
            <v xml:space="preserve"> 0</v>
          </cell>
          <cell r="Q28">
            <v>-22241</v>
          </cell>
          <cell r="R28" t="str">
            <v xml:space="preserve"> 0</v>
          </cell>
          <cell r="S28">
            <v>-22241</v>
          </cell>
          <cell r="T28" t="str">
            <v xml:space="preserve"> 0</v>
          </cell>
          <cell r="U28">
            <v>-22241</v>
          </cell>
          <cell r="V28" t="str">
            <v xml:space="preserve"> 0</v>
          </cell>
          <cell r="W28">
            <v>-22241</v>
          </cell>
          <cell r="X28" t="str">
            <v xml:space="preserve"> 0</v>
          </cell>
          <cell r="Y28">
            <v>-22241</v>
          </cell>
          <cell r="Z28">
            <v>1.3100000000267755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Structures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726488.33</v>
          </cell>
          <cell r="C35">
            <v>-15363.25</v>
          </cell>
          <cell r="D35">
            <v>74543.48</v>
          </cell>
          <cell r="E35">
            <v>0</v>
          </cell>
          <cell r="F35">
            <v>99663.85</v>
          </cell>
          <cell r="G35">
            <v>0</v>
          </cell>
          <cell r="H35">
            <v>110778.23</v>
          </cell>
          <cell r="I35">
            <v>0</v>
          </cell>
          <cell r="J35">
            <v>-50208.970000000088</v>
          </cell>
          <cell r="K35">
            <v>0</v>
          </cell>
          <cell r="L35">
            <v>48339.91</v>
          </cell>
          <cell r="M35">
            <v>0</v>
          </cell>
          <cell r="N35">
            <v>72811.69</v>
          </cell>
          <cell r="O35">
            <v>0</v>
          </cell>
          <cell r="P35" t="str">
            <v xml:space="preserve"> 0</v>
          </cell>
          <cell r="Q35">
            <v>91591</v>
          </cell>
          <cell r="R35" t="str">
            <v xml:space="preserve"> 0</v>
          </cell>
          <cell r="S35">
            <v>76591</v>
          </cell>
          <cell r="T35" t="str">
            <v xml:space="preserve"> 0</v>
          </cell>
          <cell r="U35">
            <v>66714</v>
          </cell>
          <cell r="V35" t="str">
            <v xml:space="preserve"> 0</v>
          </cell>
          <cell r="W35">
            <v>66714</v>
          </cell>
          <cell r="X35" t="str">
            <v xml:space="preserve"> 0</v>
          </cell>
          <cell r="Y35">
            <v>66714</v>
          </cell>
          <cell r="Z35">
            <v>708888.94</v>
          </cell>
        </row>
        <row r="37">
          <cell r="A37" t="str">
            <v>Capital</v>
          </cell>
          <cell r="B37">
            <v>726488.33</v>
          </cell>
          <cell r="C37">
            <v>-15363.25</v>
          </cell>
          <cell r="D37">
            <v>74543.48</v>
          </cell>
          <cell r="E37">
            <v>0</v>
          </cell>
          <cell r="F37">
            <v>99663.85</v>
          </cell>
          <cell r="G37">
            <v>0</v>
          </cell>
          <cell r="H37">
            <v>110778.23</v>
          </cell>
          <cell r="I37">
            <v>0</v>
          </cell>
          <cell r="J37">
            <v>-50208.970000000088</v>
          </cell>
          <cell r="K37">
            <v>0</v>
          </cell>
          <cell r="L37">
            <v>48339.91</v>
          </cell>
          <cell r="M37">
            <v>0</v>
          </cell>
          <cell r="N37">
            <v>72811.69</v>
          </cell>
          <cell r="O37">
            <v>0</v>
          </cell>
          <cell r="P37" t="str">
            <v xml:space="preserve"> 0</v>
          </cell>
          <cell r="Q37">
            <v>91591</v>
          </cell>
          <cell r="R37" t="str">
            <v xml:space="preserve"> 0</v>
          </cell>
          <cell r="S37">
            <v>76591</v>
          </cell>
          <cell r="T37" t="str">
            <v xml:space="preserve"> 0</v>
          </cell>
          <cell r="U37">
            <v>66714</v>
          </cell>
          <cell r="V37" t="str">
            <v xml:space="preserve"> 0</v>
          </cell>
          <cell r="W37">
            <v>66714</v>
          </cell>
          <cell r="X37" t="str">
            <v xml:space="preserve"> 0</v>
          </cell>
          <cell r="Y37">
            <v>66714</v>
          </cell>
          <cell r="Z37">
            <v>708888.94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TEST EXTRACT"/>
      <sheetName val="divest quick calc"/>
      <sheetName val="CSS Changes"/>
      <sheetName val="AMI Layer Summary"/>
      <sheetName val="NOTES"/>
      <sheetName val="RATIOS"/>
      <sheetName val="INPUTS"/>
      <sheetName val="EXEC SUMM"/>
      <sheetName val="Chart2"/>
      <sheetName val="EPS CHART 11X17"/>
      <sheetName val="MAC"/>
      <sheetName val="RATEBASE"/>
      <sheetName val="CASH FLOW &amp; INTEREST"/>
      <sheetName val="CF - PRIOR"/>
      <sheetName val="SUMMARY"/>
      <sheetName val="PRIOR SUMM"/>
      <sheetName val="CF - CHANGE"/>
      <sheetName val="CHANGE"/>
      <sheetName val="MOVE TAB 0"/>
      <sheetName val="SALE DETAILS"/>
      <sheetName val="RATE CASE CHANGES"/>
      <sheetName val="COMP JURIS"/>
      <sheetName val="COMP CONS"/>
      <sheetName val="AEM Projects"/>
      <sheetName val="NR_INCR"/>
      <sheetName val="ONU Projects"/>
      <sheetName val="Margins 2011"/>
      <sheetName val="BU_Proj"/>
      <sheetName val="Corrctns"/>
      <sheetName val="13Adjust"/>
      <sheetName val="13ReAlloc"/>
      <sheetName val="13PROJ"/>
      <sheetName val="Walk"/>
      <sheetName val="2013 Comparison"/>
      <sheetName val="O&amp;M Target"/>
      <sheetName val="Capital Target"/>
      <sheetName val="2008 Actual"/>
      <sheetName val="2009 Actual"/>
      <sheetName val="2010 Actual"/>
      <sheetName val="2011 Actual"/>
      <sheetName val="2012 Actual"/>
      <sheetName val="2013 Budget"/>
      <sheetName val="2013 IN MODEL"/>
      <sheetName val="Storage"/>
      <sheetName val="Depr Summary"/>
      <sheetName val="Other Tax"/>
      <sheetName val="Margins"/>
      <sheetName val="March 2011 Margin Analysis"/>
      <sheetName val="JURIREP RB - SEP10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APT EMR"/>
      <sheetName val="WT_System"/>
      <sheetName val="DALLAS"/>
      <sheetName val="MIDTEX_RRM"/>
      <sheetName val="MTE"/>
      <sheetName val="TOTAL_MO"/>
      <sheetName val="SOURCE SHEETS --&gt;"/>
      <sheetName val="MOVE_TAB2"/>
      <sheetName val="MOVE_TAB3"/>
      <sheetName val="LATEST FILINGS 09"/>
      <sheetName val="LATEST FILINGS 10"/>
      <sheetName val="LATEST FILINGS 11"/>
      <sheetName val="LATEST FILINGS 12"/>
      <sheetName val="LATEST FILINGS 13"/>
      <sheetName val="css"/>
      <sheetName val="SPREAD"/>
      <sheetName val="ALLOCATIONS"/>
      <sheetName val="SSU DEPRECIATION"/>
      <sheetName val="WP 6-3 "/>
      <sheetName val="LT DEBT &amp; INT"/>
      <sheetName val="Deferred Tax"/>
      <sheetName val="Divest Assumptions"/>
      <sheetName val="Acq Assumptions"/>
      <sheetName val="PULL TOOL - from"/>
      <sheetName val="PULL TOOL - for spending tabs"/>
      <sheetName val="INCUMBENT SPEND REDUCTION"/>
      <sheetName val="RULE 8 SPEND"/>
      <sheetName val="INCR SPEND - C"/>
      <sheetName val="INCR SPEND - D"/>
      <sheetName val="INCR SPEND - CAPLZ'D DEPR"/>
      <sheetName val="INCR SPEND - TOTAL"/>
      <sheetName val="RULE 8 REG ASSET"/>
      <sheetName val="RATEBASE3"/>
      <sheetName val="RULE 8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Version 2013 - 2.2 = APT GRIP outcome and other adj's</v>
          </cell>
        </row>
      </sheetData>
      <sheetData sheetId="11"/>
      <sheetData sheetId="12" refreshError="1"/>
      <sheetData sheetId="13"/>
      <sheetData sheetId="14">
        <row r="7">
          <cell r="A7">
            <v>1</v>
          </cell>
          <cell r="B7" t="str">
            <v>TIES TO INTEREST MODEL:</v>
          </cell>
          <cell r="F7">
            <v>-139838159.49999952</v>
          </cell>
          <cell r="G7">
            <v>-4879292.8799999468</v>
          </cell>
          <cell r="H7">
            <v>0</v>
          </cell>
          <cell r="I7">
            <v>0</v>
          </cell>
          <cell r="J7">
            <v>152188979.55821207</v>
          </cell>
          <cell r="K7">
            <v>375732275.15965307</v>
          </cell>
          <cell r="L7">
            <v>423352057.07216394</v>
          </cell>
          <cell r="M7">
            <v>482825175.88357043</v>
          </cell>
          <cell r="N7">
            <v>439842820.86099195</v>
          </cell>
          <cell r="O7">
            <v>424446004.83070678</v>
          </cell>
          <cell r="P7">
            <v>446005143.30752993</v>
          </cell>
          <cell r="Q7">
            <v>439985000.09875047</v>
          </cell>
        </row>
        <row r="8">
          <cell r="A8">
            <v>2</v>
          </cell>
          <cell r="B8" t="str">
            <v>Projected Stock Price</v>
          </cell>
          <cell r="G8">
            <v>29.25</v>
          </cell>
          <cell r="H8">
            <v>32.450000000000003</v>
          </cell>
          <cell r="I8">
            <v>35.79</v>
          </cell>
          <cell r="J8">
            <v>37.932532478158521</v>
          </cell>
          <cell r="K8">
            <v>39.282047831258041</v>
          </cell>
          <cell r="L8">
            <v>41.953796596125663</v>
          </cell>
          <cell r="M8">
            <v>46.940943589307331</v>
          </cell>
          <cell r="N8">
            <v>49.304850122211214</v>
          </cell>
          <cell r="O8">
            <v>52.645660611992469</v>
          </cell>
          <cell r="P8">
            <v>57.083573707537937</v>
          </cell>
          <cell r="Q8">
            <v>61.40007435636754</v>
          </cell>
        </row>
        <row r="9">
          <cell r="A9">
            <v>3</v>
          </cell>
          <cell r="B9" t="str">
            <v>EQUITY % (INCL STD)</v>
          </cell>
          <cell r="G9">
            <v>0.48687633126440222</v>
          </cell>
          <cell r="H9">
            <v>0.48292147428211224</v>
          </cell>
          <cell r="I9">
            <v>0.48279767888072872</v>
          </cell>
          <cell r="J9">
            <v>0.4715926894824316</v>
          </cell>
          <cell r="K9">
            <v>0.51720534161981113</v>
          </cell>
          <cell r="L9">
            <v>0.50200924092770982</v>
          </cell>
          <cell r="M9">
            <v>0.49476305611559596</v>
          </cell>
          <cell r="N9">
            <v>0.49169380622759051</v>
          </cell>
          <cell r="O9">
            <v>0.48412554434984839</v>
          </cell>
          <cell r="P9">
            <v>0.49988942878905834</v>
          </cell>
          <cell r="Q9">
            <v>0.50624427090254509</v>
          </cell>
        </row>
        <row r="10">
          <cell r="A10">
            <v>4</v>
          </cell>
          <cell r="B10" t="str">
            <v>EQUITY % (EXCL STD)</v>
          </cell>
          <cell r="G10">
            <v>0.50099654326212095</v>
          </cell>
          <cell r="H10">
            <v>0.50524980891457205</v>
          </cell>
          <cell r="I10">
            <v>0.54666785921751826</v>
          </cell>
          <cell r="J10">
            <v>0.50300582412637884</v>
          </cell>
          <cell r="K10">
            <v>0.54732705551751637</v>
          </cell>
          <cell r="L10">
            <v>0.54425347338012964</v>
          </cell>
          <cell r="M10">
            <v>0.55953287801048757</v>
          </cell>
          <cell r="N10">
            <v>0.55000936083714025</v>
          </cell>
          <cell r="O10">
            <v>0.53696071127658618</v>
          </cell>
          <cell r="P10">
            <v>0.5525992446208684</v>
          </cell>
          <cell r="Q10">
            <v>0.55617948600317713</v>
          </cell>
        </row>
        <row r="11">
          <cell r="A11">
            <v>5</v>
          </cell>
          <cell r="B11" t="str">
            <v>Eq Adj to Maintain Eq %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</v>
          </cell>
          <cell r="B12" t="str">
            <v>LTD Adj to Maintain Eq %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7</v>
          </cell>
          <cell r="B13" t="str">
            <v>margin tax - midtx rrm</v>
          </cell>
          <cell r="C13">
            <v>3729793.8132276707</v>
          </cell>
          <cell r="D13">
            <v>3831620.1041331566</v>
          </cell>
          <cell r="E13">
            <v>4023548.5051513528</v>
          </cell>
          <cell r="F13">
            <v>4184063.4800041104</v>
          </cell>
          <cell r="G13">
            <v>4249090.8777771136</v>
          </cell>
          <cell r="H13">
            <v>4386039.5706630945</v>
          </cell>
          <cell r="I13">
            <v>4687906.1949380636</v>
          </cell>
          <cell r="J13">
            <v>5066973.7103150152</v>
          </cell>
          <cell r="K13">
            <v>5616666.9007901344</v>
          </cell>
          <cell r="L13">
            <v>6051240.4806134952</v>
          </cell>
          <cell r="M13">
            <v>6547237.6320837131</v>
          </cell>
          <cell r="N13">
            <v>6977337.9490810018</v>
          </cell>
          <cell r="O13">
            <v>7435225.285754011</v>
          </cell>
          <cell r="P13">
            <v>7937693.1437226161</v>
          </cell>
          <cell r="Q13">
            <v>8697838.1275510695</v>
          </cell>
        </row>
        <row r="14">
          <cell r="A14">
            <v>8</v>
          </cell>
          <cell r="B14" t="str">
            <v>margin tax - dallas</v>
          </cell>
          <cell r="C14">
            <v>3682269.8867010749</v>
          </cell>
          <cell r="D14">
            <v>3984433.5211981731</v>
          </cell>
          <cell r="E14">
            <v>4050592.6036072918</v>
          </cell>
          <cell r="F14">
            <v>4161333.4847901347</v>
          </cell>
          <cell r="G14">
            <v>4142198.1122555756</v>
          </cell>
          <cell r="H14">
            <v>4269410.2404137766</v>
          </cell>
          <cell r="I14">
            <v>4524629.9887825334</v>
          </cell>
          <cell r="J14">
            <v>4922334.5571666388</v>
          </cell>
          <cell r="K14">
            <v>5502996.0102808392</v>
          </cell>
          <cell r="L14">
            <v>5908650.3435995281</v>
          </cell>
          <cell r="M14">
            <v>6419847.4332092786</v>
          </cell>
          <cell r="N14">
            <v>6843074.4606727371</v>
          </cell>
          <cell r="O14">
            <v>7286178.9128530538</v>
          </cell>
          <cell r="P14">
            <v>7780165.1640622094</v>
          </cell>
          <cell r="Q14">
            <v>8392259.177860653</v>
          </cell>
        </row>
        <row r="15">
          <cell r="A15">
            <v>9</v>
          </cell>
          <cell r="B15" t="str">
            <v>margin tax - amarillo</v>
          </cell>
          <cell r="C15">
            <v>175684.97931457541</v>
          </cell>
          <cell r="D15">
            <v>192172.35343304239</v>
          </cell>
          <cell r="E15">
            <v>157920.53142988303</v>
          </cell>
          <cell r="F15">
            <v>173516.35644172531</v>
          </cell>
          <cell r="G15">
            <v>183069.81816773483</v>
          </cell>
          <cell r="H15">
            <v>178603.70858903631</v>
          </cell>
          <cell r="I15">
            <v>193658.4290585331</v>
          </cell>
          <cell r="J15">
            <v>205265.61751129702</v>
          </cell>
          <cell r="K15">
            <v>216924.71089076664</v>
          </cell>
          <cell r="L15">
            <v>225663.72871570752</v>
          </cell>
          <cell r="M15">
            <v>235729.79087640392</v>
          </cell>
          <cell r="N15">
            <v>243109.63826452484</v>
          </cell>
          <cell r="O15">
            <v>251668.83992972955</v>
          </cell>
          <cell r="P15">
            <v>261699.55752651699</v>
          </cell>
          <cell r="Q15">
            <v>276304.84532347386</v>
          </cell>
        </row>
        <row r="16">
          <cell r="A16">
            <v>10</v>
          </cell>
          <cell r="B16" t="str">
            <v>margin tax - lubbock</v>
          </cell>
          <cell r="C16">
            <v>183082.76639397204</v>
          </cell>
          <cell r="D16">
            <v>156525.69591590582</v>
          </cell>
          <cell r="E16">
            <v>170532.14413827859</v>
          </cell>
          <cell r="F16">
            <v>172726.17271452825</v>
          </cell>
          <cell r="G16">
            <v>188634.79273559805</v>
          </cell>
          <cell r="H16">
            <v>177764.07812304105</v>
          </cell>
          <cell r="I16">
            <v>196228.1165057575</v>
          </cell>
          <cell r="J16">
            <v>211876.11460580383</v>
          </cell>
          <cell r="K16">
            <v>231243.97657636809</v>
          </cell>
          <cell r="L16">
            <v>246139.3372369468</v>
          </cell>
          <cell r="M16">
            <v>262437.53827047563</v>
          </cell>
          <cell r="N16">
            <v>276131.8663680582</v>
          </cell>
          <cell r="O16">
            <v>291509.56179655058</v>
          </cell>
          <cell r="P16">
            <v>308884.26770681073</v>
          </cell>
          <cell r="Q16">
            <v>334669.50941191812</v>
          </cell>
        </row>
        <row r="17">
          <cell r="A17">
            <v>11</v>
          </cell>
          <cell r="B17" t="str">
            <v>margin tax - wt cities</v>
          </cell>
          <cell r="C17">
            <v>366147.28539253812</v>
          </cell>
          <cell r="D17">
            <v>387130.02576609282</v>
          </cell>
          <cell r="E17">
            <v>421391.53889571235</v>
          </cell>
          <cell r="F17">
            <v>440286.18748134747</v>
          </cell>
          <cell r="G17">
            <v>491901.91148208285</v>
          </cell>
          <cell r="H17">
            <v>492816.95232632203</v>
          </cell>
          <cell r="I17">
            <v>544717.3091594656</v>
          </cell>
          <cell r="J17">
            <v>560523.47053006629</v>
          </cell>
          <cell r="K17">
            <v>606291.40710567695</v>
          </cell>
          <cell r="L17">
            <v>641860.70945845451</v>
          </cell>
          <cell r="M17">
            <v>679044.43462381826</v>
          </cell>
          <cell r="N17">
            <v>708800.0651411782</v>
          </cell>
          <cell r="O17">
            <v>741312.4991572632</v>
          </cell>
          <cell r="P17">
            <v>778956.16263637529</v>
          </cell>
          <cell r="Q17">
            <v>830218.36030380253</v>
          </cell>
        </row>
        <row r="18">
          <cell r="A18">
            <v>11.5</v>
          </cell>
          <cell r="B18" t="str">
            <v>margin tax - wt systemwide</v>
          </cell>
          <cell r="H18">
            <v>880818.51085606974</v>
          </cell>
          <cell r="I18">
            <v>871305.27062966197</v>
          </cell>
          <cell r="J18">
            <v>922288.78693231929</v>
          </cell>
          <cell r="K18">
            <v>993405.92486482742</v>
          </cell>
          <cell r="L18">
            <v>1048206.7050506257</v>
          </cell>
          <cell r="M18">
            <v>1112724.1486904011</v>
          </cell>
          <cell r="N18">
            <v>1167195.8781417606</v>
          </cell>
          <cell r="O18">
            <v>1226805.2133798772</v>
          </cell>
          <cell r="P18">
            <v>1294666.4875766211</v>
          </cell>
          <cell r="Q18">
            <v>1387101.5788843872</v>
          </cell>
        </row>
        <row r="19">
          <cell r="A19">
            <v>12</v>
          </cell>
          <cell r="B19" t="str">
            <v>GR Tax 1 - amarillo</v>
          </cell>
          <cell r="C19">
            <v>1112193.7099298809</v>
          </cell>
          <cell r="D19">
            <v>1172344.3807942381</v>
          </cell>
          <cell r="E19">
            <v>1141883.3766520438</v>
          </cell>
          <cell r="F19">
            <v>1184123.6930450636</v>
          </cell>
          <cell r="G19">
            <v>1138264.7656846</v>
          </cell>
          <cell r="H19">
            <v>1201056.0388182101</v>
          </cell>
          <cell r="I19">
            <v>1240772.5308760863</v>
          </cell>
          <cell r="J19">
            <v>1487596.8932724413</v>
          </cell>
          <cell r="K19">
            <v>1570197.3369628354</v>
          </cell>
          <cell r="L19">
            <v>1662013.9636420642</v>
          </cell>
          <cell r="M19">
            <v>1788124.2761620616</v>
          </cell>
          <cell r="N19">
            <v>1891267.3585656246</v>
          </cell>
          <cell r="O19">
            <v>2007549.1938037423</v>
          </cell>
          <cell r="P19">
            <v>2109207.680852145</v>
          </cell>
          <cell r="Q19">
            <v>2218866.1859743171</v>
          </cell>
        </row>
        <row r="20">
          <cell r="A20">
            <v>13</v>
          </cell>
          <cell r="B20" t="str">
            <v>GR Tax 1 - lubbock</v>
          </cell>
          <cell r="C20">
            <v>1294267.1756055362</v>
          </cell>
          <cell r="D20">
            <v>1303745.566674602</v>
          </cell>
          <cell r="E20">
            <v>1164602.713820308</v>
          </cell>
          <cell r="F20">
            <v>1185215.909826135</v>
          </cell>
          <cell r="G20">
            <v>1152502.4886870999</v>
          </cell>
          <cell r="H20">
            <v>1096637.6485233807</v>
          </cell>
          <cell r="I20">
            <v>1172361.818635474</v>
          </cell>
          <cell r="J20">
            <v>1368670.3803510861</v>
          </cell>
          <cell r="K20">
            <v>1448888.470516206</v>
          </cell>
          <cell r="L20">
            <v>1536950.7016735938</v>
          </cell>
          <cell r="M20">
            <v>1658963.2086122916</v>
          </cell>
          <cell r="N20">
            <v>1758236.2669796171</v>
          </cell>
          <cell r="O20">
            <v>1870509.7156262188</v>
          </cell>
          <cell r="P20">
            <v>1968302.9621604497</v>
          </cell>
          <cell r="Q20">
            <v>2074037.7784419013</v>
          </cell>
        </row>
        <row r="21">
          <cell r="A21">
            <v>14</v>
          </cell>
          <cell r="B21" t="str">
            <v>GR Tax 1 - wt cities</v>
          </cell>
          <cell r="C21">
            <v>1835310.0120938602</v>
          </cell>
          <cell r="D21">
            <v>1848419.7326419076</v>
          </cell>
          <cell r="E21">
            <v>1792522.4087991959</v>
          </cell>
          <cell r="F21">
            <v>2034175.8797149563</v>
          </cell>
          <cell r="G21">
            <v>2046993.2197082005</v>
          </cell>
          <cell r="H21">
            <v>2053091.2396837997</v>
          </cell>
          <cell r="I21">
            <v>2142418.1826974587</v>
          </cell>
          <cell r="J21">
            <v>2065613.9760107787</v>
          </cell>
          <cell r="K21">
            <v>2204946.2664883048</v>
          </cell>
          <cell r="L21">
            <v>2357638.0438389434</v>
          </cell>
          <cell r="M21">
            <v>2571822.6192077426</v>
          </cell>
          <cell r="N21">
            <v>2744814.0888135871</v>
          </cell>
          <cell r="O21">
            <v>2941334.0734225358</v>
          </cell>
          <cell r="P21">
            <v>3111617.6424128092</v>
          </cell>
          <cell r="Q21">
            <v>3296344.7079673433</v>
          </cell>
        </row>
        <row r="22">
          <cell r="A22">
            <v>15</v>
          </cell>
          <cell r="B22" t="str">
            <v>GR Tax 1 - nr-lvs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16</v>
          </cell>
          <cell r="B23" t="str">
            <v>GR Tax 1 - reg-lvs</v>
          </cell>
          <cell r="C23">
            <v>30315.510363991816</v>
          </cell>
          <cell r="D23">
            <v>42237.032161994714</v>
          </cell>
          <cell r="E23">
            <v>70314.897734986152</v>
          </cell>
          <cell r="F23">
            <v>106715.31606936085</v>
          </cell>
          <cell r="G23">
            <v>55598.081641513556</v>
          </cell>
          <cell r="H23">
            <v>98528.518480909232</v>
          </cell>
          <cell r="I23">
            <v>120849.93237117527</v>
          </cell>
          <cell r="J23">
            <v>92095.953749424181</v>
          </cell>
          <cell r="K23">
            <v>94833.665072652264</v>
          </cell>
          <cell r="L23">
            <v>94833.665072652264</v>
          </cell>
          <cell r="M23">
            <v>94833.665072652264</v>
          </cell>
          <cell r="N23">
            <v>94833.665072652264</v>
          </cell>
          <cell r="O23">
            <v>94833.665072652264</v>
          </cell>
          <cell r="P23">
            <v>94833.665072652264</v>
          </cell>
          <cell r="Q23">
            <v>94833.665072652264</v>
          </cell>
        </row>
        <row r="24">
          <cell r="A24">
            <v>16.5</v>
          </cell>
          <cell r="B24" t="str">
            <v>GR Tax 1 - wtx systemwide</v>
          </cell>
          <cell r="I24">
            <v>4906562.4442732222</v>
          </cell>
          <cell r="J24">
            <v>5268784.748252566</v>
          </cell>
          <cell r="K24">
            <v>5588555.7757008309</v>
          </cell>
          <cell r="L24">
            <v>5937611.7225957047</v>
          </cell>
          <cell r="M24">
            <v>6423519.3343718732</v>
          </cell>
          <cell r="N24">
            <v>6817759.9807052985</v>
          </cell>
          <cell r="O24">
            <v>7264387.4910555286</v>
          </cell>
          <cell r="P24">
            <v>7652637.8934408966</v>
          </cell>
          <cell r="Q24">
            <v>8072954.470736091</v>
          </cell>
        </row>
        <row r="25">
          <cell r="A25">
            <v>16.600000000000001</v>
          </cell>
          <cell r="B25" t="str">
            <v>GR Tax 1.5 - amarillo</v>
          </cell>
          <cell r="H25">
            <v>1201056.0388182101</v>
          </cell>
          <cell r="I25">
            <v>1240772.5308760863</v>
          </cell>
          <cell r="J25">
            <v>1382826.1989659648</v>
          </cell>
          <cell r="K25">
            <v>1570197.3369628354</v>
          </cell>
          <cell r="L25">
            <v>1662013.9636420642</v>
          </cell>
          <cell r="M25">
            <v>1788124.2761620616</v>
          </cell>
          <cell r="N25">
            <v>1891267.3585656246</v>
          </cell>
          <cell r="O25">
            <v>2007549.1938037423</v>
          </cell>
          <cell r="P25">
            <v>2109207.680852145</v>
          </cell>
          <cell r="Q25">
            <v>2218866.1859743171</v>
          </cell>
        </row>
        <row r="26">
          <cell r="A26">
            <v>16.7</v>
          </cell>
          <cell r="B26" t="str">
            <v>GR Tax 1.5 - lubbock</v>
          </cell>
          <cell r="H26">
            <v>1096637.6485233807</v>
          </cell>
          <cell r="I26">
            <v>1172361.818635474</v>
          </cell>
          <cell r="J26">
            <v>1265945.3113594919</v>
          </cell>
          <cell r="K26">
            <v>1448888.470516206</v>
          </cell>
          <cell r="L26">
            <v>1536950.7016735938</v>
          </cell>
          <cell r="M26">
            <v>1658963.2086122916</v>
          </cell>
          <cell r="N26">
            <v>1758236.2669796171</v>
          </cell>
          <cell r="O26">
            <v>1870509.7156262188</v>
          </cell>
          <cell r="P26">
            <v>1968302.9621604497</v>
          </cell>
          <cell r="Q26">
            <v>2074037.7784419013</v>
          </cell>
        </row>
        <row r="27">
          <cell r="A27">
            <v>16.8</v>
          </cell>
          <cell r="B27" t="str">
            <v>GR Tax 1.5 - wt cities</v>
          </cell>
          <cell r="H27">
            <v>2053091.2396837997</v>
          </cell>
          <cell r="I27">
            <v>2142418.1826974587</v>
          </cell>
          <cell r="J27">
            <v>1965121.0465524583</v>
          </cell>
          <cell r="K27">
            <v>2204946.2664883048</v>
          </cell>
          <cell r="L27">
            <v>2357638.0438389434</v>
          </cell>
          <cell r="M27">
            <v>2571822.6192077426</v>
          </cell>
          <cell r="N27">
            <v>2744814.0888135871</v>
          </cell>
          <cell r="O27">
            <v>2941334.0734225358</v>
          </cell>
          <cell r="P27">
            <v>3111617.6424128092</v>
          </cell>
          <cell r="Q27">
            <v>3296344.7079673433</v>
          </cell>
        </row>
        <row r="28">
          <cell r="A28">
            <v>16.899999999999999</v>
          </cell>
          <cell r="B28" t="str">
            <v>GR Tax 1.5 - reg-lvs</v>
          </cell>
          <cell r="H28">
            <v>98443.515426409227</v>
          </cell>
          <cell r="I28">
            <v>120849.93237117527</v>
          </cell>
          <cell r="J28">
            <v>92095.953749424181</v>
          </cell>
          <cell r="K28">
            <v>101830.66507265226</v>
          </cell>
          <cell r="L28">
            <v>101830.66507265226</v>
          </cell>
          <cell r="M28">
            <v>101830.66507265226</v>
          </cell>
          <cell r="N28">
            <v>101830.66507265226</v>
          </cell>
          <cell r="O28">
            <v>101830.66507265226</v>
          </cell>
          <cell r="P28">
            <v>101830.66507265226</v>
          </cell>
          <cell r="Q28">
            <v>101830.66507265226</v>
          </cell>
        </row>
        <row r="29">
          <cell r="A29">
            <v>17</v>
          </cell>
          <cell r="B29" t="str">
            <v>GR Tax 2 - amarillo</v>
          </cell>
          <cell r="C29">
            <v>1392218.3055268615</v>
          </cell>
          <cell r="D29">
            <v>1522073.340035246</v>
          </cell>
          <cell r="E29">
            <v>1196238.3789682949</v>
          </cell>
          <cell r="F29">
            <v>1313572.2150895605</v>
          </cell>
          <cell r="G29">
            <v>1384519.3479588465</v>
          </cell>
          <cell r="H29">
            <v>1350918.9600980745</v>
          </cell>
          <cell r="I29">
            <v>1464181.8431503086</v>
          </cell>
          <cell r="J29">
            <v>1551507.5182403477</v>
          </cell>
          <cell r="K29">
            <v>1639223.6955423155</v>
          </cell>
          <cell r="L29">
            <v>1704970.9378045124</v>
          </cell>
          <cell r="M29">
            <v>1780702.0829701442</v>
          </cell>
          <cell r="N29">
            <v>1836223.7243953482</v>
          </cell>
          <cell r="O29">
            <v>1900618.135383636</v>
          </cell>
          <cell r="P29">
            <v>1976083.368789786</v>
          </cell>
          <cell r="Q29">
            <v>2085964.9841304808</v>
          </cell>
        </row>
        <row r="30">
          <cell r="A30">
            <v>18</v>
          </cell>
          <cell r="B30" t="str">
            <v>GR Tax 2 - lubbock</v>
          </cell>
          <cell r="C30">
            <v>1511448.6452937785</v>
          </cell>
          <cell r="D30">
            <v>1295500.1483268042</v>
          </cell>
          <cell r="E30">
            <v>1303998.6260953785</v>
          </cell>
          <cell r="F30">
            <v>1320505.2096980782</v>
          </cell>
          <cell r="G30">
            <v>1428948.9008654342</v>
          </cell>
          <cell r="H30">
            <v>1342194.9776462247</v>
          </cell>
          <cell r="I30">
            <v>1488450.8829170943</v>
          </cell>
          <cell r="J30">
            <v>1596489.659307654</v>
          </cell>
          <cell r="K30">
            <v>1742251.2501025959</v>
          </cell>
          <cell r="L30">
            <v>1854365.3486398803</v>
          </cell>
          <cell r="M30">
            <v>1977034.5978926723</v>
          </cell>
          <cell r="N30">
            <v>2080114.8580292023</v>
          </cell>
          <cell r="O30">
            <v>2195860.8296235311</v>
          </cell>
          <cell r="P30">
            <v>2326632.2005726141</v>
          </cell>
          <cell r="Q30">
            <v>2520680.5933101769</v>
          </cell>
        </row>
        <row r="31">
          <cell r="A31">
            <v>19</v>
          </cell>
          <cell r="B31" t="str">
            <v>GR Tax 2 - wt cities</v>
          </cell>
          <cell r="C31">
            <v>2040284.8296379768</v>
          </cell>
          <cell r="D31">
            <v>2043334.9656438329</v>
          </cell>
          <cell r="E31">
            <v>2223544.8338676877</v>
          </cell>
          <cell r="F31">
            <v>2322927.5470266603</v>
          </cell>
          <cell r="G31">
            <v>2593819.0485745375</v>
          </cell>
          <cell r="H31">
            <v>2588447.4397549881</v>
          </cell>
          <cell r="I31">
            <v>2880198.8685338087</v>
          </cell>
          <cell r="J31">
            <v>2952010.6282095392</v>
          </cell>
          <cell r="K31">
            <v>3192817.3780657644</v>
          </cell>
          <cell r="L31">
            <v>3379906.0003796183</v>
          </cell>
          <cell r="M31">
            <v>3575486.2185320156</v>
          </cell>
          <cell r="N31">
            <v>3731995.8926425679</v>
          </cell>
          <cell r="O31">
            <v>3903005.895251303</v>
          </cell>
          <cell r="P31">
            <v>4101005.312538255</v>
          </cell>
          <cell r="Q31">
            <v>4370635.9576169718</v>
          </cell>
        </row>
        <row r="32">
          <cell r="A32">
            <v>20</v>
          </cell>
          <cell r="B32" t="str">
            <v>GR Tax 2 - fritch</v>
          </cell>
          <cell r="C32">
            <v>24372.403606438264</v>
          </cell>
          <cell r="D32">
            <v>17189.339862335069</v>
          </cell>
          <cell r="E32">
            <v>94475.596587392545</v>
          </cell>
          <cell r="F32">
            <v>11431.72208622721</v>
          </cell>
          <cell r="G32">
            <v>10021.44300730515</v>
          </cell>
          <cell r="H32">
            <v>10078.954631761208</v>
          </cell>
          <cell r="I32">
            <v>12508.761001048526</v>
          </cell>
          <cell r="J32">
            <v>13358.709427861757</v>
          </cell>
          <cell r="K32">
            <v>11115.525589018533</v>
          </cell>
          <cell r="L32">
            <v>11298.744760858915</v>
          </cell>
          <cell r="M32">
            <v>11580.249910350281</v>
          </cell>
          <cell r="N32">
            <v>11834.015132998733</v>
          </cell>
          <cell r="O32">
            <v>12117.826294022725</v>
          </cell>
          <cell r="P32">
            <v>12360.514416716085</v>
          </cell>
          <cell r="Q32">
            <v>12712.098075171256</v>
          </cell>
        </row>
        <row r="33">
          <cell r="A33">
            <v>21</v>
          </cell>
          <cell r="B33" t="str">
            <v>GR Tax 2 - reg lvs</v>
          </cell>
          <cell r="C33">
            <v>55613.608265709088</v>
          </cell>
          <cell r="D33">
            <v>53545.098469495519</v>
          </cell>
          <cell r="E33">
            <v>10052.164860369516</v>
          </cell>
          <cell r="F33">
            <v>22391.340742342334</v>
          </cell>
          <cell r="G33">
            <v>35626.28853131074</v>
          </cell>
          <cell r="H33">
            <v>12658.296917485093</v>
          </cell>
          <cell r="I33">
            <v>5303.5576697565375</v>
          </cell>
          <cell r="J33">
            <v>8874.750626071549</v>
          </cell>
          <cell r="K33">
            <v>9097.0852368770447</v>
          </cell>
          <cell r="L33">
            <v>9386.0241884518873</v>
          </cell>
          <cell r="M33">
            <v>9706.6419050555724</v>
          </cell>
          <cell r="N33">
            <v>10051.313087730839</v>
          </cell>
          <cell r="O33">
            <v>10402.527829149756</v>
          </cell>
          <cell r="P33">
            <v>10788.237963863123</v>
          </cell>
          <cell r="Q33">
            <v>11154.842380134896</v>
          </cell>
        </row>
        <row r="34">
          <cell r="A34">
            <v>21.5</v>
          </cell>
          <cell r="B34" t="str">
            <v>GR Tax 2 - wtx systemwide</v>
          </cell>
          <cell r="E34">
            <v>0</v>
          </cell>
          <cell r="F34">
            <v>0</v>
          </cell>
          <cell r="G34">
            <v>0</v>
          </cell>
          <cell r="H34">
            <v>5478052.4438813366</v>
          </cell>
          <cell r="I34">
            <v>5791298.3704786813</v>
          </cell>
          <cell r="J34">
            <v>6109439.6046285629</v>
          </cell>
          <cell r="K34">
            <v>6580004.6390956575</v>
          </cell>
          <cell r="L34">
            <v>6942465.1695458349</v>
          </cell>
          <cell r="M34">
            <v>7369193.1607473688</v>
          </cell>
          <cell r="N34">
            <v>7729477.3005814794</v>
          </cell>
          <cell r="O34">
            <v>8123742.3310598126</v>
          </cell>
          <cell r="P34">
            <v>8572586.916100068</v>
          </cell>
          <cell r="Q34">
            <v>9183966.391246777</v>
          </cell>
        </row>
        <row r="35">
          <cell r="A35">
            <v>22</v>
          </cell>
          <cell r="B35" t="str">
            <v>Book Income Taxes for Deferred Tax Calc - CONS</v>
          </cell>
          <cell r="H35">
            <v>119191134.58</v>
          </cell>
          <cell r="I35">
            <v>111811516.99000004</v>
          </cell>
          <cell r="J35">
            <v>148965032.97490036</v>
          </cell>
          <cell r="K35">
            <v>157882157.32817376</v>
          </cell>
          <cell r="L35">
            <v>179890644.40713567</v>
          </cell>
          <cell r="M35">
            <v>201480064.76694188</v>
          </cell>
          <cell r="N35">
            <v>214469025.52133822</v>
          </cell>
          <cell r="O35">
            <v>228733366.02090001</v>
          </cell>
          <cell r="P35">
            <v>247262812.23245928</v>
          </cell>
          <cell r="Q35">
            <v>266433042.00264832</v>
          </cell>
        </row>
        <row r="36">
          <cell r="A36">
            <v>22.1</v>
          </cell>
          <cell r="B36" t="str">
            <v>Book Income Taxes for Deferred Tax Calc - NONREG</v>
          </cell>
          <cell r="H36">
            <v>-209243.79999999236</v>
          </cell>
          <cell r="I36">
            <v>5612689.0900000017</v>
          </cell>
          <cell r="J36">
            <v>10917386.688745718</v>
          </cell>
          <cell r="K36">
            <v>9182972.767212633</v>
          </cell>
          <cell r="L36">
            <v>9529704.9059587698</v>
          </cell>
          <cell r="M36">
            <v>9882230.8417906947</v>
          </cell>
          <cell r="N36">
            <v>9796794.4698440582</v>
          </cell>
          <cell r="O36">
            <v>9713086.0424054079</v>
          </cell>
          <cell r="P36">
            <v>9605507.8685258422</v>
          </cell>
          <cell r="Q36">
            <v>9445677.3488524165</v>
          </cell>
        </row>
        <row r="37">
          <cell r="A37">
            <v>23</v>
          </cell>
          <cell r="B37" t="str">
            <v>Gross Margin - KY</v>
          </cell>
          <cell r="G37">
            <v>-435768</v>
          </cell>
          <cell r="H37">
            <v>473851.5643081516</v>
          </cell>
          <cell r="I37">
            <v>-1090.551399461925</v>
          </cell>
        </row>
        <row r="38">
          <cell r="A38">
            <v>24</v>
          </cell>
          <cell r="B38" t="str">
            <v>Gross Margin - TN</v>
          </cell>
          <cell r="G38">
            <v>-816315.03999999166</v>
          </cell>
          <cell r="H38">
            <v>238989.42104063183</v>
          </cell>
          <cell r="I38">
            <v>86027.989559344947</v>
          </cell>
        </row>
        <row r="39">
          <cell r="A39">
            <v>25</v>
          </cell>
          <cell r="B39" t="str">
            <v>Gross Margin - GA</v>
          </cell>
          <cell r="G39">
            <v>-32584.365954138339</v>
          </cell>
          <cell r="H39">
            <v>19907.751899935305</v>
          </cell>
          <cell r="I39">
            <v>-539940</v>
          </cell>
        </row>
        <row r="40">
          <cell r="A40">
            <v>26</v>
          </cell>
          <cell r="B40" t="str">
            <v>Gross Margin - VA</v>
          </cell>
          <cell r="H40">
            <v>115196.22670437954</v>
          </cell>
          <cell r="I40">
            <v>-115196.22670437954</v>
          </cell>
        </row>
        <row r="41">
          <cell r="A41">
            <v>27</v>
          </cell>
          <cell r="B41" t="str">
            <v>Gross Margin - UMO</v>
          </cell>
          <cell r="G41">
            <v>100000</v>
          </cell>
          <cell r="H41">
            <v>-1331111.0963683408</v>
          </cell>
          <cell r="I41">
            <v>-4204.9670316539705</v>
          </cell>
        </row>
        <row r="42">
          <cell r="A42">
            <v>28</v>
          </cell>
          <cell r="B42" t="str">
            <v>Gross Margin - IL</v>
          </cell>
          <cell r="G42">
            <v>-69318</v>
          </cell>
          <cell r="H42">
            <v>-293714.13477659877</v>
          </cell>
          <cell r="I42">
            <v>-155213.1922234036</v>
          </cell>
        </row>
        <row r="43">
          <cell r="A43">
            <v>29</v>
          </cell>
          <cell r="B43" t="str">
            <v>Gross Margin - IA</v>
          </cell>
          <cell r="G43">
            <v>-27394.636088460684</v>
          </cell>
          <cell r="H43">
            <v>16697.375754083507</v>
          </cell>
          <cell r="I43">
            <v>-69380.961554083973</v>
          </cell>
        </row>
        <row r="44">
          <cell r="A44">
            <v>30</v>
          </cell>
          <cell r="B44" t="str">
            <v>Gross Margin - TLA</v>
          </cell>
          <cell r="G44">
            <v>-29940.021592922509</v>
          </cell>
          <cell r="H44">
            <v>-133924.12840707228</v>
          </cell>
          <cell r="I44">
            <v>-407785</v>
          </cell>
        </row>
        <row r="45">
          <cell r="A45">
            <v>31</v>
          </cell>
          <cell r="B45" t="str">
            <v>Gross Margin - LGS</v>
          </cell>
          <cell r="G45">
            <v>-103292.46000000834</v>
          </cell>
          <cell r="H45">
            <v>463291.12999999523</v>
          </cell>
          <cell r="I45">
            <v>663416</v>
          </cell>
        </row>
        <row r="46">
          <cell r="A46">
            <v>32</v>
          </cell>
          <cell r="B46" t="str">
            <v>Gross Margin - MidTEX</v>
          </cell>
          <cell r="G46">
            <v>1019555.6201306581</v>
          </cell>
          <cell r="H46">
            <v>-5315616.4098344445</v>
          </cell>
          <cell r="I46">
            <v>-3300000</v>
          </cell>
          <cell r="J46">
            <v>-3009837.1423394084</v>
          </cell>
        </row>
        <row r="47">
          <cell r="A47">
            <v>33</v>
          </cell>
          <cell r="B47" t="str">
            <v>Gross Margin - WTC</v>
          </cell>
          <cell r="G47">
            <v>-413999.99999999255</v>
          </cell>
          <cell r="H47">
            <v>-1367712.0016336888</v>
          </cell>
          <cell r="I47">
            <v>-180878.5</v>
          </cell>
          <cell r="J47">
            <v>-455038.10065434128</v>
          </cell>
        </row>
        <row r="48">
          <cell r="A48">
            <v>34</v>
          </cell>
          <cell r="B48" t="str">
            <v>Gross Margin - AMA</v>
          </cell>
          <cell r="G48">
            <v>157055</v>
          </cell>
          <cell r="H48">
            <v>-543638.0211817883</v>
          </cell>
          <cell r="I48">
            <v>30460.500000003725</v>
          </cell>
          <cell r="J48">
            <v>-52955.851420152932</v>
          </cell>
        </row>
        <row r="49">
          <cell r="A49">
            <v>35</v>
          </cell>
          <cell r="B49" t="str">
            <v>Gross Margin - TRI</v>
          </cell>
          <cell r="G49">
            <v>-261936.52525048237</v>
          </cell>
          <cell r="H49">
            <v>-49004</v>
          </cell>
          <cell r="I49">
            <v>150000</v>
          </cell>
        </row>
        <row r="50">
          <cell r="A50">
            <v>36</v>
          </cell>
          <cell r="B50" t="str">
            <v>Gross Margin - LUBB</v>
          </cell>
          <cell r="G50">
            <v>495123.63429564238</v>
          </cell>
          <cell r="H50">
            <v>-1219102.6770385876</v>
          </cell>
          <cell r="I50">
            <v>519.5</v>
          </cell>
          <cell r="J50">
            <v>-81274.105363670737</v>
          </cell>
        </row>
        <row r="51">
          <cell r="A51">
            <v>37</v>
          </cell>
          <cell r="B51" t="str">
            <v>Gross Margin - CO</v>
          </cell>
          <cell r="I51">
            <v>403883.97977682948</v>
          </cell>
        </row>
        <row r="52">
          <cell r="A52">
            <v>38</v>
          </cell>
          <cell r="B52" t="str">
            <v>Gross Margin - KS</v>
          </cell>
          <cell r="I52">
            <v>-61903</v>
          </cell>
        </row>
        <row r="53">
          <cell r="A53">
            <v>39</v>
          </cell>
          <cell r="B53" t="str">
            <v>NRMLZD EQUITY % (INCL STD)</v>
          </cell>
          <cell r="G53">
            <v>0.48687633126440222</v>
          </cell>
          <cell r="H53">
            <v>0.48292147428211224</v>
          </cell>
          <cell r="I53">
            <v>0.48279767888072872</v>
          </cell>
          <cell r="J53">
            <v>0.4715926894824316</v>
          </cell>
          <cell r="K53">
            <v>0.51720534161981113</v>
          </cell>
          <cell r="L53">
            <v>0.50200924092770982</v>
          </cell>
          <cell r="M53">
            <v>0.49476305611559596</v>
          </cell>
          <cell r="N53">
            <v>0.49169380622759051</v>
          </cell>
          <cell r="O53">
            <v>0.48412554434984839</v>
          </cell>
          <cell r="P53">
            <v>0.49988942878905834</v>
          </cell>
          <cell r="Q53">
            <v>0.50624427090254509</v>
          </cell>
        </row>
        <row r="54">
          <cell r="A54">
            <v>40</v>
          </cell>
          <cell r="B54" t="str">
            <v>NRMLZD EQUITY % (EXCL STD)</v>
          </cell>
          <cell r="G54">
            <v>0.50099654326212095</v>
          </cell>
          <cell r="H54">
            <v>0.50524980891457205</v>
          </cell>
          <cell r="I54">
            <v>0.51673431268383085</v>
          </cell>
          <cell r="J54">
            <v>0.50300582412637884</v>
          </cell>
          <cell r="K54">
            <v>0.54732705551751637</v>
          </cell>
          <cell r="L54">
            <v>0.54425347338012964</v>
          </cell>
          <cell r="M54">
            <v>0.55953287801048757</v>
          </cell>
          <cell r="N54">
            <v>0.55000936083714025</v>
          </cell>
          <cell r="O54">
            <v>0.53696071127658618</v>
          </cell>
          <cell r="P54">
            <v>0.5525992446208684</v>
          </cell>
          <cell r="Q54">
            <v>0.55617948600317713</v>
          </cell>
        </row>
        <row r="55">
          <cell r="A55">
            <v>41</v>
          </cell>
        </row>
        <row r="56">
          <cell r="A56">
            <v>42</v>
          </cell>
        </row>
        <row r="57">
          <cell r="A57">
            <v>43</v>
          </cell>
        </row>
        <row r="58">
          <cell r="A58">
            <v>44</v>
          </cell>
        </row>
        <row r="59">
          <cell r="A59">
            <v>45</v>
          </cell>
        </row>
        <row r="60">
          <cell r="A60">
            <v>46</v>
          </cell>
        </row>
        <row r="61">
          <cell r="A61">
            <v>47</v>
          </cell>
        </row>
        <row r="62">
          <cell r="A62">
            <v>48</v>
          </cell>
        </row>
        <row r="63">
          <cell r="A63">
            <v>49</v>
          </cell>
        </row>
        <row r="64">
          <cell r="A64">
            <v>50</v>
          </cell>
        </row>
        <row r="65">
          <cell r="A65">
            <v>51</v>
          </cell>
        </row>
        <row r="66">
          <cell r="A66">
            <v>52</v>
          </cell>
        </row>
        <row r="67">
          <cell r="A67">
            <v>53</v>
          </cell>
        </row>
        <row r="68">
          <cell r="A68">
            <v>54</v>
          </cell>
        </row>
        <row r="69">
          <cell r="A69">
            <v>55</v>
          </cell>
        </row>
        <row r="72">
          <cell r="A72">
            <v>1</v>
          </cell>
          <cell r="B72" t="str">
            <v>TIES TO INTEREST MODEL:</v>
          </cell>
          <cell r="F72">
            <v>-139838159.49999952</v>
          </cell>
          <cell r="G72">
            <v>-4879292.8799999468</v>
          </cell>
          <cell r="H72">
            <v>0</v>
          </cell>
          <cell r="I72">
            <v>0</v>
          </cell>
          <cell r="J72">
            <v>152188979.55821207</v>
          </cell>
          <cell r="K72">
            <v>375732275.15965307</v>
          </cell>
          <cell r="L72">
            <v>423352057.07216394</v>
          </cell>
          <cell r="M72">
            <v>482825175.88357043</v>
          </cell>
          <cell r="N72">
            <v>439842820.86099195</v>
          </cell>
          <cell r="O72">
            <v>424446004.83070678</v>
          </cell>
          <cell r="P72">
            <v>446005143.30752993</v>
          </cell>
          <cell r="Q72">
            <v>439985000.09875047</v>
          </cell>
        </row>
        <row r="73">
          <cell r="A73">
            <v>2</v>
          </cell>
          <cell r="B73" t="str">
            <v>Projected Stock Price</v>
          </cell>
          <cell r="G73">
            <v>29.25</v>
          </cell>
          <cell r="H73">
            <v>32.450000000000003</v>
          </cell>
          <cell r="I73">
            <v>35.79</v>
          </cell>
          <cell r="J73">
            <v>37.932532478158521</v>
          </cell>
          <cell r="K73">
            <v>39.282047831258041</v>
          </cell>
          <cell r="L73">
            <v>41.953796596125663</v>
          </cell>
          <cell r="M73">
            <v>46.940943589307331</v>
          </cell>
          <cell r="N73">
            <v>49.304850122211214</v>
          </cell>
          <cell r="O73">
            <v>52.645660611992469</v>
          </cell>
          <cell r="P73">
            <v>57.083573707537937</v>
          </cell>
          <cell r="Q73">
            <v>61.40007435636754</v>
          </cell>
        </row>
        <row r="74">
          <cell r="A74">
            <v>3</v>
          </cell>
          <cell r="B74" t="str">
            <v>EQUITY % (INCL STD)</v>
          </cell>
          <cell r="G74">
            <v>0.48687633126440222</v>
          </cell>
          <cell r="H74">
            <v>0.48292147428211224</v>
          </cell>
          <cell r="I74">
            <v>0.48279767888072872</v>
          </cell>
          <cell r="J74">
            <v>0.4715926894824316</v>
          </cell>
          <cell r="K74">
            <v>0.51720534161981113</v>
          </cell>
          <cell r="L74">
            <v>0.50200924092770982</v>
          </cell>
          <cell r="M74">
            <v>0.49476305611559596</v>
          </cell>
          <cell r="N74">
            <v>0.49169380622759051</v>
          </cell>
          <cell r="O74">
            <v>0.48412554434984839</v>
          </cell>
          <cell r="P74">
            <v>0.49988942878905834</v>
          </cell>
          <cell r="Q74">
            <v>0.50624427090254509</v>
          </cell>
        </row>
        <row r="75">
          <cell r="A75">
            <v>4</v>
          </cell>
          <cell r="B75" t="str">
            <v>EQUITY % (EXCL STD)</v>
          </cell>
          <cell r="G75">
            <v>0.50099654326212095</v>
          </cell>
          <cell r="H75">
            <v>0.50524980891457205</v>
          </cell>
          <cell r="I75">
            <v>0.54666785921751826</v>
          </cell>
          <cell r="J75">
            <v>0.50300582412637884</v>
          </cell>
          <cell r="K75">
            <v>0.54732705551751637</v>
          </cell>
          <cell r="L75">
            <v>0.54425347338012964</v>
          </cell>
          <cell r="M75">
            <v>0.55953287801048757</v>
          </cell>
          <cell r="N75">
            <v>0.55000936083714025</v>
          </cell>
          <cell r="O75">
            <v>0.53696071127658618</v>
          </cell>
          <cell r="P75">
            <v>0.5525992446208684</v>
          </cell>
          <cell r="Q75">
            <v>0.55617948600317713</v>
          </cell>
        </row>
        <row r="76">
          <cell r="A76">
            <v>5</v>
          </cell>
          <cell r="B76" t="str">
            <v>Eq Adj to Maintain Eq %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6</v>
          </cell>
          <cell r="B77" t="str">
            <v>LTD Adj to Maintain Eq %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7</v>
          </cell>
          <cell r="B78" t="str">
            <v>margin tax - midtx rrm</v>
          </cell>
          <cell r="C78">
            <v>3729793.8132276707</v>
          </cell>
          <cell r="D78">
            <v>3831620.1041331566</v>
          </cell>
          <cell r="E78">
            <v>4023548.5051513528</v>
          </cell>
          <cell r="F78">
            <v>4184063.4800041104</v>
          </cell>
          <cell r="G78">
            <v>4249090.8777771136</v>
          </cell>
          <cell r="H78">
            <v>4386039.5706630945</v>
          </cell>
          <cell r="I78">
            <v>4687906.1949380636</v>
          </cell>
          <cell r="J78">
            <v>5066973.7103150152</v>
          </cell>
          <cell r="K78">
            <v>5616666.9007901344</v>
          </cell>
          <cell r="L78">
            <v>6051240.4806134952</v>
          </cell>
          <cell r="M78">
            <v>6547237.6320837131</v>
          </cell>
          <cell r="N78">
            <v>6977337.9490810018</v>
          </cell>
          <cell r="O78">
            <v>7435225.285754011</v>
          </cell>
          <cell r="P78">
            <v>7937693.1437226161</v>
          </cell>
          <cell r="Q78">
            <v>8697838.1275510676</v>
          </cell>
        </row>
        <row r="79">
          <cell r="A79">
            <v>8</v>
          </cell>
          <cell r="B79" t="str">
            <v>margin tax - dallas</v>
          </cell>
          <cell r="C79">
            <v>3682269.8867010749</v>
          </cell>
          <cell r="D79">
            <v>3984433.5211981731</v>
          </cell>
          <cell r="E79">
            <v>4050592.6036072918</v>
          </cell>
          <cell r="F79">
            <v>4161333.4847901347</v>
          </cell>
          <cell r="G79">
            <v>4142198.1122555756</v>
          </cell>
          <cell r="H79">
            <v>4269410.2404137766</v>
          </cell>
          <cell r="I79">
            <v>4524629.9887825334</v>
          </cell>
          <cell r="J79">
            <v>4922334.5571666388</v>
          </cell>
          <cell r="K79">
            <v>5502996.0102808392</v>
          </cell>
          <cell r="L79">
            <v>5908650.3435995281</v>
          </cell>
          <cell r="M79">
            <v>6419847.4332092786</v>
          </cell>
          <cell r="N79">
            <v>6843074.4606727371</v>
          </cell>
          <cell r="O79">
            <v>7286178.9128530538</v>
          </cell>
          <cell r="P79">
            <v>7780165.1640622094</v>
          </cell>
          <cell r="Q79">
            <v>8392259.177860653</v>
          </cell>
        </row>
        <row r="80">
          <cell r="A80">
            <v>9</v>
          </cell>
          <cell r="B80" t="str">
            <v>margin tax - amarillo</v>
          </cell>
          <cell r="C80">
            <v>175684.97931457541</v>
          </cell>
          <cell r="D80">
            <v>192172.35343304239</v>
          </cell>
          <cell r="E80">
            <v>157920.53142988303</v>
          </cell>
          <cell r="F80">
            <v>173516.35644172531</v>
          </cell>
          <cell r="G80">
            <v>183069.81816773483</v>
          </cell>
          <cell r="H80">
            <v>178603.70858903631</v>
          </cell>
          <cell r="I80">
            <v>193658.4290585331</v>
          </cell>
          <cell r="J80">
            <v>205265.61751129702</v>
          </cell>
          <cell r="K80">
            <v>216924.71089076664</v>
          </cell>
          <cell r="L80">
            <v>225663.72871570752</v>
          </cell>
          <cell r="M80">
            <v>235729.79087640386</v>
          </cell>
          <cell r="N80">
            <v>243109.63826452487</v>
          </cell>
          <cell r="O80">
            <v>251668.83992972955</v>
          </cell>
          <cell r="P80">
            <v>261699.55752651702</v>
          </cell>
          <cell r="Q80">
            <v>276304.8453234738</v>
          </cell>
        </row>
        <row r="81">
          <cell r="A81">
            <v>10</v>
          </cell>
          <cell r="B81" t="str">
            <v>margin tax - lubbock</v>
          </cell>
          <cell r="C81">
            <v>183082.76639397204</v>
          </cell>
          <cell r="D81">
            <v>156525.69591590582</v>
          </cell>
          <cell r="E81">
            <v>170532.14413827859</v>
          </cell>
          <cell r="F81">
            <v>172726.17271452825</v>
          </cell>
          <cell r="G81">
            <v>188634.79273559805</v>
          </cell>
          <cell r="H81">
            <v>177764.07812304105</v>
          </cell>
          <cell r="I81">
            <v>196228.1165057575</v>
          </cell>
          <cell r="J81">
            <v>211876.11460580383</v>
          </cell>
          <cell r="K81">
            <v>231243.97657636809</v>
          </cell>
          <cell r="L81">
            <v>246139.3372369468</v>
          </cell>
          <cell r="M81">
            <v>262437.53827047563</v>
          </cell>
          <cell r="N81">
            <v>276131.86636805814</v>
          </cell>
          <cell r="O81">
            <v>291509.56179655058</v>
          </cell>
          <cell r="P81">
            <v>308884.26770681073</v>
          </cell>
          <cell r="Q81">
            <v>334669.50941191812</v>
          </cell>
        </row>
        <row r="82">
          <cell r="A82">
            <v>11</v>
          </cell>
          <cell r="B82" t="str">
            <v>margin tax - wt cities</v>
          </cell>
          <cell r="C82">
            <v>366147.28539253812</v>
          </cell>
          <cell r="D82">
            <v>387130.02576609282</v>
          </cell>
          <cell r="E82">
            <v>421391.53889571235</v>
          </cell>
          <cell r="F82">
            <v>440286.18748134747</v>
          </cell>
          <cell r="G82">
            <v>491901.91148208285</v>
          </cell>
          <cell r="H82">
            <v>492816.95232632203</v>
          </cell>
          <cell r="I82">
            <v>544717.3091594656</v>
          </cell>
          <cell r="J82">
            <v>560523.47053006629</v>
          </cell>
          <cell r="K82">
            <v>606291.40710567695</v>
          </cell>
          <cell r="L82">
            <v>641860.70945845451</v>
          </cell>
          <cell r="M82">
            <v>679044.43462381826</v>
          </cell>
          <cell r="N82">
            <v>708800.0651411782</v>
          </cell>
          <cell r="O82">
            <v>741312.4991572632</v>
          </cell>
          <cell r="P82">
            <v>778956.16263637517</v>
          </cell>
          <cell r="Q82">
            <v>830218.36030380265</v>
          </cell>
        </row>
        <row r="83">
          <cell r="A83">
            <v>11.5</v>
          </cell>
          <cell r="B83" t="str">
            <v>margin tax - wt systemwide</v>
          </cell>
          <cell r="H83">
            <v>880818.51085606974</v>
          </cell>
          <cell r="I83">
            <v>871305.27062966197</v>
          </cell>
          <cell r="J83">
            <v>922288.78693231929</v>
          </cell>
          <cell r="K83">
            <v>993405.92486482742</v>
          </cell>
          <cell r="L83">
            <v>1048206.7050506257</v>
          </cell>
          <cell r="M83">
            <v>1112724.1486904011</v>
          </cell>
          <cell r="N83">
            <v>1167195.8781417606</v>
          </cell>
          <cell r="O83">
            <v>1226805.2133798772</v>
          </cell>
          <cell r="P83">
            <v>1294666.4875766211</v>
          </cell>
          <cell r="Q83">
            <v>1387101.5788843872</v>
          </cell>
        </row>
        <row r="84">
          <cell r="A84">
            <v>12</v>
          </cell>
          <cell r="B84" t="str">
            <v>GR Tax 1 - amarillo</v>
          </cell>
          <cell r="C84">
            <v>1112193.7099298809</v>
          </cell>
          <cell r="D84">
            <v>1172344.3807942381</v>
          </cell>
          <cell r="E84">
            <v>1141883.3766520438</v>
          </cell>
          <cell r="F84">
            <v>1184123.6930450636</v>
          </cell>
          <cell r="G84">
            <v>1138264.7656846</v>
          </cell>
          <cell r="H84">
            <v>1201056.0388182101</v>
          </cell>
          <cell r="I84">
            <v>1240772.5308760863</v>
          </cell>
          <cell r="J84">
            <v>1487596.8932724413</v>
          </cell>
          <cell r="K84">
            <v>1570197.3369628354</v>
          </cell>
          <cell r="L84">
            <v>1662013.9636420642</v>
          </cell>
          <cell r="M84">
            <v>1788124.2761620616</v>
          </cell>
          <cell r="N84">
            <v>1891267.3585656246</v>
          </cell>
          <cell r="O84">
            <v>2007549.1938037423</v>
          </cell>
          <cell r="P84">
            <v>2109207.6808521454</v>
          </cell>
          <cell r="Q84">
            <v>2218866.1859743171</v>
          </cell>
        </row>
        <row r="85">
          <cell r="A85">
            <v>13</v>
          </cell>
          <cell r="B85" t="str">
            <v>GR Tax 1 - lubbock</v>
          </cell>
          <cell r="C85">
            <v>1294267.1756055362</v>
          </cell>
          <cell r="D85">
            <v>1303745.566674602</v>
          </cell>
          <cell r="E85">
            <v>1164602.713820308</v>
          </cell>
          <cell r="F85">
            <v>1185215.909826135</v>
          </cell>
          <cell r="G85">
            <v>1152502.4886870999</v>
          </cell>
          <cell r="H85">
            <v>1096637.6485233807</v>
          </cell>
          <cell r="I85">
            <v>1172361.818635474</v>
          </cell>
          <cell r="J85">
            <v>1368670.3803510861</v>
          </cell>
          <cell r="K85">
            <v>1448888.470516206</v>
          </cell>
          <cell r="L85">
            <v>1536950.7016735938</v>
          </cell>
          <cell r="M85">
            <v>1658963.2086122916</v>
          </cell>
          <cell r="N85">
            <v>1758236.2669796171</v>
          </cell>
          <cell r="O85">
            <v>1870509.7156262188</v>
          </cell>
          <cell r="P85">
            <v>1968302.9621604497</v>
          </cell>
          <cell r="Q85">
            <v>2074037.778441902</v>
          </cell>
        </row>
        <row r="86">
          <cell r="A86">
            <v>14</v>
          </cell>
          <cell r="B86" t="str">
            <v>GR Tax 1 - wt cities</v>
          </cell>
          <cell r="C86">
            <v>1835310.0120938602</v>
          </cell>
          <cell r="D86">
            <v>1848419.7326419076</v>
          </cell>
          <cell r="E86">
            <v>1792522.4087991959</v>
          </cell>
          <cell r="F86">
            <v>2034175.8797149563</v>
          </cell>
          <cell r="G86">
            <v>2046993.2197082005</v>
          </cell>
          <cell r="H86">
            <v>2053091.2396837997</v>
          </cell>
          <cell r="I86">
            <v>2142418.1826974587</v>
          </cell>
          <cell r="J86">
            <v>2065613.9760107787</v>
          </cell>
          <cell r="K86">
            <v>2204946.2664883048</v>
          </cell>
          <cell r="L86">
            <v>2357638.0438389434</v>
          </cell>
          <cell r="M86">
            <v>2571822.6192077426</v>
          </cell>
          <cell r="N86">
            <v>2744814.0888135871</v>
          </cell>
          <cell r="O86">
            <v>2941334.0734225358</v>
          </cell>
          <cell r="P86">
            <v>3111617.6424128092</v>
          </cell>
          <cell r="Q86">
            <v>3296344.7079673433</v>
          </cell>
        </row>
        <row r="87">
          <cell r="A87">
            <v>15</v>
          </cell>
          <cell r="B87" t="str">
            <v>GR Tax 1 - nr-lvs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16</v>
          </cell>
          <cell r="B88" t="str">
            <v>GR Tax 1 - reg-lvs</v>
          </cell>
          <cell r="C88">
            <v>30315.510363991816</v>
          </cell>
          <cell r="D88">
            <v>42237.032161994714</v>
          </cell>
          <cell r="E88">
            <v>70314.897734986152</v>
          </cell>
          <cell r="F88">
            <v>106715.31606936085</v>
          </cell>
          <cell r="G88">
            <v>55598.081641513556</v>
          </cell>
          <cell r="H88">
            <v>98528.518480909232</v>
          </cell>
          <cell r="I88">
            <v>120849.93237117527</v>
          </cell>
          <cell r="J88">
            <v>92095.953749424181</v>
          </cell>
          <cell r="K88">
            <v>94833.665072652264</v>
          </cell>
          <cell r="L88">
            <v>94833.665072652264</v>
          </cell>
          <cell r="M88">
            <v>94833.665072652264</v>
          </cell>
          <cell r="N88">
            <v>94833.665072652264</v>
          </cell>
          <cell r="O88">
            <v>94833.665072652264</v>
          </cell>
          <cell r="P88">
            <v>94833.665072652264</v>
          </cell>
          <cell r="Q88">
            <v>94833.665072652264</v>
          </cell>
        </row>
        <row r="89">
          <cell r="A89">
            <v>16.5</v>
          </cell>
          <cell r="B89" t="str">
            <v>GR Tax 1 - wtx systemwide</v>
          </cell>
          <cell r="I89">
            <v>4906562.4442732222</v>
          </cell>
          <cell r="J89">
            <v>5268784.748252566</v>
          </cell>
          <cell r="K89">
            <v>5588555.7757008309</v>
          </cell>
          <cell r="L89">
            <v>5937611.7225957047</v>
          </cell>
          <cell r="M89">
            <v>6423519.3343718732</v>
          </cell>
          <cell r="N89">
            <v>6817759.9807052985</v>
          </cell>
          <cell r="O89">
            <v>7264387.4910555286</v>
          </cell>
          <cell r="P89">
            <v>7652637.8934408966</v>
          </cell>
          <cell r="Q89">
            <v>8072954.470736091</v>
          </cell>
        </row>
        <row r="90">
          <cell r="A90">
            <v>16.600000000000001</v>
          </cell>
          <cell r="B90" t="str">
            <v>GR Tax 1.5 - amarillo</v>
          </cell>
          <cell r="H90">
            <v>1201056.0388182101</v>
          </cell>
          <cell r="I90">
            <v>1240772.5308760863</v>
          </cell>
          <cell r="J90">
            <v>1382826.1989659648</v>
          </cell>
          <cell r="K90">
            <v>1570197.3369628354</v>
          </cell>
          <cell r="L90">
            <v>1662013.9636420642</v>
          </cell>
          <cell r="M90">
            <v>1788124.2761620616</v>
          </cell>
          <cell r="N90">
            <v>1891267.3585656246</v>
          </cell>
          <cell r="O90">
            <v>2007549.1938037423</v>
          </cell>
          <cell r="P90">
            <v>2109207.6808521454</v>
          </cell>
          <cell r="Q90">
            <v>2218866.1859743171</v>
          </cell>
        </row>
        <row r="91">
          <cell r="A91">
            <v>16.7</v>
          </cell>
          <cell r="B91" t="str">
            <v>GR Tax 1.5 - lubbock</v>
          </cell>
          <cell r="H91">
            <v>1096637.6485233807</v>
          </cell>
          <cell r="I91">
            <v>1172361.818635474</v>
          </cell>
          <cell r="J91">
            <v>1265945.3113594919</v>
          </cell>
          <cell r="K91">
            <v>1448888.470516206</v>
          </cell>
          <cell r="L91">
            <v>1536950.7016735938</v>
          </cell>
          <cell r="M91">
            <v>1658963.2086122916</v>
          </cell>
          <cell r="N91">
            <v>1758236.2669796171</v>
          </cell>
          <cell r="O91">
            <v>1870509.7156262188</v>
          </cell>
          <cell r="P91">
            <v>1968302.9621604497</v>
          </cell>
          <cell r="Q91">
            <v>2074037.778441902</v>
          </cell>
        </row>
        <row r="92">
          <cell r="A92">
            <v>16.8</v>
          </cell>
          <cell r="B92" t="str">
            <v>GR Tax 1.5 - wt cities</v>
          </cell>
          <cell r="H92">
            <v>2053091.2396837997</v>
          </cell>
          <cell r="I92">
            <v>2142418.1826974587</v>
          </cell>
          <cell r="J92">
            <v>1965121.0465524583</v>
          </cell>
          <cell r="K92">
            <v>2204946.2664883048</v>
          </cell>
          <cell r="L92">
            <v>2357638.0438389434</v>
          </cell>
          <cell r="M92">
            <v>2571822.6192077426</v>
          </cell>
          <cell r="N92">
            <v>2744814.0888135871</v>
          </cell>
          <cell r="O92">
            <v>2941334.0734225358</v>
          </cell>
          <cell r="P92">
            <v>3111617.6424128092</v>
          </cell>
          <cell r="Q92">
            <v>3296344.7079673433</v>
          </cell>
        </row>
        <row r="93">
          <cell r="A93">
            <v>16.899999999999999</v>
          </cell>
          <cell r="B93" t="str">
            <v>GR Tax 1.5 - reg-lvs</v>
          </cell>
          <cell r="H93">
            <v>98443.515426409227</v>
          </cell>
          <cell r="I93">
            <v>120849.93237117527</v>
          </cell>
          <cell r="J93">
            <v>92095.953749424181</v>
          </cell>
          <cell r="K93">
            <v>101830.66507265226</v>
          </cell>
          <cell r="L93">
            <v>101830.66507265226</v>
          </cell>
          <cell r="M93">
            <v>101830.66507265226</v>
          </cell>
          <cell r="N93">
            <v>101830.66507265226</v>
          </cell>
          <cell r="O93">
            <v>101830.66507265226</v>
          </cell>
          <cell r="P93">
            <v>101830.66507265226</v>
          </cell>
          <cell r="Q93">
            <v>101830.66507265226</v>
          </cell>
        </row>
        <row r="94">
          <cell r="A94">
            <v>17</v>
          </cell>
          <cell r="B94" t="str">
            <v>GR Tax 2 - amarillo</v>
          </cell>
          <cell r="C94">
            <v>1392218.3055268615</v>
          </cell>
          <cell r="D94">
            <v>1522073.340035246</v>
          </cell>
          <cell r="E94">
            <v>1196238.3789682949</v>
          </cell>
          <cell r="F94">
            <v>1313572.2150895605</v>
          </cell>
          <cell r="G94">
            <v>1384519.3479588465</v>
          </cell>
          <cell r="H94">
            <v>1350918.9600980745</v>
          </cell>
          <cell r="I94">
            <v>1464181.8431503086</v>
          </cell>
          <cell r="J94">
            <v>1551507.5182403477</v>
          </cell>
          <cell r="K94">
            <v>1639223.6955423155</v>
          </cell>
          <cell r="L94">
            <v>1704970.9378045124</v>
          </cell>
          <cell r="M94">
            <v>1780702.0829701442</v>
          </cell>
          <cell r="N94">
            <v>1836223.7243953485</v>
          </cell>
          <cell r="O94">
            <v>1900618.1353836362</v>
          </cell>
          <cell r="P94">
            <v>1976083.3687897839</v>
          </cell>
          <cell r="Q94">
            <v>2085964.9841304687</v>
          </cell>
        </row>
        <row r="95">
          <cell r="A95">
            <v>18</v>
          </cell>
          <cell r="B95" t="str">
            <v>GR Tax 2 - lubbock</v>
          </cell>
          <cell r="C95">
            <v>1511448.6452937785</v>
          </cell>
          <cell r="D95">
            <v>1295500.1483268042</v>
          </cell>
          <cell r="E95">
            <v>1303998.6260953785</v>
          </cell>
          <cell r="F95">
            <v>1320505.2096980782</v>
          </cell>
          <cell r="G95">
            <v>1428948.9008654342</v>
          </cell>
          <cell r="H95">
            <v>1342194.9776462247</v>
          </cell>
          <cell r="I95">
            <v>1488450.8829170943</v>
          </cell>
          <cell r="J95">
            <v>1596489.659307654</v>
          </cell>
          <cell r="K95">
            <v>1742251.2501025959</v>
          </cell>
          <cell r="L95">
            <v>1854365.3486398803</v>
          </cell>
          <cell r="M95">
            <v>1977034.5978926723</v>
          </cell>
          <cell r="N95">
            <v>2080114.8580292023</v>
          </cell>
          <cell r="O95">
            <v>2195860.8296235316</v>
          </cell>
          <cell r="P95">
            <v>2326632.2005726113</v>
          </cell>
          <cell r="Q95">
            <v>2520680.5933101587</v>
          </cell>
        </row>
        <row r="96">
          <cell r="A96">
            <v>19</v>
          </cell>
          <cell r="B96" t="str">
            <v>GR Tax 2 - wt cities</v>
          </cell>
          <cell r="C96">
            <v>2040284.8296379768</v>
          </cell>
          <cell r="D96">
            <v>2043334.9656438329</v>
          </cell>
          <cell r="E96">
            <v>2223544.8338676877</v>
          </cell>
          <cell r="F96">
            <v>2322927.5470266603</v>
          </cell>
          <cell r="G96">
            <v>2593819.0485745375</v>
          </cell>
          <cell r="H96">
            <v>2588447.4397549881</v>
          </cell>
          <cell r="I96">
            <v>2880198.8685338087</v>
          </cell>
          <cell r="J96">
            <v>2952010.6282095392</v>
          </cell>
          <cell r="K96">
            <v>3192817.3780657644</v>
          </cell>
          <cell r="L96">
            <v>3379906.0003796183</v>
          </cell>
          <cell r="M96">
            <v>3575486.2185320156</v>
          </cell>
          <cell r="N96">
            <v>3731995.8926425679</v>
          </cell>
          <cell r="O96">
            <v>3903005.895251303</v>
          </cell>
          <cell r="P96">
            <v>4101005.3125382531</v>
          </cell>
          <cell r="Q96">
            <v>4370635.9576169671</v>
          </cell>
        </row>
        <row r="97">
          <cell r="A97">
            <v>20</v>
          </cell>
          <cell r="B97" t="str">
            <v>GR Tax 2 - fritch</v>
          </cell>
          <cell r="C97">
            <v>24372.403606438264</v>
          </cell>
          <cell r="D97">
            <v>17189.339862335069</v>
          </cell>
          <cell r="E97">
            <v>94475.596587392545</v>
          </cell>
          <cell r="F97">
            <v>11431.72208622721</v>
          </cell>
          <cell r="G97">
            <v>10021.44300730515</v>
          </cell>
          <cell r="H97">
            <v>10078.954631761208</v>
          </cell>
          <cell r="I97">
            <v>12508.761001048526</v>
          </cell>
          <cell r="J97">
            <v>13358.709427861757</v>
          </cell>
          <cell r="K97">
            <v>11115.525589018533</v>
          </cell>
          <cell r="L97">
            <v>11298.744760858915</v>
          </cell>
          <cell r="M97">
            <v>11580.249910350281</v>
          </cell>
          <cell r="N97">
            <v>11834.015132998733</v>
          </cell>
          <cell r="O97">
            <v>12117.826294022725</v>
          </cell>
          <cell r="P97">
            <v>12360.514416716085</v>
          </cell>
          <cell r="Q97">
            <v>12712.098075171256</v>
          </cell>
        </row>
        <row r="98">
          <cell r="A98">
            <v>21</v>
          </cell>
          <cell r="B98" t="str">
            <v>GR Tax 2 - reg lvs</v>
          </cell>
          <cell r="C98">
            <v>55613.608265709088</v>
          </cell>
          <cell r="D98">
            <v>53545.098469495519</v>
          </cell>
          <cell r="E98">
            <v>10052.164860369516</v>
          </cell>
          <cell r="F98">
            <v>22391.340742342334</v>
          </cell>
          <cell r="G98">
            <v>35626.28853131074</v>
          </cell>
          <cell r="H98">
            <v>12658.296917485093</v>
          </cell>
          <cell r="I98">
            <v>5303.5576697565375</v>
          </cell>
          <cell r="J98">
            <v>8874.750626071549</v>
          </cell>
          <cell r="K98">
            <v>9097.0852368770447</v>
          </cell>
          <cell r="L98">
            <v>9386.0241884518873</v>
          </cell>
          <cell r="M98">
            <v>9706.6419050555724</v>
          </cell>
          <cell r="N98">
            <v>10051.313087730839</v>
          </cell>
          <cell r="O98">
            <v>10402.527829149756</v>
          </cell>
          <cell r="P98">
            <v>10788.237963863123</v>
          </cell>
          <cell r="Q98">
            <v>11154.842380134896</v>
          </cell>
        </row>
        <row r="99">
          <cell r="A99">
            <v>21.5</v>
          </cell>
          <cell r="B99" t="str">
            <v>GR Tax 2 - wtx systemwide</v>
          </cell>
          <cell r="E99">
            <v>0</v>
          </cell>
          <cell r="F99">
            <v>0</v>
          </cell>
          <cell r="G99">
            <v>0</v>
          </cell>
          <cell r="H99">
            <v>5478052.4438813366</v>
          </cell>
          <cell r="I99">
            <v>5791298.3704786813</v>
          </cell>
          <cell r="J99">
            <v>6109439.6046285629</v>
          </cell>
          <cell r="K99">
            <v>6580004.6390956575</v>
          </cell>
          <cell r="L99">
            <v>6942465.1695458349</v>
          </cell>
          <cell r="M99">
            <v>7369193.1607473688</v>
          </cell>
          <cell r="N99">
            <v>7729477.3005814794</v>
          </cell>
          <cell r="O99">
            <v>8123742.3310598126</v>
          </cell>
          <cell r="P99">
            <v>8572586.916100068</v>
          </cell>
          <cell r="Q99">
            <v>9183966.391246777</v>
          </cell>
        </row>
        <row r="100">
          <cell r="A100">
            <v>22</v>
          </cell>
          <cell r="B100" t="str">
            <v>Book Income Taxes for Deferred Tax Calc - CONS</v>
          </cell>
          <cell r="H100">
            <v>119191134.58</v>
          </cell>
          <cell r="I100">
            <v>111811516.99000004</v>
          </cell>
          <cell r="J100">
            <v>148965032.97490036</v>
          </cell>
          <cell r="K100">
            <v>157882157.32817376</v>
          </cell>
          <cell r="L100">
            <v>179890644.40713567</v>
          </cell>
          <cell r="M100">
            <v>201480064.76694188</v>
          </cell>
          <cell r="N100">
            <v>214469025.52133822</v>
          </cell>
          <cell r="O100">
            <v>228733366.02090001</v>
          </cell>
          <cell r="P100">
            <v>247262812.23245928</v>
          </cell>
          <cell r="Q100">
            <v>266433042.00264832</v>
          </cell>
        </row>
        <row r="101">
          <cell r="A101">
            <v>22.1</v>
          </cell>
          <cell r="B101" t="str">
            <v>Book Income Taxes for Deferred Tax Calc - NONREG</v>
          </cell>
          <cell r="H101">
            <v>-209243.79999999236</v>
          </cell>
          <cell r="I101">
            <v>5612689.0900000017</v>
          </cell>
          <cell r="J101">
            <v>10917386.688745718</v>
          </cell>
          <cell r="K101">
            <v>9182972.767212633</v>
          </cell>
          <cell r="L101">
            <v>9529704.9059587698</v>
          </cell>
          <cell r="M101">
            <v>9882230.8417906947</v>
          </cell>
          <cell r="N101">
            <v>9796794.4698440582</v>
          </cell>
          <cell r="O101">
            <v>9713086.0424054079</v>
          </cell>
          <cell r="P101">
            <v>9605507.8685258422</v>
          </cell>
          <cell r="Q101">
            <v>9445677.3488524165</v>
          </cell>
        </row>
        <row r="102">
          <cell r="A102">
            <v>23</v>
          </cell>
          <cell r="B102" t="str">
            <v>Gross Margin - KY</v>
          </cell>
          <cell r="G102">
            <v>-435768</v>
          </cell>
          <cell r="H102">
            <v>473851.5643081516</v>
          </cell>
          <cell r="I102">
            <v>-1090.551399461925</v>
          </cell>
        </row>
        <row r="103">
          <cell r="A103">
            <v>24</v>
          </cell>
          <cell r="B103" t="str">
            <v>Gross Margin - TN</v>
          </cell>
          <cell r="G103">
            <v>-816315.03999999166</v>
          </cell>
          <cell r="H103">
            <v>238989.42104063183</v>
          </cell>
          <cell r="I103">
            <v>86027.989559344947</v>
          </cell>
        </row>
        <row r="104">
          <cell r="A104">
            <v>25</v>
          </cell>
          <cell r="B104" t="str">
            <v>Gross Margin - GA</v>
          </cell>
          <cell r="G104">
            <v>-32584.365954138339</v>
          </cell>
          <cell r="H104">
            <v>19907.751899935305</v>
          </cell>
          <cell r="I104">
            <v>-539940</v>
          </cell>
        </row>
        <row r="105">
          <cell r="A105">
            <v>26</v>
          </cell>
          <cell r="B105" t="str">
            <v>Gross Margin - VA</v>
          </cell>
          <cell r="H105">
            <v>115196.22670437954</v>
          </cell>
          <cell r="I105">
            <v>-115196.22670437954</v>
          </cell>
        </row>
        <row r="106">
          <cell r="A106">
            <v>27</v>
          </cell>
          <cell r="B106" t="str">
            <v>Gross Margin - UMO</v>
          </cell>
          <cell r="G106">
            <v>100000</v>
          </cell>
          <cell r="H106">
            <v>-1331111.0963683408</v>
          </cell>
          <cell r="I106">
            <v>-4204.9670316539705</v>
          </cell>
        </row>
        <row r="107">
          <cell r="A107">
            <v>28</v>
          </cell>
          <cell r="B107" t="str">
            <v>Gross Margin - IL</v>
          </cell>
          <cell r="G107">
            <v>-69318</v>
          </cell>
          <cell r="H107">
            <v>-293714.13477659877</v>
          </cell>
          <cell r="I107">
            <v>-155213.1922234036</v>
          </cell>
        </row>
        <row r="108">
          <cell r="A108">
            <v>29</v>
          </cell>
          <cell r="B108" t="str">
            <v>Gross Margin - IA</v>
          </cell>
          <cell r="G108">
            <v>-27394.636088460684</v>
          </cell>
          <cell r="H108">
            <v>16697.375754083507</v>
          </cell>
          <cell r="I108">
            <v>-69380.961554083973</v>
          </cell>
        </row>
        <row r="109">
          <cell r="A109">
            <v>30</v>
          </cell>
          <cell r="B109" t="str">
            <v>Gross Margin - TLA</v>
          </cell>
          <cell r="G109">
            <v>-29940.021592922509</v>
          </cell>
          <cell r="H109">
            <v>-133924.12840707228</v>
          </cell>
          <cell r="I109">
            <v>-407785</v>
          </cell>
        </row>
        <row r="110">
          <cell r="A110">
            <v>31</v>
          </cell>
          <cell r="B110" t="str">
            <v>Gross Margin - LGS</v>
          </cell>
          <cell r="G110">
            <v>-103292.46000000834</v>
          </cell>
          <cell r="H110">
            <v>463291.12999999523</v>
          </cell>
          <cell r="I110">
            <v>663416</v>
          </cell>
        </row>
        <row r="111">
          <cell r="A111">
            <v>32</v>
          </cell>
          <cell r="B111" t="str">
            <v>Gross Margin - MidTEX</v>
          </cell>
          <cell r="G111">
            <v>1019555.6201306581</v>
          </cell>
          <cell r="H111">
            <v>-5315616.4098344445</v>
          </cell>
          <cell r="I111">
            <v>-3300000</v>
          </cell>
          <cell r="J111">
            <v>-3009837.1423394084</v>
          </cell>
        </row>
        <row r="112">
          <cell r="A112">
            <v>33</v>
          </cell>
          <cell r="B112" t="str">
            <v>Gross Margin - WTC</v>
          </cell>
          <cell r="G112">
            <v>-413999.99999999255</v>
          </cell>
          <cell r="H112">
            <v>-1367712.0016336888</v>
          </cell>
          <cell r="I112">
            <v>-180878.5</v>
          </cell>
          <cell r="J112">
            <v>-455038.10065434128</v>
          </cell>
        </row>
        <row r="113">
          <cell r="A113">
            <v>34</v>
          </cell>
          <cell r="B113" t="str">
            <v>Gross Margin - AMA</v>
          </cell>
          <cell r="G113">
            <v>157055</v>
          </cell>
          <cell r="H113">
            <v>-543638.0211817883</v>
          </cell>
          <cell r="I113">
            <v>30460.500000003725</v>
          </cell>
          <cell r="J113">
            <v>-52955.851420152932</v>
          </cell>
        </row>
        <row r="114">
          <cell r="A114">
            <v>35</v>
          </cell>
          <cell r="B114" t="str">
            <v>Gross Margin - TRI</v>
          </cell>
          <cell r="G114">
            <v>-261936.52525048237</v>
          </cell>
          <cell r="H114">
            <v>-49004</v>
          </cell>
          <cell r="I114">
            <v>150000</v>
          </cell>
        </row>
        <row r="115">
          <cell r="A115">
            <v>36</v>
          </cell>
          <cell r="B115" t="str">
            <v>Gross Margin - LUBB</v>
          </cell>
          <cell r="G115">
            <v>495123.63429564238</v>
          </cell>
          <cell r="H115">
            <v>-1219102.6770385876</v>
          </cell>
          <cell r="I115">
            <v>519.5</v>
          </cell>
          <cell r="J115">
            <v>-81274.105363670737</v>
          </cell>
        </row>
        <row r="116">
          <cell r="A116">
            <v>37</v>
          </cell>
          <cell r="B116" t="str">
            <v>Gross Margin - CO</v>
          </cell>
          <cell r="I116">
            <v>403883.97977682948</v>
          </cell>
        </row>
        <row r="117">
          <cell r="A117">
            <v>38</v>
          </cell>
          <cell r="B117" t="str">
            <v>Gross Margin - KS</v>
          </cell>
          <cell r="I117">
            <v>-61903</v>
          </cell>
        </row>
        <row r="118">
          <cell r="A118">
            <v>39</v>
          </cell>
          <cell r="B118" t="str">
            <v>NRMLZD EQUITY % (INCL STD)</v>
          </cell>
          <cell r="G118">
            <v>0.48687633126440222</v>
          </cell>
          <cell r="H118">
            <v>0.48292147428211224</v>
          </cell>
          <cell r="I118">
            <v>0.48279767888072872</v>
          </cell>
          <cell r="J118">
            <v>0.4715926894824316</v>
          </cell>
          <cell r="K118">
            <v>0.51720534161981113</v>
          </cell>
          <cell r="L118">
            <v>0.50200924092770982</v>
          </cell>
          <cell r="M118">
            <v>0.49476305611559596</v>
          </cell>
          <cell r="N118">
            <v>0.49169380622759051</v>
          </cell>
          <cell r="O118">
            <v>0.48412554434984839</v>
          </cell>
          <cell r="P118">
            <v>0.49988942878905834</v>
          </cell>
          <cell r="Q118">
            <v>0.50624427090254509</v>
          </cell>
        </row>
        <row r="119">
          <cell r="A119">
            <v>40</v>
          </cell>
          <cell r="B119" t="str">
            <v>NRMLZD EQUITY % (EXCL STD)</v>
          </cell>
          <cell r="G119">
            <v>0.50099654326212095</v>
          </cell>
          <cell r="H119">
            <v>0.50524980891457205</v>
          </cell>
          <cell r="I119">
            <v>0.51673431268383085</v>
          </cell>
          <cell r="J119">
            <v>0.50300582412637884</v>
          </cell>
          <cell r="K119">
            <v>0.54732705551751637</v>
          </cell>
          <cell r="L119">
            <v>0.54425347338012964</v>
          </cell>
          <cell r="M119">
            <v>0.55953287801048757</v>
          </cell>
          <cell r="N119">
            <v>0.55000936083714025</v>
          </cell>
          <cell r="O119">
            <v>0.53696071127658618</v>
          </cell>
          <cell r="P119">
            <v>0.5525992446208684</v>
          </cell>
          <cell r="Q119">
            <v>0.55617948600317713</v>
          </cell>
        </row>
        <row r="120">
          <cell r="A120">
            <v>41</v>
          </cell>
        </row>
        <row r="121">
          <cell r="A121">
            <v>42</v>
          </cell>
        </row>
        <row r="122">
          <cell r="A122">
            <v>43</v>
          </cell>
        </row>
        <row r="123">
          <cell r="A123">
            <v>44</v>
          </cell>
        </row>
        <row r="124">
          <cell r="A124">
            <v>45</v>
          </cell>
        </row>
        <row r="125">
          <cell r="A125">
            <v>46</v>
          </cell>
        </row>
        <row r="126">
          <cell r="A126">
            <v>47</v>
          </cell>
        </row>
        <row r="127">
          <cell r="A127">
            <v>48</v>
          </cell>
        </row>
        <row r="128">
          <cell r="A128">
            <v>49</v>
          </cell>
        </row>
        <row r="129">
          <cell r="A129">
            <v>50</v>
          </cell>
        </row>
        <row r="130">
          <cell r="A130">
            <v>51</v>
          </cell>
        </row>
        <row r="131">
          <cell r="A131">
            <v>52</v>
          </cell>
        </row>
        <row r="132">
          <cell r="A132">
            <v>53</v>
          </cell>
        </row>
        <row r="133">
          <cell r="A133">
            <v>54</v>
          </cell>
        </row>
        <row r="134">
          <cell r="A134">
            <v>55</v>
          </cell>
        </row>
      </sheetData>
      <sheetData sheetId="15"/>
      <sheetData sheetId="16">
        <row r="3">
          <cell r="A3" t="str">
            <v>INTEREST UPDATED</v>
          </cell>
        </row>
        <row r="393">
          <cell r="A393" t="str">
            <v>Change in Eq %</v>
          </cell>
          <cell r="B393">
            <v>0</v>
          </cell>
          <cell r="C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1.9762342835004665E-3</v>
          </cell>
          <cell r="N393">
            <v>-7.3847651650282842E-4</v>
          </cell>
          <cell r="O393">
            <v>-8.4806534605774697E-4</v>
          </cell>
          <cell r="P393">
            <v>-1.8743677967264505E-3</v>
          </cell>
          <cell r="Q393">
            <v>-1.1738573738080404E-3</v>
          </cell>
          <cell r="R393">
            <v>-1.2596273741625197E-3</v>
          </cell>
          <cell r="S393">
            <v>-8.2503238274733715E-4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A140" t="str">
            <v>bob</v>
          </cell>
        </row>
        <row r="141">
          <cell r="A141" t="str">
            <v>Labor</v>
          </cell>
        </row>
        <row r="142">
          <cell r="A142" t="str">
            <v>Benefits</v>
          </cell>
        </row>
        <row r="143">
          <cell r="A143" t="str">
            <v>Employee Welfare</v>
          </cell>
        </row>
        <row r="144">
          <cell r="A144" t="str">
            <v>Insurance</v>
          </cell>
        </row>
        <row r="145">
          <cell r="A145" t="str">
            <v>Rent, Maint., &amp; Utilities</v>
          </cell>
        </row>
        <row r="146">
          <cell r="A146" t="str">
            <v>Vehicles &amp; Equip</v>
          </cell>
        </row>
        <row r="147">
          <cell r="A147" t="str">
            <v>Materials &amp; Supplies</v>
          </cell>
        </row>
        <row r="148">
          <cell r="A148" t="str">
            <v>Information Technologies</v>
          </cell>
        </row>
        <row r="149">
          <cell r="A149" t="str">
            <v>Telecom</v>
          </cell>
        </row>
        <row r="150">
          <cell r="A150" t="str">
            <v>Marketing</v>
          </cell>
        </row>
        <row r="151">
          <cell r="A151" t="str">
            <v>Directors &amp; Shareholders &amp;PR</v>
          </cell>
        </row>
        <row r="152">
          <cell r="A152" t="str">
            <v>Dues &amp; Donations</v>
          </cell>
        </row>
        <row r="153">
          <cell r="A153" t="str">
            <v>Print &amp; Postages</v>
          </cell>
        </row>
        <row r="154">
          <cell r="A154" t="str">
            <v>Travel &amp; Entertainment</v>
          </cell>
        </row>
        <row r="155">
          <cell r="A155" t="str">
            <v>Training</v>
          </cell>
        </row>
        <row r="156">
          <cell r="A156" t="str">
            <v>Outside Services</v>
          </cell>
        </row>
        <row r="157">
          <cell r="A157" t="str">
            <v>Miscellaneous</v>
          </cell>
        </row>
        <row r="158">
          <cell r="A158" t="str">
            <v>Capitalized SSU</v>
          </cell>
        </row>
        <row r="159">
          <cell r="A159" t="str">
            <v>Blue Flame Credit</v>
          </cell>
        </row>
        <row r="160">
          <cell r="A160" t="str">
            <v>Unallocated SSU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7">
          <cell r="E37">
            <v>214652.39287933501</v>
          </cell>
        </row>
      </sheetData>
      <sheetData sheetId="49"/>
      <sheetData sheetId="50">
        <row r="20">
          <cell r="T20">
            <v>1481485.3461829692</v>
          </cell>
        </row>
      </sheetData>
      <sheetData sheetId="51"/>
      <sheetData sheetId="52"/>
      <sheetData sheetId="53"/>
      <sheetData sheetId="54"/>
      <sheetData sheetId="55">
        <row r="9">
          <cell r="I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21723253.022799999</v>
          </cell>
        </row>
      </sheetData>
      <sheetData sheetId="71">
        <row r="7">
          <cell r="D7">
            <v>9011289.438500002</v>
          </cell>
        </row>
      </sheetData>
      <sheetData sheetId="72">
        <row r="7">
          <cell r="D7">
            <v>16724851.475800008</v>
          </cell>
        </row>
      </sheetData>
      <sheetData sheetId="73">
        <row r="7">
          <cell r="D7">
            <v>9140656.5940999985</v>
          </cell>
        </row>
      </sheetData>
      <sheetData sheetId="74">
        <row r="7">
          <cell r="D7">
            <v>2302343.5953000002</v>
          </cell>
        </row>
      </sheetData>
      <sheetData sheetId="75">
        <row r="7">
          <cell r="D7">
            <v>90965563.654499948</v>
          </cell>
        </row>
      </sheetData>
      <sheetData sheetId="76">
        <row r="7">
          <cell r="D7">
            <v>30220000</v>
          </cell>
        </row>
      </sheetData>
      <sheetData sheetId="77">
        <row r="7">
          <cell r="D7">
            <v>39767333.917400032</v>
          </cell>
        </row>
      </sheetData>
      <sheetData sheetId="78">
        <row r="7">
          <cell r="D7">
            <v>163321.57620000001</v>
          </cell>
        </row>
      </sheetData>
      <sheetData sheetId="79">
        <row r="7">
          <cell r="D7">
            <v>27255369</v>
          </cell>
        </row>
      </sheetData>
      <sheetData sheetId="80">
        <row r="7">
          <cell r="D7">
            <v>70533134</v>
          </cell>
        </row>
      </sheetData>
      <sheetData sheetId="81">
        <row r="7">
          <cell r="D7">
            <v>709305</v>
          </cell>
        </row>
      </sheetData>
      <sheetData sheetId="82">
        <row r="7">
          <cell r="D7">
            <v>805597.52525048237</v>
          </cell>
        </row>
      </sheetData>
      <sheetData sheetId="83">
        <row r="7">
          <cell r="D7">
            <v>16369000</v>
          </cell>
        </row>
      </sheetData>
      <sheetData sheetId="84">
        <row r="7">
          <cell r="D7">
            <v>198873.76500000013</v>
          </cell>
        </row>
      </sheetData>
      <sheetData sheetId="85">
        <row r="7">
          <cell r="D7">
            <v>15354054.460000005</v>
          </cell>
        </row>
      </sheetData>
      <sheetData sheetId="86">
        <row r="7">
          <cell r="D7">
            <v>37145401.422596402</v>
          </cell>
        </row>
      </sheetData>
      <sheetData sheetId="87">
        <row r="7">
          <cell r="D7">
            <v>-2605269.59</v>
          </cell>
        </row>
      </sheetData>
      <sheetData sheetId="88">
        <row r="7">
          <cell r="D7">
            <v>4408336</v>
          </cell>
        </row>
      </sheetData>
      <sheetData sheetId="89">
        <row r="7">
          <cell r="D7">
            <v>311652751</v>
          </cell>
        </row>
      </sheetData>
      <sheetData sheetId="90">
        <row r="7">
          <cell r="D7">
            <v>126829313.596</v>
          </cell>
        </row>
      </sheetData>
      <sheetData sheetId="91">
        <row r="7">
          <cell r="K7">
            <v>0</v>
          </cell>
        </row>
      </sheetData>
      <sheetData sheetId="92"/>
      <sheetData sheetId="93"/>
      <sheetData sheetId="94"/>
      <sheetData sheetId="95"/>
      <sheetData sheetId="96">
        <row r="43">
          <cell r="K43">
            <v>0</v>
          </cell>
        </row>
      </sheetData>
      <sheetData sheetId="97">
        <row r="43">
          <cell r="K43">
            <v>0</v>
          </cell>
        </row>
      </sheetData>
      <sheetData sheetId="98"/>
      <sheetData sheetId="99"/>
      <sheetData sheetId="100"/>
      <sheetData sheetId="101">
        <row r="13">
          <cell r="K13">
            <v>9936956.1062427461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  <cell r="B9">
            <v>3.6999999999999998E-2</v>
          </cell>
          <cell r="C9">
            <v>7.5999999999999998E-2</v>
          </cell>
          <cell r="D9">
            <v>1</v>
          </cell>
          <cell r="E9">
            <v>1</v>
          </cell>
          <cell r="F9">
            <v>0.99999999999999989</v>
          </cell>
          <cell r="G9">
            <v>0.99999999999999989</v>
          </cell>
          <cell r="H9">
            <v>0.99999999999999989</v>
          </cell>
          <cell r="I9">
            <v>0.99999999999999989</v>
          </cell>
        </row>
        <row r="10">
          <cell r="A10">
            <v>38275</v>
          </cell>
          <cell r="D10">
            <v>0.95833333333333337</v>
          </cell>
          <cell r="E10">
            <v>0.98150000000000004</v>
          </cell>
          <cell r="F10">
            <v>0.96199999999999997</v>
          </cell>
          <cell r="G10">
            <v>0.96199999999999997</v>
          </cell>
          <cell r="H10">
            <v>0.96199999999999997</v>
          </cell>
          <cell r="I10">
            <v>0.96199999999999997</v>
          </cell>
        </row>
        <row r="11">
          <cell r="A11">
            <v>38292</v>
          </cell>
          <cell r="B11">
            <v>5.8999999999999997E-2</v>
          </cell>
          <cell r="C11">
            <v>8.1000000000000003E-2</v>
          </cell>
          <cell r="D11">
            <v>0.91666666666666674</v>
          </cell>
          <cell r="E11">
            <v>0.96300000000000008</v>
          </cell>
          <cell r="F11">
            <v>0.92399999999999993</v>
          </cell>
          <cell r="G11">
            <v>0.92399999999999993</v>
          </cell>
          <cell r="H11">
            <v>0.92399999999999993</v>
          </cell>
          <cell r="I11">
            <v>0.92399999999999993</v>
          </cell>
        </row>
        <row r="12">
          <cell r="A12">
            <v>38306</v>
          </cell>
          <cell r="D12">
            <v>0.87500000000000011</v>
          </cell>
          <cell r="E12">
            <v>0.9335</v>
          </cell>
          <cell r="F12">
            <v>0.88349999999999995</v>
          </cell>
          <cell r="G12">
            <v>-0.38127853881278528</v>
          </cell>
          <cell r="H12">
            <v>-0.38127853881278528</v>
          </cell>
          <cell r="I12">
            <v>-0.38127853881278528</v>
          </cell>
        </row>
        <row r="13">
          <cell r="A13">
            <v>38322</v>
          </cell>
          <cell r="B13">
            <v>0.13600000000000001</v>
          </cell>
          <cell r="C13">
            <v>9.0999999999999998E-2</v>
          </cell>
          <cell r="D13">
            <v>0.83333333333333348</v>
          </cell>
          <cell r="E13">
            <v>0.90400000000000003</v>
          </cell>
          <cell r="F13">
            <v>0.84299999999999997</v>
          </cell>
          <cell r="G13">
            <v>0.84299999999999997</v>
          </cell>
          <cell r="H13">
            <v>0.84299999999999997</v>
          </cell>
          <cell r="I13">
            <v>0.84299999999999997</v>
          </cell>
        </row>
        <row r="14">
          <cell r="A14">
            <v>38336</v>
          </cell>
          <cell r="D14">
            <v>0.79166666666666685</v>
          </cell>
          <cell r="E14">
            <v>0.83600000000000008</v>
          </cell>
          <cell r="F14">
            <v>0.79749999999999999</v>
          </cell>
          <cell r="G14">
            <v>0.79749999999999999</v>
          </cell>
          <cell r="H14">
            <v>0.79749999999999999</v>
          </cell>
          <cell r="I14">
            <v>0.79749999999999999</v>
          </cell>
        </row>
        <row r="15">
          <cell r="A15">
            <v>38353</v>
          </cell>
          <cell r="B15">
            <v>0.188</v>
          </cell>
          <cell r="C15">
            <v>9.9000000000000005E-2</v>
          </cell>
          <cell r="D15">
            <v>0.75000000000000022</v>
          </cell>
          <cell r="E15">
            <v>0.76800000000000002</v>
          </cell>
          <cell r="F15">
            <v>0.752</v>
          </cell>
          <cell r="G15">
            <v>0.7128949836110231</v>
          </cell>
          <cell r="H15">
            <v>0.66223274231532614</v>
          </cell>
          <cell r="I15">
            <v>0.66223274231532614</v>
          </cell>
        </row>
        <row r="16">
          <cell r="A16">
            <v>38367</v>
          </cell>
          <cell r="D16">
            <v>0.70833333333333359</v>
          </cell>
          <cell r="E16">
            <v>0.67400000000000004</v>
          </cell>
          <cell r="F16">
            <v>0.70250000000000001</v>
          </cell>
          <cell r="G16">
            <v>0.70250000000000001</v>
          </cell>
          <cell r="H16">
            <v>0.70250000000000001</v>
          </cell>
          <cell r="I16">
            <v>0.70250000000000001</v>
          </cell>
        </row>
        <row r="17">
          <cell r="A17">
            <v>38384</v>
          </cell>
          <cell r="B17">
            <v>0.188</v>
          </cell>
          <cell r="C17">
            <v>9.9000000000000005E-2</v>
          </cell>
          <cell r="D17">
            <v>0.66666666666666696</v>
          </cell>
          <cell r="E17">
            <v>0.58000000000000007</v>
          </cell>
          <cell r="F17">
            <v>0.65300000000000002</v>
          </cell>
          <cell r="G17">
            <v>0.65300000000000002</v>
          </cell>
          <cell r="H17">
            <v>0.81920484813936534</v>
          </cell>
          <cell r="I17">
            <v>0.81920484813936534</v>
          </cell>
        </row>
        <row r="18">
          <cell r="A18">
            <v>38398</v>
          </cell>
          <cell r="D18">
            <v>0.62500000000000033</v>
          </cell>
          <cell r="E18">
            <v>0.48600000000000004</v>
          </cell>
          <cell r="F18">
            <v>0.60350000000000004</v>
          </cell>
          <cell r="G18">
            <v>0.60350000000000004</v>
          </cell>
          <cell r="H18">
            <v>0.60350000000000004</v>
          </cell>
          <cell r="I18">
            <v>0.60350000000000004</v>
          </cell>
        </row>
        <row r="19">
          <cell r="A19">
            <v>38412</v>
          </cell>
          <cell r="B19">
            <v>0.13200000000000001</v>
          </cell>
          <cell r="C19">
            <v>9.0999999999999998E-2</v>
          </cell>
          <cell r="D19">
            <v>0.5833333333333337</v>
          </cell>
          <cell r="E19">
            <v>0.39200000000000002</v>
          </cell>
          <cell r="F19">
            <v>0.55400000000000005</v>
          </cell>
          <cell r="G19">
            <v>0.55400000000000005</v>
          </cell>
          <cell r="H19">
            <v>0.55400000000000005</v>
          </cell>
          <cell r="I19">
            <v>0.55400000000000005</v>
          </cell>
        </row>
        <row r="20">
          <cell r="A20">
            <v>38426</v>
          </cell>
          <cell r="D20">
            <v>0.54166666666666707</v>
          </cell>
          <cell r="E20">
            <v>0.32600000000000001</v>
          </cell>
          <cell r="F20">
            <v>0.50850000000000006</v>
          </cell>
          <cell r="G20">
            <v>0.50850000000000006</v>
          </cell>
          <cell r="H20">
            <v>0.50850000000000006</v>
          </cell>
          <cell r="I20">
            <v>0.50850000000000006</v>
          </cell>
        </row>
        <row r="21">
          <cell r="A21">
            <v>38443</v>
          </cell>
          <cell r="B21">
            <v>7.3999999999999996E-2</v>
          </cell>
          <cell r="C21">
            <v>8.2000000000000003E-2</v>
          </cell>
          <cell r="D21">
            <v>0.50000000000000044</v>
          </cell>
          <cell r="E21">
            <v>0.26</v>
          </cell>
          <cell r="F21">
            <v>0.46300000000000002</v>
          </cell>
          <cell r="G21">
            <v>0.25847304305873842</v>
          </cell>
          <cell r="H21">
            <v>0.46300000000000002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0.223</v>
          </cell>
          <cell r="F22">
            <v>0.42200000000000004</v>
          </cell>
          <cell r="G22">
            <v>0.42200000000000004</v>
          </cell>
          <cell r="H22">
            <v>0.42200000000000004</v>
          </cell>
          <cell r="I22">
            <v>0.42200000000000004</v>
          </cell>
        </row>
        <row r="23">
          <cell r="A23">
            <v>38473</v>
          </cell>
          <cell r="B23">
            <v>4.7E-2</v>
          </cell>
          <cell r="C23">
            <v>7.8E-2</v>
          </cell>
          <cell r="D23">
            <v>0.41666666666666707</v>
          </cell>
          <cell r="E23">
            <v>0.186</v>
          </cell>
          <cell r="F23">
            <v>0.38100000000000001</v>
          </cell>
          <cell r="G23">
            <v>0.38100000000000001</v>
          </cell>
          <cell r="H23">
            <v>0.38100000000000001</v>
          </cell>
          <cell r="I23">
            <v>0.38100000000000001</v>
          </cell>
        </row>
        <row r="24">
          <cell r="A24">
            <v>38487</v>
          </cell>
          <cell r="D24">
            <v>0.37500000000000039</v>
          </cell>
          <cell r="E24">
            <v>0.16250000000000001</v>
          </cell>
          <cell r="F24">
            <v>0.34199999999999997</v>
          </cell>
          <cell r="G24">
            <v>0.34199999999999997</v>
          </cell>
          <cell r="H24">
            <v>0.34199999999999997</v>
          </cell>
          <cell r="I24">
            <v>0.34199999999999997</v>
          </cell>
        </row>
        <row r="25">
          <cell r="A25">
            <v>38504</v>
          </cell>
          <cell r="B25">
            <v>3.9E-2</v>
          </cell>
          <cell r="C25">
            <v>7.6999999999999999E-2</v>
          </cell>
          <cell r="D25">
            <v>0.3333333333333337</v>
          </cell>
          <cell r="E25">
            <v>0.13900000000000001</v>
          </cell>
          <cell r="F25">
            <v>0.30299999999999999</v>
          </cell>
          <cell r="G25">
            <v>0.30299999999999999</v>
          </cell>
          <cell r="H25">
            <v>0.30299999999999999</v>
          </cell>
          <cell r="I25">
            <v>0.30299999999999999</v>
          </cell>
        </row>
        <row r="26">
          <cell r="A26">
            <v>38518</v>
          </cell>
          <cell r="D26">
            <v>0.29166666666666702</v>
          </cell>
          <cell r="E26">
            <v>0.11950000000000001</v>
          </cell>
          <cell r="F26">
            <v>0.26449999999999996</v>
          </cell>
          <cell r="G26">
            <v>0.26449999999999996</v>
          </cell>
          <cell r="H26">
            <v>0.26449999999999996</v>
          </cell>
          <cell r="I26">
            <v>0.26449999999999996</v>
          </cell>
        </row>
        <row r="27">
          <cell r="A27">
            <v>38534</v>
          </cell>
          <cell r="B27">
            <v>3.6999999999999998E-2</v>
          </cell>
          <cell r="C27">
            <v>7.5999999999999998E-2</v>
          </cell>
          <cell r="D27">
            <v>0.25000000000000033</v>
          </cell>
          <cell r="E27">
            <v>0.1</v>
          </cell>
          <cell r="F27">
            <v>0.22599999999999998</v>
          </cell>
          <cell r="G27">
            <v>0.22599999999999998</v>
          </cell>
          <cell r="H27">
            <v>0.22599999999999998</v>
          </cell>
          <cell r="I27">
            <v>0.22599999999999998</v>
          </cell>
        </row>
        <row r="28">
          <cell r="A28">
            <v>38548</v>
          </cell>
          <cell r="D28">
            <v>0.20833333333333368</v>
          </cell>
          <cell r="E28">
            <v>8.1500000000000003E-2</v>
          </cell>
          <cell r="F28">
            <v>0.188</v>
          </cell>
          <cell r="G28">
            <v>0.188</v>
          </cell>
          <cell r="H28">
            <v>0.188</v>
          </cell>
          <cell r="I28">
            <v>0.188</v>
          </cell>
        </row>
        <row r="29">
          <cell r="A29">
            <v>38565</v>
          </cell>
          <cell r="B29">
            <v>3.2000000000000001E-2</v>
          </cell>
          <cell r="C29">
            <v>7.4999999999999997E-2</v>
          </cell>
          <cell r="D29">
            <v>0.16666666666666702</v>
          </cell>
          <cell r="E29">
            <v>6.3E-2</v>
          </cell>
          <cell r="F29">
            <v>0.15</v>
          </cell>
          <cell r="G29">
            <v>9.3489500896908301E-2</v>
          </cell>
          <cell r="H29">
            <v>0.15</v>
          </cell>
          <cell r="I29">
            <v>0.15</v>
          </cell>
        </row>
        <row r="30">
          <cell r="A30">
            <v>38579</v>
          </cell>
          <cell r="D30">
            <v>0.12500000000000036</v>
          </cell>
          <cell r="E30">
            <v>4.7E-2</v>
          </cell>
          <cell r="F30">
            <v>0.11249999999999999</v>
          </cell>
          <cell r="G30">
            <v>0.11249999999999999</v>
          </cell>
          <cell r="H30">
            <v>0.11249999999999999</v>
          </cell>
          <cell r="I30">
            <v>0.11249999999999999</v>
          </cell>
        </row>
        <row r="31">
          <cell r="A31">
            <v>38596</v>
          </cell>
          <cell r="B31">
            <v>3.1E-2</v>
          </cell>
          <cell r="C31">
            <v>7.4999999999999997E-2</v>
          </cell>
          <cell r="D31">
            <v>8.3333333333333703E-2</v>
          </cell>
          <cell r="E31">
            <v>3.1E-2</v>
          </cell>
          <cell r="F31">
            <v>7.4999999999999997E-2</v>
          </cell>
          <cell r="G31">
            <v>7.4999999999999997E-2</v>
          </cell>
          <cell r="H31">
            <v>7.4999999999999997E-2</v>
          </cell>
          <cell r="I31">
            <v>7.4999999999999997E-2</v>
          </cell>
        </row>
        <row r="32">
          <cell r="A32">
            <v>38610</v>
          </cell>
          <cell r="D32">
            <v>4.1666666666667039E-2</v>
          </cell>
          <cell r="E32">
            <v>1.55E-2</v>
          </cell>
          <cell r="F32">
            <v>3.7499999999999999E-2</v>
          </cell>
          <cell r="G32">
            <v>3.7499999999999999E-2</v>
          </cell>
          <cell r="H32">
            <v>3.7499999999999999E-2</v>
          </cell>
          <cell r="I32">
            <v>2.7479254523194122E-2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8">
          <cell r="A38">
            <v>38261</v>
          </cell>
          <cell r="B38">
            <v>3.5000000000000003E-2</v>
          </cell>
          <cell r="C38">
            <v>5.7000000000000002E-2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39">
          <cell r="A39">
            <v>38275</v>
          </cell>
          <cell r="D39">
            <v>0.95833333333333337</v>
          </cell>
          <cell r="E39">
            <v>0.98249999999999993</v>
          </cell>
          <cell r="F39">
            <v>0.97150000000000003</v>
          </cell>
          <cell r="G39">
            <v>0.97150000000000003</v>
          </cell>
          <cell r="H39">
            <v>0.97150000000000003</v>
          </cell>
          <cell r="I39">
            <v>0.97150000000000003</v>
          </cell>
        </row>
        <row r="40">
          <cell r="A40">
            <v>38292</v>
          </cell>
          <cell r="B40">
            <v>5.8000000000000003E-2</v>
          </cell>
          <cell r="C40">
            <v>7.1000000000000008E-2</v>
          </cell>
          <cell r="D40">
            <v>0.91666666666666674</v>
          </cell>
          <cell r="E40">
            <v>0.96499999999999997</v>
          </cell>
          <cell r="F40">
            <v>0.94300000000000006</v>
          </cell>
          <cell r="G40">
            <v>0.94300000000000006</v>
          </cell>
          <cell r="H40">
            <v>0.94300000000000006</v>
          </cell>
          <cell r="I40">
            <v>0.94300000000000006</v>
          </cell>
        </row>
        <row r="41">
          <cell r="A41">
            <v>38306</v>
          </cell>
          <cell r="D41">
            <v>0.87500000000000011</v>
          </cell>
          <cell r="E41">
            <v>0.93599999999999994</v>
          </cell>
          <cell r="F41">
            <v>0.90749999999999997</v>
          </cell>
          <cell r="G41">
            <v>-0.38127853881278528</v>
          </cell>
          <cell r="H41">
            <v>-0.38127853881278528</v>
          </cell>
          <cell r="I41">
            <v>-0.38127853881278528</v>
          </cell>
        </row>
        <row r="42">
          <cell r="A42">
            <v>38322</v>
          </cell>
          <cell r="B42">
            <v>0.14000000000000001</v>
          </cell>
          <cell r="C42">
            <v>0.113</v>
          </cell>
          <cell r="D42">
            <v>0.83333333333333348</v>
          </cell>
          <cell r="E42">
            <v>0.90699999999999992</v>
          </cell>
          <cell r="F42">
            <v>0.872</v>
          </cell>
          <cell r="G42">
            <v>0.872</v>
          </cell>
          <cell r="H42">
            <v>0.872</v>
          </cell>
          <cell r="I42">
            <v>0.872</v>
          </cell>
        </row>
        <row r="43">
          <cell r="A43">
            <v>38336</v>
          </cell>
          <cell r="D43">
            <v>0.79166666666666685</v>
          </cell>
          <cell r="E43">
            <v>0.83699999999999997</v>
          </cell>
          <cell r="F43">
            <v>0.8155</v>
          </cell>
          <cell r="G43">
            <v>0.8155</v>
          </cell>
          <cell r="H43">
            <v>0.8155</v>
          </cell>
          <cell r="I43">
            <v>0.8155</v>
          </cell>
        </row>
        <row r="44">
          <cell r="A44">
            <v>38353</v>
          </cell>
          <cell r="B44">
            <v>0.19400000000000001</v>
          </cell>
          <cell r="C44">
            <v>0.14199999999999999</v>
          </cell>
          <cell r="D44">
            <v>0.75000000000000022</v>
          </cell>
          <cell r="E44">
            <v>0.7669999999999999</v>
          </cell>
          <cell r="F44">
            <v>0.75900000000000001</v>
          </cell>
          <cell r="G44">
            <v>0.75900000000000001</v>
          </cell>
          <cell r="H44">
            <v>0.75900000000000001</v>
          </cell>
          <cell r="I44">
            <v>0.75900000000000001</v>
          </cell>
        </row>
        <row r="45">
          <cell r="A45">
            <v>38367</v>
          </cell>
          <cell r="D45">
            <v>0.70833333333333359</v>
          </cell>
          <cell r="E45">
            <v>0.66999999999999993</v>
          </cell>
          <cell r="F45">
            <v>0.68799999999999994</v>
          </cell>
          <cell r="G45">
            <v>0.68799999999999994</v>
          </cell>
          <cell r="H45">
            <v>0.68799999999999994</v>
          </cell>
          <cell r="I45">
            <v>0.68799999999999994</v>
          </cell>
        </row>
        <row r="46">
          <cell r="A46">
            <v>38384</v>
          </cell>
          <cell r="B46">
            <v>0.191</v>
          </cell>
          <cell r="C46">
            <v>0.14099999999999999</v>
          </cell>
          <cell r="D46">
            <v>0.66666666666666696</v>
          </cell>
          <cell r="E46">
            <v>0.57299999999999995</v>
          </cell>
          <cell r="F46">
            <v>0.61699999999999999</v>
          </cell>
          <cell r="G46">
            <v>0.61699999999999999</v>
          </cell>
          <cell r="H46">
            <v>0.61699999999999999</v>
          </cell>
          <cell r="I46">
            <v>0.61699999999999999</v>
          </cell>
        </row>
        <row r="47">
          <cell r="A47">
            <v>38398</v>
          </cell>
          <cell r="D47">
            <v>0.62500000000000033</v>
          </cell>
          <cell r="E47">
            <v>0.47749999999999998</v>
          </cell>
          <cell r="F47">
            <v>0.54649999999999999</v>
          </cell>
          <cell r="G47">
            <v>0.54649999999999999</v>
          </cell>
          <cell r="H47">
            <v>0.54649999999999999</v>
          </cell>
          <cell r="I47">
            <v>0.54649999999999999</v>
          </cell>
        </row>
        <row r="48">
          <cell r="A48">
            <v>38412</v>
          </cell>
          <cell r="B48">
            <v>0.13500000000000001</v>
          </cell>
          <cell r="C48">
            <v>0.111</v>
          </cell>
          <cell r="D48">
            <v>0.5833333333333337</v>
          </cell>
          <cell r="E48">
            <v>0.38200000000000001</v>
          </cell>
          <cell r="F48">
            <v>0.47600000000000003</v>
          </cell>
          <cell r="G48">
            <v>0.47600000000000003</v>
          </cell>
          <cell r="H48">
            <v>0.47600000000000003</v>
          </cell>
          <cell r="I48">
            <v>0.47600000000000003</v>
          </cell>
        </row>
        <row r="49">
          <cell r="A49">
            <v>38426</v>
          </cell>
          <cell r="D49">
            <v>0.54166666666666707</v>
          </cell>
          <cell r="E49">
            <v>0.3145</v>
          </cell>
          <cell r="F49">
            <v>0.42050000000000004</v>
          </cell>
          <cell r="G49">
            <v>0.42050000000000004</v>
          </cell>
          <cell r="H49">
            <v>0.42050000000000004</v>
          </cell>
          <cell r="I49">
            <v>0.42050000000000004</v>
          </cell>
        </row>
        <row r="50">
          <cell r="A50">
            <v>38443</v>
          </cell>
          <cell r="B50">
            <v>7.2999999999999995E-2</v>
          </cell>
          <cell r="C50">
            <v>7.8E-2</v>
          </cell>
          <cell r="D50">
            <v>0.50000000000000044</v>
          </cell>
          <cell r="E50">
            <v>0.247</v>
          </cell>
          <cell r="F50">
            <v>0.36500000000000005</v>
          </cell>
          <cell r="G50">
            <v>0.25847304305873842</v>
          </cell>
          <cell r="H50">
            <v>0.25847304305873842</v>
          </cell>
          <cell r="I50">
            <v>0.25847304305873842</v>
          </cell>
        </row>
        <row r="51">
          <cell r="A51">
            <v>38457</v>
          </cell>
          <cell r="D51">
            <v>0.45833333333333376</v>
          </cell>
          <cell r="E51">
            <v>0.21049999999999999</v>
          </cell>
          <cell r="F51">
            <v>0.32600000000000007</v>
          </cell>
          <cell r="G51">
            <v>0.32600000000000007</v>
          </cell>
          <cell r="H51">
            <v>0.32600000000000007</v>
          </cell>
          <cell r="I51">
            <v>0.32600000000000007</v>
          </cell>
        </row>
        <row r="52">
          <cell r="A52">
            <v>38473</v>
          </cell>
          <cell r="B52">
            <v>4.4999999999999998E-2</v>
          </cell>
          <cell r="C52">
            <v>6.3E-2</v>
          </cell>
          <cell r="D52">
            <v>0.41666666666666707</v>
          </cell>
          <cell r="E52">
            <v>0.17399999999999999</v>
          </cell>
          <cell r="F52">
            <v>0.28700000000000003</v>
          </cell>
          <cell r="G52">
            <v>0.28700000000000003</v>
          </cell>
          <cell r="H52">
            <v>0.28700000000000003</v>
          </cell>
          <cell r="I52">
            <v>0.28700000000000003</v>
          </cell>
        </row>
        <row r="53">
          <cell r="A53">
            <v>38487</v>
          </cell>
          <cell r="D53">
            <v>0.37500000000000039</v>
          </cell>
          <cell r="E53">
            <v>0.1515</v>
          </cell>
          <cell r="F53">
            <v>0.2555</v>
          </cell>
          <cell r="G53">
            <v>0.2555</v>
          </cell>
          <cell r="H53">
            <v>0.2555</v>
          </cell>
          <cell r="I53">
            <v>0.2555</v>
          </cell>
        </row>
        <row r="54">
          <cell r="A54">
            <v>38504</v>
          </cell>
          <cell r="B54">
            <v>3.5999999999999997E-2</v>
          </cell>
          <cell r="C54">
            <v>5.8000000000000003E-2</v>
          </cell>
          <cell r="D54">
            <v>0.3333333333333337</v>
          </cell>
          <cell r="E54">
            <v>0.129</v>
          </cell>
          <cell r="F54">
            <v>0.224</v>
          </cell>
          <cell r="G54">
            <v>0.224</v>
          </cell>
          <cell r="H54">
            <v>0.1399587961304192</v>
          </cell>
          <cell r="I54">
            <v>0.22166915546706487</v>
          </cell>
        </row>
        <row r="55">
          <cell r="A55">
            <v>38518</v>
          </cell>
          <cell r="D55">
            <v>0.29166666666666702</v>
          </cell>
          <cell r="E55">
            <v>0.111</v>
          </cell>
          <cell r="F55">
            <v>0.19500000000000001</v>
          </cell>
          <cell r="G55">
            <v>0.19500000000000001</v>
          </cell>
          <cell r="H55">
            <v>0.19500000000000001</v>
          </cell>
          <cell r="I55">
            <v>0.19500000000000001</v>
          </cell>
        </row>
        <row r="56">
          <cell r="A56">
            <v>38534</v>
          </cell>
          <cell r="B56">
            <v>3.4000000000000002E-2</v>
          </cell>
          <cell r="C56">
            <v>5.7000000000000002E-2</v>
          </cell>
          <cell r="D56">
            <v>0.25000000000000033</v>
          </cell>
          <cell r="E56">
            <v>9.2999999999999999E-2</v>
          </cell>
          <cell r="F56">
            <v>0.16600000000000001</v>
          </cell>
          <cell r="G56">
            <v>0.16600000000000001</v>
          </cell>
          <cell r="H56">
            <v>0.16600000000000001</v>
          </cell>
          <cell r="I56">
            <v>0.16600000000000001</v>
          </cell>
        </row>
        <row r="57">
          <cell r="A57">
            <v>38548</v>
          </cell>
          <cell r="D57">
            <v>0.20833333333333368</v>
          </cell>
          <cell r="E57">
            <v>7.5999999999999998E-2</v>
          </cell>
          <cell r="F57">
            <v>0.13750000000000001</v>
          </cell>
          <cell r="G57">
            <v>0.13750000000000001</v>
          </cell>
          <cell r="H57">
            <v>0.13750000000000001</v>
          </cell>
          <cell r="I57">
            <v>0.13750000000000001</v>
          </cell>
        </row>
        <row r="58">
          <cell r="A58">
            <v>38565</v>
          </cell>
          <cell r="B58">
            <v>0.03</v>
          </cell>
          <cell r="C58">
            <v>5.5E-2</v>
          </cell>
          <cell r="D58">
            <v>0.16666666666666702</v>
          </cell>
          <cell r="E58">
            <v>5.8999999999999997E-2</v>
          </cell>
          <cell r="F58">
            <v>0.109</v>
          </cell>
          <cell r="G58">
            <v>9.3489500896908301E-2</v>
          </cell>
          <cell r="H58">
            <v>-0.79334517793511949</v>
          </cell>
          <cell r="I58">
            <v>0.31247612803738506</v>
          </cell>
        </row>
        <row r="59">
          <cell r="A59">
            <v>38579</v>
          </cell>
          <cell r="D59">
            <v>0.12500000000000036</v>
          </cell>
          <cell r="E59">
            <v>4.3999999999999997E-2</v>
          </cell>
          <cell r="F59">
            <v>8.1500000000000003E-2</v>
          </cell>
          <cell r="G59">
            <v>8.1500000000000003E-2</v>
          </cell>
          <cell r="H59">
            <v>8.1500000000000003E-2</v>
          </cell>
          <cell r="I59">
            <v>8.1500000000000003E-2</v>
          </cell>
        </row>
        <row r="60">
          <cell r="A60">
            <v>38596</v>
          </cell>
          <cell r="B60">
            <v>2.9000000000000001E-2</v>
          </cell>
          <cell r="C60">
            <v>5.3999999999999999E-2</v>
          </cell>
          <cell r="D60">
            <v>8.3333333333333703E-2</v>
          </cell>
          <cell r="E60">
            <v>2.9000000000000001E-2</v>
          </cell>
          <cell r="F60">
            <v>5.3999999999999999E-2</v>
          </cell>
          <cell r="G60">
            <v>5.3999999999999999E-2</v>
          </cell>
          <cell r="H60">
            <v>5.3999999999999999E-2</v>
          </cell>
          <cell r="I60">
            <v>5.3999999999999999E-2</v>
          </cell>
        </row>
        <row r="61">
          <cell r="A61">
            <v>38610</v>
          </cell>
          <cell r="D61">
            <v>4.1666666666667039E-2</v>
          </cell>
          <cell r="E61">
            <v>1.4500000000000001E-2</v>
          </cell>
          <cell r="F61">
            <v>2.7E-2</v>
          </cell>
          <cell r="G61">
            <v>2.7E-2</v>
          </cell>
          <cell r="H61">
            <v>2.7E-2</v>
          </cell>
          <cell r="I61">
            <v>2.7E-2</v>
          </cell>
        </row>
        <row r="62">
          <cell r="A62">
            <v>38625</v>
          </cell>
          <cell r="D62">
            <v>3.7470027081099033E-16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6">
          <cell r="A66" t="str">
            <v>TN (table_tn)</v>
          </cell>
        </row>
        <row r="67">
          <cell r="A67">
            <v>38261</v>
          </cell>
          <cell r="B67">
            <v>3.6999999999999998E-2</v>
          </cell>
          <cell r="C67">
            <v>6.5000000000000002E-2</v>
          </cell>
          <cell r="D67">
            <v>1</v>
          </cell>
          <cell r="E67">
            <v>0.99999999999999989</v>
          </cell>
          <cell r="F67">
            <v>1</v>
          </cell>
          <cell r="G67">
            <v>1</v>
          </cell>
        </row>
        <row r="68">
          <cell r="A68">
            <v>38275</v>
          </cell>
          <cell r="D68">
            <v>0.95833333333333337</v>
          </cell>
          <cell r="E68">
            <v>0.98149999999999982</v>
          </cell>
          <cell r="F68">
            <v>0.96750000000000003</v>
          </cell>
          <cell r="G68">
            <v>0.99459999999999993</v>
          </cell>
        </row>
        <row r="69">
          <cell r="A69">
            <v>38292</v>
          </cell>
          <cell r="B69">
            <v>6.5000000000000002E-2</v>
          </cell>
          <cell r="C69">
            <v>7.5999999999999998E-2</v>
          </cell>
          <cell r="D69">
            <v>0.91666666666666674</v>
          </cell>
          <cell r="E69">
            <v>0.96299999999999986</v>
          </cell>
          <cell r="F69">
            <v>0.93499999999999994</v>
          </cell>
          <cell r="G69">
            <v>0.98919999999999997</v>
          </cell>
        </row>
        <row r="70">
          <cell r="A70">
            <v>38306</v>
          </cell>
          <cell r="D70">
            <v>0.87500000000000011</v>
          </cell>
          <cell r="E70">
            <v>0.93049999999999988</v>
          </cell>
          <cell r="F70">
            <v>0.89700000000000002</v>
          </cell>
          <cell r="G70">
            <v>0.91259704482844983</v>
          </cell>
        </row>
        <row r="71">
          <cell r="A71">
            <v>38322</v>
          </cell>
          <cell r="B71">
            <v>0.13800000000000001</v>
          </cell>
          <cell r="C71">
            <v>0.105</v>
          </cell>
          <cell r="D71">
            <v>0.83333333333333348</v>
          </cell>
          <cell r="E71">
            <v>0.89799999999999991</v>
          </cell>
          <cell r="F71">
            <v>0.85899999999999999</v>
          </cell>
          <cell r="G71">
            <v>0.85899999999999999</v>
          </cell>
          <cell r="H71">
            <v>0.84590594706823907</v>
          </cell>
        </row>
        <row r="72">
          <cell r="A72">
            <v>38336</v>
          </cell>
          <cell r="D72">
            <v>0.79166666666666685</v>
          </cell>
          <cell r="E72">
            <v>0.82899999999999996</v>
          </cell>
          <cell r="F72">
            <v>0.80649999999999999</v>
          </cell>
          <cell r="G72">
            <v>0.80649999999999999</v>
          </cell>
        </row>
        <row r="73">
          <cell r="A73">
            <v>38353</v>
          </cell>
          <cell r="B73">
            <v>0.20699999999999999</v>
          </cell>
          <cell r="C73">
            <v>0.13300000000000001</v>
          </cell>
          <cell r="D73">
            <v>0.75000000000000022</v>
          </cell>
          <cell r="E73">
            <v>0.7599999999999999</v>
          </cell>
          <cell r="F73">
            <v>0.754</v>
          </cell>
          <cell r="G73">
            <v>0.754</v>
          </cell>
        </row>
        <row r="74">
          <cell r="A74">
            <v>38367</v>
          </cell>
          <cell r="D74">
            <v>0.70833333333333359</v>
          </cell>
          <cell r="E74">
            <v>0.65649999999999986</v>
          </cell>
          <cell r="F74">
            <v>0.6875</v>
          </cell>
          <cell r="G74">
            <v>0.6875</v>
          </cell>
        </row>
        <row r="75">
          <cell r="A75">
            <v>38384</v>
          </cell>
          <cell r="B75">
            <v>0.18</v>
          </cell>
          <cell r="C75">
            <v>0.122</v>
          </cell>
          <cell r="D75">
            <v>0.66666666666666696</v>
          </cell>
          <cell r="E75">
            <v>0.55299999999999994</v>
          </cell>
          <cell r="F75">
            <v>0.621</v>
          </cell>
          <cell r="G75">
            <v>0.621</v>
          </cell>
        </row>
        <row r="76">
          <cell r="A76">
            <v>38398</v>
          </cell>
          <cell r="D76">
            <v>0.62500000000000033</v>
          </cell>
          <cell r="E76">
            <v>0.46299999999999997</v>
          </cell>
          <cell r="F76">
            <v>0.56000000000000005</v>
          </cell>
          <cell r="G76">
            <v>0.56000000000000005</v>
          </cell>
        </row>
        <row r="77">
          <cell r="A77">
            <v>38412</v>
          </cell>
          <cell r="B77">
            <v>0.13500000000000001</v>
          </cell>
          <cell r="C77">
            <v>0.104</v>
          </cell>
          <cell r="D77">
            <v>0.5833333333333337</v>
          </cell>
          <cell r="E77">
            <v>0.373</v>
          </cell>
          <cell r="F77">
            <v>0.499</v>
          </cell>
          <cell r="G77">
            <v>0.499</v>
          </cell>
        </row>
        <row r="78">
          <cell r="A78">
            <v>38426</v>
          </cell>
          <cell r="D78">
            <v>0.54166666666666707</v>
          </cell>
          <cell r="E78">
            <v>0.30549999999999999</v>
          </cell>
          <cell r="F78">
            <v>0.44700000000000001</v>
          </cell>
          <cell r="G78">
            <v>0.44700000000000001</v>
          </cell>
        </row>
        <row r="79">
          <cell r="A79">
            <v>38443</v>
          </cell>
          <cell r="B79">
            <v>7.8E-2</v>
          </cell>
          <cell r="C79">
            <v>8.2000000000000003E-2</v>
          </cell>
          <cell r="D79">
            <v>0.50000000000000044</v>
          </cell>
          <cell r="E79">
            <v>0.23799999999999999</v>
          </cell>
          <cell r="F79">
            <v>0.39500000000000002</v>
          </cell>
          <cell r="G79">
            <v>0.42918961447678994</v>
          </cell>
        </row>
        <row r="80">
          <cell r="A80">
            <v>38457</v>
          </cell>
          <cell r="D80">
            <v>0.45833333333333376</v>
          </cell>
          <cell r="E80">
            <v>0.19900000000000001</v>
          </cell>
          <cell r="F80">
            <v>0.35399999999999998</v>
          </cell>
          <cell r="G80">
            <v>0.35399999999999998</v>
          </cell>
        </row>
        <row r="81">
          <cell r="A81">
            <v>38473</v>
          </cell>
          <cell r="B81">
            <v>3.9E-2</v>
          </cell>
          <cell r="C81">
            <v>6.6000000000000003E-2</v>
          </cell>
          <cell r="D81">
            <v>0.41666666666666707</v>
          </cell>
          <cell r="E81">
            <v>0.16</v>
          </cell>
          <cell r="F81">
            <v>0.313</v>
          </cell>
          <cell r="G81">
            <v>0.313</v>
          </cell>
        </row>
        <row r="82">
          <cell r="A82">
            <v>38487</v>
          </cell>
          <cell r="D82">
            <v>0.37500000000000039</v>
          </cell>
          <cell r="E82">
            <v>0.14050000000000001</v>
          </cell>
          <cell r="F82">
            <v>0.28000000000000003</v>
          </cell>
          <cell r="G82">
            <v>0.28000000000000003</v>
          </cell>
        </row>
        <row r="83">
          <cell r="A83">
            <v>38504</v>
          </cell>
          <cell r="B83">
            <v>3.5999999999999997E-2</v>
          </cell>
          <cell r="C83">
            <v>6.4000000000000001E-2</v>
          </cell>
          <cell r="D83">
            <v>0.3333333333333337</v>
          </cell>
          <cell r="E83">
            <v>0.121</v>
          </cell>
          <cell r="F83">
            <v>0.247</v>
          </cell>
          <cell r="G83">
            <v>0.247</v>
          </cell>
        </row>
        <row r="84">
          <cell r="A84">
            <v>38518</v>
          </cell>
          <cell r="D84">
            <v>0.29166666666666702</v>
          </cell>
          <cell r="E84">
            <v>0.10300000000000001</v>
          </cell>
          <cell r="F84">
            <v>0.215</v>
          </cell>
          <cell r="G84">
            <v>0.215</v>
          </cell>
        </row>
        <row r="85">
          <cell r="A85">
            <v>38534</v>
          </cell>
          <cell r="B85">
            <v>2.9000000000000001E-2</v>
          </cell>
          <cell r="C85">
            <v>6.0999999999999999E-2</v>
          </cell>
          <cell r="D85">
            <v>0.25000000000000033</v>
          </cell>
          <cell r="E85">
            <v>8.5000000000000006E-2</v>
          </cell>
          <cell r="F85">
            <v>0.183</v>
          </cell>
          <cell r="G85">
            <v>0.183</v>
          </cell>
        </row>
        <row r="86">
          <cell r="A86">
            <v>38548</v>
          </cell>
          <cell r="D86">
            <v>0.20833333333333368</v>
          </cell>
          <cell r="E86">
            <v>7.0500000000000007E-2</v>
          </cell>
          <cell r="F86">
            <v>0.1525</v>
          </cell>
          <cell r="G86">
            <v>0.1525</v>
          </cell>
        </row>
        <row r="87">
          <cell r="A87">
            <v>38565</v>
          </cell>
          <cell r="B87">
            <v>2.8000000000000001E-2</v>
          </cell>
          <cell r="C87">
            <v>6.0999999999999999E-2</v>
          </cell>
          <cell r="D87">
            <v>0.16666666666666702</v>
          </cell>
          <cell r="E87">
            <v>5.6000000000000001E-2</v>
          </cell>
          <cell r="F87">
            <v>0.122</v>
          </cell>
          <cell r="G87">
            <v>0.122</v>
          </cell>
        </row>
        <row r="88">
          <cell r="A88">
            <v>38579</v>
          </cell>
          <cell r="D88">
            <v>0.12500000000000036</v>
          </cell>
          <cell r="E88">
            <v>4.2000000000000003E-2</v>
          </cell>
          <cell r="F88">
            <v>9.1499999999999998E-2</v>
          </cell>
          <cell r="G88">
            <v>9.1499999999999998E-2</v>
          </cell>
        </row>
        <row r="89">
          <cell r="A89">
            <v>38596</v>
          </cell>
          <cell r="B89">
            <v>2.8000000000000001E-2</v>
          </cell>
          <cell r="C89">
            <v>6.0999999999999999E-2</v>
          </cell>
          <cell r="D89">
            <v>8.3333333333333703E-2</v>
          </cell>
          <cell r="E89">
            <v>2.8000000000000001E-2</v>
          </cell>
          <cell r="F89">
            <v>6.0999999999999999E-2</v>
          </cell>
          <cell r="G89">
            <v>6.0999999999999999E-2</v>
          </cell>
        </row>
        <row r="90">
          <cell r="A90">
            <v>38610</v>
          </cell>
          <cell r="D90">
            <v>4.1666666666667039E-2</v>
          </cell>
          <cell r="E90">
            <v>1.4E-2</v>
          </cell>
          <cell r="F90">
            <v>3.0499999999999999E-2</v>
          </cell>
          <cell r="G90">
            <v>3.0499999999999999E-2</v>
          </cell>
        </row>
        <row r="91">
          <cell r="A91">
            <v>38625</v>
          </cell>
          <cell r="D91">
            <v>3.7470027081099033E-16</v>
          </cell>
          <cell r="E91">
            <v>0</v>
          </cell>
          <cell r="F91">
            <v>0</v>
          </cell>
          <cell r="G91">
            <v>0</v>
          </cell>
        </row>
        <row r="96">
          <cell r="A96">
            <v>38261</v>
          </cell>
          <cell r="B96">
            <v>3.6999999999999998E-2</v>
          </cell>
          <cell r="C96">
            <v>6.5000000000000002E-2</v>
          </cell>
          <cell r="D96">
            <v>1</v>
          </cell>
          <cell r="E96">
            <v>0.99999999999999989</v>
          </cell>
          <cell r="F96">
            <v>1</v>
          </cell>
          <cell r="G96">
            <v>1</v>
          </cell>
        </row>
        <row r="97">
          <cell r="A97">
            <v>38275</v>
          </cell>
          <cell r="D97">
            <v>0.95833333333333337</v>
          </cell>
          <cell r="E97">
            <v>0.98149999999999982</v>
          </cell>
          <cell r="F97">
            <v>0.96750000000000003</v>
          </cell>
          <cell r="G97">
            <v>0.96184343083333335</v>
          </cell>
        </row>
        <row r="98">
          <cell r="A98">
            <v>38292</v>
          </cell>
          <cell r="B98">
            <v>6.5000000000000002E-2</v>
          </cell>
          <cell r="C98">
            <v>7.5999999999999998E-2</v>
          </cell>
          <cell r="D98">
            <v>0.91666666666666674</v>
          </cell>
          <cell r="E98">
            <v>0.96299999999999986</v>
          </cell>
          <cell r="F98">
            <v>0.93499999999999994</v>
          </cell>
          <cell r="G98">
            <v>0.92368686166666669</v>
          </cell>
        </row>
        <row r="99">
          <cell r="A99">
            <v>38306</v>
          </cell>
          <cell r="D99">
            <v>0.87500000000000011</v>
          </cell>
          <cell r="E99">
            <v>0.93049999999999988</v>
          </cell>
          <cell r="F99">
            <v>0.89700000000000002</v>
          </cell>
          <cell r="G99">
            <v>0.88340908250000005</v>
          </cell>
        </row>
        <row r="100">
          <cell r="A100">
            <v>38322</v>
          </cell>
          <cell r="B100">
            <v>0.13800000000000001</v>
          </cell>
          <cell r="C100">
            <v>0.105</v>
          </cell>
          <cell r="D100">
            <v>0.83333333333333348</v>
          </cell>
          <cell r="E100">
            <v>0.89799999999999991</v>
          </cell>
          <cell r="F100">
            <v>0.85899999999999999</v>
          </cell>
          <cell r="G100">
            <v>0.84313130333333342</v>
          </cell>
        </row>
        <row r="101">
          <cell r="A101">
            <v>38336</v>
          </cell>
          <cell r="D101">
            <v>0.79166666666666685</v>
          </cell>
          <cell r="E101">
            <v>0.82899999999999996</v>
          </cell>
          <cell r="F101">
            <v>0.80649999999999999</v>
          </cell>
          <cell r="G101">
            <v>0.79732322666666677</v>
          </cell>
        </row>
        <row r="102">
          <cell r="A102">
            <v>38353</v>
          </cell>
          <cell r="B102">
            <v>0.20699999999999999</v>
          </cell>
          <cell r="C102">
            <v>0.13300000000000001</v>
          </cell>
          <cell r="D102">
            <v>0.75000000000000022</v>
          </cell>
          <cell r="E102">
            <v>0.7599999999999999</v>
          </cell>
          <cell r="F102">
            <v>0.754</v>
          </cell>
          <cell r="G102">
            <v>0.75151515000000013</v>
          </cell>
        </row>
        <row r="103">
          <cell r="A103">
            <v>38367</v>
          </cell>
          <cell r="D103">
            <v>0.70833333333333359</v>
          </cell>
          <cell r="E103">
            <v>0.65649999999999986</v>
          </cell>
          <cell r="F103">
            <v>0.6875</v>
          </cell>
          <cell r="G103">
            <v>0.70047980583333358</v>
          </cell>
        </row>
        <row r="104">
          <cell r="A104">
            <v>38384</v>
          </cell>
          <cell r="B104">
            <v>0.18</v>
          </cell>
          <cell r="C104">
            <v>0.122</v>
          </cell>
          <cell r="D104">
            <v>0.66666666666666696</v>
          </cell>
          <cell r="E104">
            <v>0.55299999999999994</v>
          </cell>
          <cell r="F104">
            <v>0.621</v>
          </cell>
          <cell r="G104">
            <v>0.64944446166666692</v>
          </cell>
          <cell r="H104">
            <v>0.61414282952845478</v>
          </cell>
          <cell r="I104">
            <v>0.60721486473481034</v>
          </cell>
        </row>
        <row r="105">
          <cell r="A105">
            <v>38398</v>
          </cell>
          <cell r="D105">
            <v>0.62500000000000033</v>
          </cell>
          <cell r="E105">
            <v>0.46299999999999997</v>
          </cell>
          <cell r="F105">
            <v>0.56000000000000005</v>
          </cell>
          <cell r="G105">
            <v>0.60045457000000035</v>
          </cell>
        </row>
        <row r="106">
          <cell r="A106">
            <v>38412</v>
          </cell>
          <cell r="B106">
            <v>0.13500000000000001</v>
          </cell>
          <cell r="C106">
            <v>0.104</v>
          </cell>
          <cell r="D106">
            <v>0.5833333333333337</v>
          </cell>
          <cell r="E106">
            <v>0.373</v>
          </cell>
          <cell r="F106">
            <v>0.499</v>
          </cell>
          <cell r="G106">
            <v>0.55146467833333368</v>
          </cell>
        </row>
        <row r="107">
          <cell r="A107">
            <v>38426</v>
          </cell>
          <cell r="D107">
            <v>0.54166666666666707</v>
          </cell>
          <cell r="E107">
            <v>0.30549999999999999</v>
          </cell>
          <cell r="F107">
            <v>0.44700000000000001</v>
          </cell>
          <cell r="G107">
            <v>0.50588387416666702</v>
          </cell>
        </row>
        <row r="108">
          <cell r="A108">
            <v>38443</v>
          </cell>
          <cell r="B108">
            <v>7.8E-2</v>
          </cell>
          <cell r="C108">
            <v>8.2000000000000003E-2</v>
          </cell>
          <cell r="D108">
            <v>0.50000000000000044</v>
          </cell>
          <cell r="E108">
            <v>0.23799999999999999</v>
          </cell>
          <cell r="F108">
            <v>0.39500000000000002</v>
          </cell>
          <cell r="G108">
            <v>0.31252109348633145</v>
          </cell>
        </row>
        <row r="109">
          <cell r="A109">
            <v>38457</v>
          </cell>
          <cell r="D109">
            <v>0.45833333333333376</v>
          </cell>
          <cell r="E109">
            <v>0.19900000000000001</v>
          </cell>
          <cell r="F109">
            <v>0.35399999999999998</v>
          </cell>
          <cell r="G109">
            <v>0.41904044333333368</v>
          </cell>
        </row>
        <row r="110">
          <cell r="A110">
            <v>38473</v>
          </cell>
          <cell r="B110">
            <v>3.9E-2</v>
          </cell>
          <cell r="C110">
            <v>6.6000000000000003E-2</v>
          </cell>
          <cell r="D110">
            <v>0.41666666666666707</v>
          </cell>
          <cell r="E110">
            <v>0.16</v>
          </cell>
          <cell r="F110">
            <v>0.313</v>
          </cell>
          <cell r="G110">
            <v>0.37777781666666704</v>
          </cell>
        </row>
        <row r="111">
          <cell r="A111">
            <v>38487</v>
          </cell>
          <cell r="D111">
            <v>0.37500000000000039</v>
          </cell>
          <cell r="E111">
            <v>0.14050000000000001</v>
          </cell>
          <cell r="F111">
            <v>0.28000000000000003</v>
          </cell>
          <cell r="G111">
            <v>0.33946973250000034</v>
          </cell>
        </row>
        <row r="112">
          <cell r="A112">
            <v>38504</v>
          </cell>
          <cell r="B112">
            <v>3.5999999999999997E-2</v>
          </cell>
          <cell r="C112">
            <v>6.4000000000000001E-2</v>
          </cell>
          <cell r="D112">
            <v>0.3333333333333337</v>
          </cell>
          <cell r="E112">
            <v>0.121</v>
          </cell>
          <cell r="F112">
            <v>0.247</v>
          </cell>
          <cell r="G112">
            <v>0.3011616483333337</v>
          </cell>
        </row>
        <row r="113">
          <cell r="A113">
            <v>38518</v>
          </cell>
          <cell r="D113">
            <v>0.29166666666666702</v>
          </cell>
          <cell r="E113">
            <v>0.10300000000000001</v>
          </cell>
          <cell r="F113">
            <v>0.215</v>
          </cell>
          <cell r="G113">
            <v>0.26308083666666698</v>
          </cell>
        </row>
        <row r="114">
          <cell r="A114">
            <v>38534</v>
          </cell>
          <cell r="B114">
            <v>2.9000000000000001E-2</v>
          </cell>
          <cell r="C114">
            <v>6.0999999999999999E-2</v>
          </cell>
          <cell r="D114">
            <v>0.25000000000000033</v>
          </cell>
          <cell r="E114">
            <v>8.5000000000000006E-2</v>
          </cell>
          <cell r="F114">
            <v>0.183</v>
          </cell>
          <cell r="G114">
            <v>0.2250000250000003</v>
          </cell>
        </row>
        <row r="115">
          <cell r="A115">
            <v>38548</v>
          </cell>
          <cell r="D115">
            <v>0.20833333333333368</v>
          </cell>
          <cell r="E115">
            <v>7.0500000000000007E-2</v>
          </cell>
          <cell r="F115">
            <v>0.1525</v>
          </cell>
          <cell r="G115">
            <v>0.18744951583333364</v>
          </cell>
        </row>
        <row r="116">
          <cell r="A116">
            <v>38565</v>
          </cell>
          <cell r="B116">
            <v>2.8000000000000001E-2</v>
          </cell>
          <cell r="C116">
            <v>6.0999999999999999E-2</v>
          </cell>
          <cell r="D116">
            <v>0.16666666666666702</v>
          </cell>
          <cell r="E116">
            <v>5.6000000000000001E-2</v>
          </cell>
          <cell r="F116">
            <v>0.122</v>
          </cell>
          <cell r="G116">
            <v>0.14989900666666697</v>
          </cell>
        </row>
        <row r="117">
          <cell r="A117">
            <v>38579</v>
          </cell>
          <cell r="D117">
            <v>0.12500000000000036</v>
          </cell>
          <cell r="E117">
            <v>4.2000000000000003E-2</v>
          </cell>
          <cell r="F117">
            <v>9.1499999999999998E-2</v>
          </cell>
          <cell r="G117">
            <v>0.11242425500000031</v>
          </cell>
        </row>
        <row r="118">
          <cell r="A118">
            <v>38596</v>
          </cell>
          <cell r="B118">
            <v>2.8000000000000001E-2</v>
          </cell>
          <cell r="C118">
            <v>6.0999999999999999E-2</v>
          </cell>
          <cell r="D118">
            <v>8.3333333333333703E-2</v>
          </cell>
          <cell r="E118">
            <v>2.8000000000000001E-2</v>
          </cell>
          <cell r="F118">
            <v>6.0999999999999999E-2</v>
          </cell>
          <cell r="G118">
            <v>7.4949503333333653E-2</v>
          </cell>
        </row>
        <row r="119">
          <cell r="A119">
            <v>38610</v>
          </cell>
          <cell r="D119">
            <v>4.1666666666667039E-2</v>
          </cell>
          <cell r="E119">
            <v>1.4E-2</v>
          </cell>
          <cell r="F119">
            <v>3.0499999999999999E-2</v>
          </cell>
          <cell r="G119">
            <v>3.7474751666666986E-2</v>
          </cell>
        </row>
        <row r="120">
          <cell r="A120">
            <v>38625</v>
          </cell>
          <cell r="D120">
            <v>3.7470027081099033E-16</v>
          </cell>
          <cell r="E120">
            <v>0</v>
          </cell>
          <cell r="F120">
            <v>0</v>
          </cell>
          <cell r="G120">
            <v>3.1792755927906314E-16</v>
          </cell>
        </row>
        <row r="126">
          <cell r="A126">
            <v>38261</v>
          </cell>
          <cell r="B126">
            <v>3.6999999999999998E-2</v>
          </cell>
          <cell r="C126">
            <v>6.5000000000000002E-2</v>
          </cell>
          <cell r="D126">
            <v>1</v>
          </cell>
          <cell r="E126">
            <v>0.99999999999999989</v>
          </cell>
          <cell r="F126">
            <v>0.99999999999999989</v>
          </cell>
          <cell r="G126">
            <v>0.99999999999999989</v>
          </cell>
          <cell r="H126">
            <v>1</v>
          </cell>
        </row>
        <row r="127">
          <cell r="A127">
            <v>38275</v>
          </cell>
          <cell r="D127">
            <v>0.95833333333333337</v>
          </cell>
          <cell r="E127">
            <v>0.98149999999999982</v>
          </cell>
          <cell r="F127">
            <v>0.97248091603053433</v>
          </cell>
          <cell r="G127">
            <v>0.97248091603053433</v>
          </cell>
          <cell r="H127">
            <v>0.95833333333333337</v>
          </cell>
        </row>
        <row r="128">
          <cell r="A128">
            <v>38292</v>
          </cell>
          <cell r="B128">
            <v>6.5000000000000002E-2</v>
          </cell>
          <cell r="C128">
            <v>7.5999999999999998E-2</v>
          </cell>
          <cell r="D128">
            <v>0.91666666666666674</v>
          </cell>
          <cell r="E128">
            <v>0.96299999999999986</v>
          </cell>
          <cell r="F128">
            <v>0.94496183206106865</v>
          </cell>
          <cell r="G128">
            <v>0.94496183206106865</v>
          </cell>
          <cell r="H128">
            <v>0.91666666666666674</v>
          </cell>
        </row>
        <row r="129">
          <cell r="A129">
            <v>38306</v>
          </cell>
          <cell r="D129">
            <v>0.87500000000000011</v>
          </cell>
          <cell r="E129">
            <v>0.93049999999999988</v>
          </cell>
          <cell r="F129">
            <v>0.90889312977099235</v>
          </cell>
          <cell r="G129">
            <v>0.90889312977099235</v>
          </cell>
          <cell r="H129">
            <v>0.87500000000000011</v>
          </cell>
        </row>
        <row r="130">
          <cell r="A130">
            <v>38322</v>
          </cell>
          <cell r="B130">
            <v>0.13800000000000001</v>
          </cell>
          <cell r="C130">
            <v>0.105</v>
          </cell>
          <cell r="D130">
            <v>0.83333333333333348</v>
          </cell>
          <cell r="E130">
            <v>0.89799999999999991</v>
          </cell>
          <cell r="F130">
            <v>0.87282442748091604</v>
          </cell>
          <cell r="G130">
            <v>0.87282442748091604</v>
          </cell>
          <cell r="H130">
            <v>0.83333333333333348</v>
          </cell>
        </row>
        <row r="131">
          <cell r="A131">
            <v>38336</v>
          </cell>
          <cell r="D131">
            <v>0.79166666666666685</v>
          </cell>
          <cell r="E131">
            <v>0.82899999999999996</v>
          </cell>
          <cell r="F131">
            <v>0.81446564885496187</v>
          </cell>
          <cell r="G131">
            <v>0.81446564885496187</v>
          </cell>
          <cell r="H131">
            <v>0.79166666666666685</v>
          </cell>
        </row>
        <row r="132">
          <cell r="A132">
            <v>38353</v>
          </cell>
          <cell r="B132">
            <v>0.20699999999999999</v>
          </cell>
          <cell r="C132">
            <v>0.13300000000000001</v>
          </cell>
          <cell r="D132">
            <v>0.75000000000000022</v>
          </cell>
          <cell r="E132">
            <v>0.7599999999999999</v>
          </cell>
          <cell r="F132">
            <v>0.75610687022900769</v>
          </cell>
          <cell r="G132">
            <v>0.75610687022900769</v>
          </cell>
          <cell r="H132">
            <v>0.75000000000000022</v>
          </cell>
        </row>
        <row r="133">
          <cell r="A133">
            <v>38367</v>
          </cell>
          <cell r="D133">
            <v>0.70833333333333359</v>
          </cell>
          <cell r="E133">
            <v>0.65649999999999986</v>
          </cell>
          <cell r="F133">
            <v>0.67667938931297711</v>
          </cell>
          <cell r="G133">
            <v>0.67667938931297711</v>
          </cell>
          <cell r="H133">
            <v>0.70833333333333359</v>
          </cell>
        </row>
        <row r="134">
          <cell r="A134">
            <v>38384</v>
          </cell>
          <cell r="B134">
            <v>0.18</v>
          </cell>
          <cell r="C134">
            <v>0.122</v>
          </cell>
          <cell r="D134">
            <v>0.66666666666666696</v>
          </cell>
          <cell r="E134">
            <v>0.55299999999999994</v>
          </cell>
          <cell r="F134">
            <v>0.59725190839694653</v>
          </cell>
          <cell r="G134">
            <v>0.59725190839694653</v>
          </cell>
          <cell r="H134">
            <v>0.66666666666666696</v>
          </cell>
        </row>
        <row r="135">
          <cell r="A135">
            <v>38398</v>
          </cell>
          <cell r="D135">
            <v>0.62500000000000033</v>
          </cell>
          <cell r="E135">
            <v>0.46299999999999997</v>
          </cell>
          <cell r="F135">
            <v>0.52606870229007641</v>
          </cell>
          <cell r="G135">
            <v>0.52606870229007641</v>
          </cell>
          <cell r="H135">
            <v>0.62500000000000033</v>
          </cell>
        </row>
        <row r="136">
          <cell r="A136">
            <v>38412</v>
          </cell>
          <cell r="B136">
            <v>0.13500000000000001</v>
          </cell>
          <cell r="C136">
            <v>0.104</v>
          </cell>
          <cell r="D136">
            <v>0.5833333333333337</v>
          </cell>
          <cell r="E136">
            <v>0.373</v>
          </cell>
          <cell r="F136">
            <v>0.45488549618320617</v>
          </cell>
          <cell r="G136">
            <v>0.45488549618320617</v>
          </cell>
          <cell r="H136">
            <v>0.5833333333333337</v>
          </cell>
        </row>
        <row r="137">
          <cell r="A137">
            <v>38426</v>
          </cell>
          <cell r="D137">
            <v>0.54166666666666707</v>
          </cell>
          <cell r="E137">
            <v>0.30549999999999999</v>
          </cell>
          <cell r="F137">
            <v>0.39744274809160318</v>
          </cell>
          <cell r="G137">
            <v>0.39744274809160318</v>
          </cell>
          <cell r="H137">
            <v>0.54166666666666707</v>
          </cell>
        </row>
        <row r="138">
          <cell r="A138">
            <v>38443</v>
          </cell>
          <cell r="B138">
            <v>7.8E-2</v>
          </cell>
          <cell r="C138">
            <v>8.2000000000000003E-2</v>
          </cell>
          <cell r="D138">
            <v>0.50000000000000044</v>
          </cell>
          <cell r="E138">
            <v>0.23799999999999999</v>
          </cell>
          <cell r="F138">
            <v>0.37583892617449666</v>
          </cell>
          <cell r="G138">
            <v>0.30408970976253297</v>
          </cell>
          <cell r="H138">
            <v>0.37603244837758115</v>
          </cell>
          <cell r="I138">
            <v>0.29333941741013886</v>
          </cell>
        </row>
        <row r="139">
          <cell r="A139">
            <v>38457</v>
          </cell>
          <cell r="D139">
            <v>0.45833333333333376</v>
          </cell>
          <cell r="E139">
            <v>0.19900000000000001</v>
          </cell>
          <cell r="F139">
            <v>0.2999618320610688</v>
          </cell>
          <cell r="G139">
            <v>0.2999618320610688</v>
          </cell>
          <cell r="H139">
            <v>0.45833333333333376</v>
          </cell>
        </row>
        <row r="140">
          <cell r="A140">
            <v>38473</v>
          </cell>
          <cell r="B140">
            <v>3.9E-2</v>
          </cell>
          <cell r="C140">
            <v>6.6000000000000003E-2</v>
          </cell>
          <cell r="D140">
            <v>0.41666666666666707</v>
          </cell>
          <cell r="E140">
            <v>0.16</v>
          </cell>
          <cell r="F140">
            <v>0.25992366412213752</v>
          </cell>
          <cell r="G140">
            <v>0.25992366412213752</v>
          </cell>
          <cell r="H140">
            <v>0.41666666666666707</v>
          </cell>
        </row>
        <row r="141">
          <cell r="A141">
            <v>38487</v>
          </cell>
          <cell r="D141">
            <v>0.37500000000000039</v>
          </cell>
          <cell r="E141">
            <v>0.14050000000000001</v>
          </cell>
          <cell r="F141">
            <v>0.23179389312977111</v>
          </cell>
          <cell r="G141">
            <v>0.23179389312977111</v>
          </cell>
          <cell r="H141">
            <v>0.37500000000000039</v>
          </cell>
        </row>
        <row r="142">
          <cell r="A142">
            <v>38504</v>
          </cell>
          <cell r="B142">
            <v>3.5999999999999997E-2</v>
          </cell>
          <cell r="C142">
            <v>6.4000000000000001E-2</v>
          </cell>
          <cell r="D142">
            <v>0.3333333333333337</v>
          </cell>
          <cell r="E142">
            <v>0.121</v>
          </cell>
          <cell r="F142">
            <v>0.2036641221374047</v>
          </cell>
          <cell r="G142">
            <v>0.2036641221374047</v>
          </cell>
          <cell r="H142">
            <v>0.3333333333333337</v>
          </cell>
        </row>
        <row r="143">
          <cell r="A143">
            <v>38518</v>
          </cell>
          <cell r="D143">
            <v>0.29166666666666702</v>
          </cell>
          <cell r="E143">
            <v>0.10300000000000001</v>
          </cell>
          <cell r="F143">
            <v>0.17645038167938942</v>
          </cell>
          <cell r="G143">
            <v>0.17645038167938942</v>
          </cell>
          <cell r="H143">
            <v>0.29166666666666702</v>
          </cell>
        </row>
        <row r="144">
          <cell r="A144">
            <v>38534</v>
          </cell>
          <cell r="B144">
            <v>2.9000000000000001E-2</v>
          </cell>
          <cell r="C144">
            <v>6.0999999999999999E-2</v>
          </cell>
          <cell r="D144">
            <v>0.25000000000000033</v>
          </cell>
          <cell r="E144">
            <v>8.5000000000000006E-2</v>
          </cell>
          <cell r="F144">
            <v>0.14923664122137414</v>
          </cell>
          <cell r="G144">
            <v>0.14923664122137414</v>
          </cell>
          <cell r="H144">
            <v>0.25000000000000033</v>
          </cell>
        </row>
        <row r="145">
          <cell r="A145">
            <v>38548</v>
          </cell>
          <cell r="D145">
            <v>0.20833333333333368</v>
          </cell>
          <cell r="E145">
            <v>7.0500000000000007E-2</v>
          </cell>
          <cell r="F145">
            <v>0.12416030534351155</v>
          </cell>
          <cell r="G145">
            <v>0.12416030534351155</v>
          </cell>
          <cell r="H145">
            <v>0.20833333333333368</v>
          </cell>
        </row>
        <row r="146">
          <cell r="A146">
            <v>38565</v>
          </cell>
          <cell r="B146">
            <v>2.8000000000000001E-2</v>
          </cell>
          <cell r="C146">
            <v>6.0999999999999999E-2</v>
          </cell>
          <cell r="D146">
            <v>0.16666666666666702</v>
          </cell>
          <cell r="E146">
            <v>5.6000000000000001E-2</v>
          </cell>
          <cell r="F146">
            <v>9.9083969465648958E-2</v>
          </cell>
          <cell r="G146">
            <v>9.9083969465648958E-2</v>
          </cell>
          <cell r="H146">
            <v>0.16666666666666702</v>
          </cell>
        </row>
        <row r="147">
          <cell r="A147">
            <v>38579</v>
          </cell>
          <cell r="D147">
            <v>0.12500000000000036</v>
          </cell>
          <cell r="E147">
            <v>4.2000000000000003E-2</v>
          </cell>
          <cell r="F147">
            <v>7.431297709923676E-2</v>
          </cell>
          <cell r="G147">
            <v>7.431297709923676E-2</v>
          </cell>
          <cell r="H147">
            <v>0.12500000000000036</v>
          </cell>
        </row>
        <row r="148">
          <cell r="A148">
            <v>38596</v>
          </cell>
          <cell r="B148">
            <v>2.8000000000000001E-2</v>
          </cell>
          <cell r="C148">
            <v>6.0999999999999999E-2</v>
          </cell>
          <cell r="D148">
            <v>8.3333333333333703E-2</v>
          </cell>
          <cell r="E148">
            <v>2.8000000000000001E-2</v>
          </cell>
          <cell r="F148">
            <v>4.9541984732824562E-2</v>
          </cell>
          <cell r="G148">
            <v>4.9541984732824562E-2</v>
          </cell>
          <cell r="H148">
            <v>8.3333333333333703E-2</v>
          </cell>
        </row>
        <row r="149">
          <cell r="A149">
            <v>38610</v>
          </cell>
          <cell r="D149">
            <v>4.1666666666667039E-2</v>
          </cell>
          <cell r="E149">
            <v>1.4E-2</v>
          </cell>
          <cell r="F149">
            <v>2.477099236641235E-2</v>
          </cell>
          <cell r="G149">
            <v>2.477099236641235E-2</v>
          </cell>
          <cell r="H149">
            <v>4.1666666666667039E-2</v>
          </cell>
        </row>
        <row r="150">
          <cell r="A150">
            <v>38625</v>
          </cell>
          <cell r="D150">
            <v>3.7470027081099033E-16</v>
          </cell>
          <cell r="E150">
            <v>0</v>
          </cell>
          <cell r="F150">
            <v>1.4587567794931676E-16</v>
          </cell>
          <cell r="G150">
            <v>1.4587567794931676E-16</v>
          </cell>
          <cell r="H150">
            <v>3.7470027081099033E-16</v>
          </cell>
        </row>
        <row r="156">
          <cell r="A156">
            <v>38261</v>
          </cell>
          <cell r="B156">
            <v>3.6999999999999998E-2</v>
          </cell>
          <cell r="C156">
            <v>6.5000000000000002E-2</v>
          </cell>
          <cell r="D156">
            <v>1</v>
          </cell>
          <cell r="E156">
            <v>0.99999999999999989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</row>
        <row r="157">
          <cell r="A157">
            <v>38275</v>
          </cell>
          <cell r="D157">
            <v>0.95833333333333337</v>
          </cell>
          <cell r="E157">
            <v>0.98149999999999982</v>
          </cell>
          <cell r="F157">
            <v>0.963949494949495</v>
          </cell>
          <cell r="G157">
            <v>0.95753766363636372</v>
          </cell>
          <cell r="H157">
            <v>0.95753766363636372</v>
          </cell>
          <cell r="I157">
            <v>0.95753766363636372</v>
          </cell>
        </row>
        <row r="158">
          <cell r="A158">
            <v>38292</v>
          </cell>
          <cell r="B158">
            <v>6.5000000000000002E-2</v>
          </cell>
          <cell r="C158">
            <v>7.5999999999999998E-2</v>
          </cell>
          <cell r="D158">
            <v>0.91666666666666674</v>
          </cell>
          <cell r="E158">
            <v>0.96299999999999986</v>
          </cell>
          <cell r="F158">
            <v>0.92789898989899</v>
          </cell>
          <cell r="G158">
            <v>0.91507532727272745</v>
          </cell>
          <cell r="H158">
            <v>0.91507532727272745</v>
          </cell>
          <cell r="I158">
            <v>0.91507532727272745</v>
          </cell>
        </row>
        <row r="159">
          <cell r="A159">
            <v>38306</v>
          </cell>
          <cell r="D159">
            <v>0.87500000000000011</v>
          </cell>
          <cell r="E159">
            <v>0.93049999999999988</v>
          </cell>
          <cell r="F159">
            <v>0.88845454545454561</v>
          </cell>
          <cell r="G159">
            <v>0.87309382727272755</v>
          </cell>
          <cell r="H159">
            <v>0.87309382727272755</v>
          </cell>
          <cell r="I159">
            <v>0.87309382727272755</v>
          </cell>
        </row>
        <row r="160">
          <cell r="A160">
            <v>38322</v>
          </cell>
          <cell r="B160">
            <v>0.13800000000000001</v>
          </cell>
          <cell r="C160">
            <v>0.105</v>
          </cell>
          <cell r="D160">
            <v>0.83333333333333348</v>
          </cell>
          <cell r="E160">
            <v>0.89799999999999991</v>
          </cell>
          <cell r="F160">
            <v>0.84901010101010121</v>
          </cell>
          <cell r="G160">
            <v>0.83111232727272755</v>
          </cell>
          <cell r="H160">
            <v>0.83111232727272755</v>
          </cell>
          <cell r="I160">
            <v>0.83111232727272755</v>
          </cell>
        </row>
        <row r="161">
          <cell r="A161">
            <v>38336</v>
          </cell>
          <cell r="D161">
            <v>0.79166666666666685</v>
          </cell>
          <cell r="E161">
            <v>0.82899999999999996</v>
          </cell>
          <cell r="F161">
            <v>0.80071717171717194</v>
          </cell>
          <cell r="G161">
            <v>0.79038443636363664</v>
          </cell>
          <cell r="H161">
            <v>0.79038443636363664</v>
          </cell>
          <cell r="I161">
            <v>0.79038443636363664</v>
          </cell>
        </row>
        <row r="162">
          <cell r="A162">
            <v>38353</v>
          </cell>
          <cell r="B162">
            <v>0.20699999999999999</v>
          </cell>
          <cell r="C162">
            <v>0.13300000000000001</v>
          </cell>
          <cell r="D162">
            <v>0.75000000000000022</v>
          </cell>
          <cell r="E162">
            <v>0.7599999999999999</v>
          </cell>
          <cell r="F162">
            <v>0.75242424242424266</v>
          </cell>
          <cell r="G162">
            <v>0.74965654545454574</v>
          </cell>
          <cell r="H162">
            <v>0.74965654545454574</v>
          </cell>
          <cell r="I162">
            <v>0.74965654545454574</v>
          </cell>
        </row>
        <row r="163">
          <cell r="A163">
            <v>38367</v>
          </cell>
          <cell r="D163">
            <v>0.70833333333333359</v>
          </cell>
          <cell r="E163">
            <v>0.65649999999999986</v>
          </cell>
          <cell r="F163">
            <v>0.69576767676767681</v>
          </cell>
          <cell r="G163">
            <v>0.71011357272727282</v>
          </cell>
          <cell r="H163">
            <v>0.71011357272727282</v>
          </cell>
          <cell r="I163">
            <v>0.71011357272727282</v>
          </cell>
        </row>
        <row r="164">
          <cell r="A164">
            <v>38384</v>
          </cell>
          <cell r="B164">
            <v>0.18</v>
          </cell>
          <cell r="C164">
            <v>0.122</v>
          </cell>
          <cell r="D164">
            <v>0.66666666666666696</v>
          </cell>
          <cell r="E164">
            <v>0.55299999999999994</v>
          </cell>
          <cell r="F164">
            <v>0.63911111111111119</v>
          </cell>
          <cell r="G164">
            <v>0.67057060000000002</v>
          </cell>
          <cell r="H164">
            <v>0.67057060000000002</v>
          </cell>
          <cell r="I164">
            <v>0.67057060000000002</v>
          </cell>
        </row>
        <row r="165">
          <cell r="A165">
            <v>38398</v>
          </cell>
          <cell r="D165">
            <v>0.62500000000000033</v>
          </cell>
          <cell r="E165">
            <v>0.46299999999999997</v>
          </cell>
          <cell r="F165">
            <v>0.58572727272727265</v>
          </cell>
          <cell r="G165">
            <v>0.63056396363636358</v>
          </cell>
          <cell r="H165">
            <v>0.63056396363636358</v>
          </cell>
          <cell r="I165">
            <v>0.63056396363636358</v>
          </cell>
        </row>
        <row r="166">
          <cell r="A166">
            <v>38412</v>
          </cell>
          <cell r="B166">
            <v>0.13500000000000001</v>
          </cell>
          <cell r="C166">
            <v>0.104</v>
          </cell>
          <cell r="D166">
            <v>0.5833333333333337</v>
          </cell>
          <cell r="E166">
            <v>0.373</v>
          </cell>
          <cell r="F166">
            <v>0.53234343434343423</v>
          </cell>
          <cell r="G166">
            <v>0.59055732727272714</v>
          </cell>
          <cell r="H166">
            <v>0.59055732727272714</v>
          </cell>
          <cell r="I166">
            <v>0.59055732727272714</v>
          </cell>
        </row>
        <row r="167">
          <cell r="A167">
            <v>38426</v>
          </cell>
          <cell r="D167">
            <v>0.54166666666666707</v>
          </cell>
          <cell r="E167">
            <v>0.30549999999999999</v>
          </cell>
          <cell r="F167">
            <v>0.4844141414141413</v>
          </cell>
          <cell r="G167">
            <v>0.54977791818181809</v>
          </cell>
          <cell r="H167">
            <v>0.54977791818181809</v>
          </cell>
          <cell r="I167">
            <v>0.54977791818181809</v>
          </cell>
        </row>
        <row r="168">
          <cell r="A168">
            <v>38443</v>
          </cell>
          <cell r="B168">
            <v>7.8E-2</v>
          </cell>
          <cell r="C168">
            <v>8.2000000000000003E-2</v>
          </cell>
          <cell r="D168">
            <v>0.50000000000000044</v>
          </cell>
          <cell r="E168">
            <v>0.23799999999999999</v>
          </cell>
          <cell r="F168">
            <v>0.43648484848484836</v>
          </cell>
          <cell r="G168">
            <v>0.50899850909090893</v>
          </cell>
          <cell r="H168">
            <v>0.50899850909090893</v>
          </cell>
          <cell r="I168">
            <v>0.50899850909090893</v>
          </cell>
        </row>
        <row r="169">
          <cell r="A169">
            <v>38457</v>
          </cell>
          <cell r="D169">
            <v>0.45833333333333376</v>
          </cell>
          <cell r="E169">
            <v>0.19900000000000001</v>
          </cell>
          <cell r="F169">
            <v>0.39546464646464635</v>
          </cell>
          <cell r="G169">
            <v>0.46724025454545437</v>
          </cell>
          <cell r="H169">
            <v>0.46724025454545437</v>
          </cell>
          <cell r="I169">
            <v>0.46724025454545437</v>
          </cell>
        </row>
        <row r="170">
          <cell r="A170">
            <v>38473</v>
          </cell>
          <cell r="B170">
            <v>3.9E-2</v>
          </cell>
          <cell r="C170">
            <v>6.6000000000000003E-2</v>
          </cell>
          <cell r="D170">
            <v>0.41666666666666707</v>
          </cell>
          <cell r="E170">
            <v>0.16</v>
          </cell>
          <cell r="F170">
            <v>0.35444444444444428</v>
          </cell>
          <cell r="G170">
            <v>0.42548199999999986</v>
          </cell>
          <cell r="H170">
            <v>0.42548199999999986</v>
          </cell>
          <cell r="I170">
            <v>0.42548199999999986</v>
          </cell>
        </row>
        <row r="171">
          <cell r="A171">
            <v>38487</v>
          </cell>
          <cell r="D171">
            <v>0.37500000000000039</v>
          </cell>
          <cell r="E171">
            <v>0.14050000000000001</v>
          </cell>
          <cell r="F171">
            <v>0.31815151515151507</v>
          </cell>
          <cell r="G171">
            <v>0.38305400909090898</v>
          </cell>
          <cell r="H171">
            <v>0.38305400909090898</v>
          </cell>
          <cell r="I171">
            <v>0.38305400909090898</v>
          </cell>
        </row>
        <row r="172">
          <cell r="A172">
            <v>38504</v>
          </cell>
          <cell r="B172">
            <v>3.5999999999999997E-2</v>
          </cell>
          <cell r="C172">
            <v>6.4000000000000001E-2</v>
          </cell>
          <cell r="D172">
            <v>0.3333333333333337</v>
          </cell>
          <cell r="E172">
            <v>0.121</v>
          </cell>
          <cell r="F172">
            <v>0.28185858585858581</v>
          </cell>
          <cell r="G172">
            <v>0.34062601818181809</v>
          </cell>
          <cell r="H172">
            <v>0.34062601818181809</v>
          </cell>
          <cell r="I172">
            <v>0.34062601818181809</v>
          </cell>
        </row>
        <row r="173">
          <cell r="A173">
            <v>38518</v>
          </cell>
          <cell r="D173">
            <v>0.29166666666666702</v>
          </cell>
          <cell r="E173">
            <v>0.10300000000000001</v>
          </cell>
          <cell r="F173">
            <v>0.24592929292929289</v>
          </cell>
          <cell r="G173">
            <v>0.29814650909090901</v>
          </cell>
          <cell r="H173">
            <v>0.29814650909090901</v>
          </cell>
          <cell r="I173">
            <v>0.29814650909090901</v>
          </cell>
        </row>
        <row r="174">
          <cell r="A174">
            <v>38534</v>
          </cell>
          <cell r="B174">
            <v>2.9000000000000001E-2</v>
          </cell>
          <cell r="C174">
            <v>6.0999999999999999E-2</v>
          </cell>
          <cell r="D174">
            <v>0.25000000000000033</v>
          </cell>
          <cell r="E174">
            <v>8.5000000000000006E-2</v>
          </cell>
          <cell r="F174">
            <v>0.22704266088214028</v>
          </cell>
          <cell r="G174">
            <v>0.1274279696714406</v>
          </cell>
          <cell r="H174">
            <v>0.18407534246575341</v>
          </cell>
          <cell r="I174">
            <v>0.12808827056848165</v>
          </cell>
        </row>
        <row r="175">
          <cell r="A175">
            <v>38548</v>
          </cell>
          <cell r="D175">
            <v>0.20833333333333368</v>
          </cell>
          <cell r="E175">
            <v>7.0500000000000007E-2</v>
          </cell>
          <cell r="F175">
            <v>0.17491919191919195</v>
          </cell>
          <cell r="G175">
            <v>0.21306728181818185</v>
          </cell>
          <cell r="H175">
            <v>0.21306728181818185</v>
          </cell>
          <cell r="I175">
            <v>0.21306728181818185</v>
          </cell>
        </row>
        <row r="176">
          <cell r="A176">
            <v>38565</v>
          </cell>
          <cell r="B176">
            <v>2.8000000000000001E-2</v>
          </cell>
          <cell r="C176">
            <v>6.0999999999999999E-2</v>
          </cell>
          <cell r="D176">
            <v>0.16666666666666702</v>
          </cell>
          <cell r="E176">
            <v>5.6000000000000001E-2</v>
          </cell>
          <cell r="F176">
            <v>0.1398383838383839</v>
          </cell>
          <cell r="G176">
            <v>0.17046756363636373</v>
          </cell>
          <cell r="H176">
            <v>0.17046756363636373</v>
          </cell>
          <cell r="I176">
            <v>0.17046756363636373</v>
          </cell>
        </row>
        <row r="177">
          <cell r="A177">
            <v>38579</v>
          </cell>
          <cell r="D177">
            <v>0.12500000000000036</v>
          </cell>
          <cell r="E177">
            <v>4.2000000000000003E-2</v>
          </cell>
          <cell r="F177">
            <v>0.10487878787878802</v>
          </cell>
          <cell r="G177">
            <v>0.12785067272727291</v>
          </cell>
          <cell r="H177">
            <v>0.12785067272727291</v>
          </cell>
          <cell r="I177">
            <v>0.12785067272727291</v>
          </cell>
        </row>
        <row r="178">
          <cell r="A178">
            <v>38596</v>
          </cell>
          <cell r="B178">
            <v>2.8000000000000001E-2</v>
          </cell>
          <cell r="C178">
            <v>6.0999999999999999E-2</v>
          </cell>
          <cell r="D178">
            <v>8.3333333333333703E-2</v>
          </cell>
          <cell r="E178">
            <v>2.8000000000000001E-2</v>
          </cell>
          <cell r="F178">
            <v>6.9919191919192103E-2</v>
          </cell>
          <cell r="G178">
            <v>8.5233781818182072E-2</v>
          </cell>
          <cell r="H178">
            <v>8.5233781818182072E-2</v>
          </cell>
          <cell r="I178">
            <v>8.5233781818182072E-2</v>
          </cell>
        </row>
        <row r="179">
          <cell r="A179">
            <v>38610</v>
          </cell>
          <cell r="D179">
            <v>4.1666666666667039E-2</v>
          </cell>
          <cell r="E179">
            <v>1.4E-2</v>
          </cell>
          <cell r="F179">
            <v>3.495959595959619E-2</v>
          </cell>
          <cell r="G179">
            <v>4.261689090909123E-2</v>
          </cell>
          <cell r="H179">
            <v>4.261689090909123E-2</v>
          </cell>
          <cell r="I179">
            <v>4.261689090909123E-2</v>
          </cell>
        </row>
        <row r="180">
          <cell r="A180">
            <v>38625</v>
          </cell>
          <cell r="D180">
            <v>3.7470027081099033E-16</v>
          </cell>
          <cell r="E180">
            <v>0</v>
          </cell>
          <cell r="F180">
            <v>2.8386384152347691E-16</v>
          </cell>
          <cell r="G180">
            <v>3.8756952193029786E-16</v>
          </cell>
          <cell r="H180">
            <v>3.8756952193029786E-16</v>
          </cell>
          <cell r="I180">
            <v>3.8756952193029786E-16</v>
          </cell>
        </row>
        <row r="186">
          <cell r="A186">
            <v>38261</v>
          </cell>
          <cell r="B186">
            <v>3.6999999999999998E-2</v>
          </cell>
          <cell r="C186">
            <v>6.5000000000000002E-2</v>
          </cell>
          <cell r="D186">
            <v>1</v>
          </cell>
          <cell r="E186">
            <v>0.99999999999999989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>
            <v>38275</v>
          </cell>
          <cell r="D187">
            <v>0.95833333333333337</v>
          </cell>
          <cell r="E187">
            <v>0.98149999999999982</v>
          </cell>
          <cell r="F187">
            <v>0.963949494949495</v>
          </cell>
          <cell r="G187">
            <v>0.95753766363636372</v>
          </cell>
          <cell r="H187">
            <v>0.95753766363636372</v>
          </cell>
          <cell r="I187">
            <v>0.95753766363636372</v>
          </cell>
          <cell r="J187">
            <v>0.95753766363636372</v>
          </cell>
        </row>
        <row r="188">
          <cell r="A188">
            <v>38292</v>
          </cell>
          <cell r="B188">
            <v>6.5000000000000002E-2</v>
          </cell>
          <cell r="C188">
            <v>7.5999999999999998E-2</v>
          </cell>
          <cell r="D188">
            <v>0.91666666666666674</v>
          </cell>
          <cell r="E188">
            <v>0.96299999999999986</v>
          </cell>
          <cell r="F188">
            <v>0.92789898989899</v>
          </cell>
          <cell r="G188">
            <v>0.91507532727272745</v>
          </cell>
          <cell r="H188">
            <v>0.91507532727272745</v>
          </cell>
          <cell r="I188">
            <v>0.91507532727272745</v>
          </cell>
          <cell r="J188">
            <v>0.91507532727272745</v>
          </cell>
        </row>
        <row r="189">
          <cell r="A189">
            <v>38306</v>
          </cell>
          <cell r="D189">
            <v>0.87500000000000011</v>
          </cell>
          <cell r="E189">
            <v>0.93049999999999988</v>
          </cell>
          <cell r="F189">
            <v>0.88845454545454561</v>
          </cell>
          <cell r="G189">
            <v>0.87309382727272755</v>
          </cell>
          <cell r="H189">
            <v>0.87309382727272755</v>
          </cell>
          <cell r="I189">
            <v>0.87309382727272755</v>
          </cell>
          <cell r="J189">
            <v>0.87309382727272755</v>
          </cell>
        </row>
        <row r="190">
          <cell r="A190">
            <v>38322</v>
          </cell>
          <cell r="B190">
            <v>0.13800000000000001</v>
          </cell>
          <cell r="C190">
            <v>0.105</v>
          </cell>
          <cell r="D190">
            <v>0.83333333333333348</v>
          </cell>
          <cell r="E190">
            <v>0.89799999999999991</v>
          </cell>
          <cell r="F190">
            <v>0.84901010101010121</v>
          </cell>
          <cell r="G190">
            <v>0.83111232727272755</v>
          </cell>
          <cell r="H190">
            <v>0.83111232727272755</v>
          </cell>
          <cell r="I190">
            <v>0.83111232727272755</v>
          </cell>
          <cell r="J190">
            <v>0.83111232727272755</v>
          </cell>
        </row>
        <row r="191">
          <cell r="A191">
            <v>38336</v>
          </cell>
          <cell r="D191">
            <v>0.79166666666666685</v>
          </cell>
          <cell r="E191">
            <v>0.82899999999999996</v>
          </cell>
          <cell r="F191">
            <v>0.80071717171717194</v>
          </cell>
          <cell r="G191">
            <v>0.79038443636363664</v>
          </cell>
          <cell r="H191">
            <v>0.79038443636363664</v>
          </cell>
          <cell r="I191">
            <v>0.79038443636363664</v>
          </cell>
          <cell r="J191">
            <v>0.79038443636363664</v>
          </cell>
        </row>
        <row r="192">
          <cell r="A192">
            <v>38353</v>
          </cell>
          <cell r="B192">
            <v>0.20699999999999999</v>
          </cell>
          <cell r="C192">
            <v>0.13300000000000001</v>
          </cell>
          <cell r="D192">
            <v>0.75000000000000022</v>
          </cell>
          <cell r="E192">
            <v>0.7599999999999999</v>
          </cell>
          <cell r="F192">
            <v>0.75242424242424266</v>
          </cell>
          <cell r="G192">
            <v>0.74965654545454574</v>
          </cell>
          <cell r="H192">
            <v>0.74965654545454574</v>
          </cell>
          <cell r="I192">
            <v>0.74965654545454574</v>
          </cell>
          <cell r="J192">
            <v>0.74965654545454574</v>
          </cell>
        </row>
        <row r="193">
          <cell r="A193">
            <v>38367</v>
          </cell>
          <cell r="D193">
            <v>0.70833333333333359</v>
          </cell>
          <cell r="E193">
            <v>0.65649999999999986</v>
          </cell>
          <cell r="F193">
            <v>0.69576767676767681</v>
          </cell>
          <cell r="G193">
            <v>0.71011357272727282</v>
          </cell>
          <cell r="H193">
            <v>0.71011357272727282</v>
          </cell>
          <cell r="I193">
            <v>0.71011357272727282</v>
          </cell>
          <cell r="J193">
            <v>0.71011357272727282</v>
          </cell>
        </row>
        <row r="194">
          <cell r="A194">
            <v>38384</v>
          </cell>
          <cell r="B194">
            <v>0.18</v>
          </cell>
          <cell r="C194">
            <v>0.122</v>
          </cell>
          <cell r="D194">
            <v>0.66666666666666696</v>
          </cell>
          <cell r="E194">
            <v>0.55299999999999994</v>
          </cell>
          <cell r="F194">
            <v>0.63911111111111119</v>
          </cell>
          <cell r="G194">
            <v>0.67057060000000002</v>
          </cell>
          <cell r="H194">
            <v>0.67057060000000002</v>
          </cell>
          <cell r="I194">
            <v>0.67057060000000002</v>
          </cell>
          <cell r="J194">
            <v>0.67057060000000002</v>
          </cell>
        </row>
        <row r="195">
          <cell r="A195">
            <v>38398</v>
          </cell>
          <cell r="D195">
            <v>0.62500000000000033</v>
          </cell>
          <cell r="E195">
            <v>0.46299999999999997</v>
          </cell>
          <cell r="F195">
            <v>0.58572727272727265</v>
          </cell>
          <cell r="G195">
            <v>0.63056396363636358</v>
          </cell>
          <cell r="H195">
            <v>0.63056396363636358</v>
          </cell>
          <cell r="I195">
            <v>0.63056396363636358</v>
          </cell>
          <cell r="J195">
            <v>0.63056396363636358</v>
          </cell>
        </row>
        <row r="196">
          <cell r="A196">
            <v>38412</v>
          </cell>
          <cell r="B196">
            <v>0.13500000000000001</v>
          </cell>
          <cell r="C196">
            <v>0.104</v>
          </cell>
          <cell r="D196">
            <v>0.5833333333333337</v>
          </cell>
          <cell r="E196">
            <v>0.373</v>
          </cell>
          <cell r="F196">
            <v>0.53234343434343423</v>
          </cell>
          <cell r="G196">
            <v>0.59055732727272714</v>
          </cell>
          <cell r="H196">
            <v>0.59055732727272714</v>
          </cell>
          <cell r="I196">
            <v>0.59055732727272714</v>
          </cell>
          <cell r="J196">
            <v>0.59055732727272714</v>
          </cell>
        </row>
        <row r="197">
          <cell r="A197">
            <v>38426</v>
          </cell>
          <cell r="D197">
            <v>0.54166666666666707</v>
          </cell>
          <cell r="E197">
            <v>0.30549999999999999</v>
          </cell>
          <cell r="F197">
            <v>0.4844141414141413</v>
          </cell>
          <cell r="G197">
            <v>0.54977791818181809</v>
          </cell>
          <cell r="H197">
            <v>0.54977791818181809</v>
          </cell>
          <cell r="I197">
            <v>0.54977791818181809</v>
          </cell>
          <cell r="J197">
            <v>0.54977791818181809</v>
          </cell>
        </row>
        <row r="198">
          <cell r="A198">
            <v>38443</v>
          </cell>
          <cell r="B198">
            <v>7.8E-2</v>
          </cell>
          <cell r="C198">
            <v>8.2000000000000003E-2</v>
          </cell>
          <cell r="D198">
            <v>0.50000000000000044</v>
          </cell>
          <cell r="E198">
            <v>0.23799999999999999</v>
          </cell>
          <cell r="F198">
            <v>0.43648484848484836</v>
          </cell>
          <cell r="G198">
            <v>0.50899850909090893</v>
          </cell>
          <cell r="H198">
            <v>0.50899850909090893</v>
          </cell>
          <cell r="I198">
            <v>0.50899850909090893</v>
          </cell>
          <cell r="J198">
            <v>0.50899850909090893</v>
          </cell>
        </row>
        <row r="199">
          <cell r="A199">
            <v>38457</v>
          </cell>
          <cell r="D199">
            <v>0.45833333333333376</v>
          </cell>
          <cell r="E199">
            <v>0.19900000000000001</v>
          </cell>
          <cell r="F199">
            <v>0.39546464646464635</v>
          </cell>
          <cell r="G199">
            <v>0.46724025454545437</v>
          </cell>
          <cell r="H199">
            <v>0.46724025454545437</v>
          </cell>
          <cell r="I199">
            <v>0.46724025454545437</v>
          </cell>
          <cell r="J199">
            <v>0.46724025454545437</v>
          </cell>
        </row>
        <row r="200">
          <cell r="A200">
            <v>38473</v>
          </cell>
          <cell r="B200">
            <v>3.9E-2</v>
          </cell>
          <cell r="C200">
            <v>6.6000000000000003E-2</v>
          </cell>
          <cell r="D200">
            <v>0.41666666666666707</v>
          </cell>
          <cell r="E200">
            <v>0.16</v>
          </cell>
          <cell r="F200">
            <v>0.35444444444444428</v>
          </cell>
          <cell r="G200">
            <v>0.42548199999999986</v>
          </cell>
          <cell r="H200">
            <v>0.42548199999999986</v>
          </cell>
          <cell r="I200">
            <v>0.42548199999999986</v>
          </cell>
          <cell r="J200">
            <v>0.42548199999999986</v>
          </cell>
        </row>
        <row r="201">
          <cell r="A201">
            <v>38487</v>
          </cell>
          <cell r="D201">
            <v>0.37500000000000039</v>
          </cell>
          <cell r="E201">
            <v>0.14050000000000001</v>
          </cell>
          <cell r="F201">
            <v>0.31815151515151507</v>
          </cell>
          <cell r="G201">
            <v>0.38305400909090898</v>
          </cell>
          <cell r="H201">
            <v>0.38305400909090898</v>
          </cell>
          <cell r="I201">
            <v>0.38305400909090898</v>
          </cell>
          <cell r="J201">
            <v>0.38305400909090898</v>
          </cell>
        </row>
        <row r="202">
          <cell r="A202">
            <v>38504</v>
          </cell>
          <cell r="B202">
            <v>3.5999999999999997E-2</v>
          </cell>
          <cell r="C202">
            <v>6.4000000000000001E-2</v>
          </cell>
          <cell r="D202">
            <v>0.3333333333333337</v>
          </cell>
          <cell r="E202">
            <v>0.121</v>
          </cell>
          <cell r="F202">
            <v>0.28185858585858581</v>
          </cell>
          <cell r="G202">
            <v>0.24560000000000001</v>
          </cell>
          <cell r="H202">
            <v>0.24560000000000001</v>
          </cell>
          <cell r="I202">
            <v>0.24560000000000001</v>
          </cell>
          <cell r="J202">
            <v>0.24560000000000001</v>
          </cell>
        </row>
        <row r="203">
          <cell r="A203">
            <v>38518</v>
          </cell>
          <cell r="D203">
            <v>0.29166666666666702</v>
          </cell>
          <cell r="E203">
            <v>0.10300000000000001</v>
          </cell>
          <cell r="F203">
            <v>0.24592929292929289</v>
          </cell>
          <cell r="G203">
            <v>0.29814650909090901</v>
          </cell>
          <cell r="H203">
            <v>0.29814650909090901</v>
          </cell>
          <cell r="I203">
            <v>0.29814650909090901</v>
          </cell>
          <cell r="J203">
            <v>0.29814650909090901</v>
          </cell>
        </row>
        <row r="204">
          <cell r="A204">
            <v>38534</v>
          </cell>
          <cell r="B204">
            <v>2.9000000000000001E-2</v>
          </cell>
          <cell r="C204">
            <v>6.0999999999999999E-2</v>
          </cell>
          <cell r="D204">
            <v>0.25000000000000033</v>
          </cell>
          <cell r="E204">
            <v>8.5000000000000006E-2</v>
          </cell>
          <cell r="F204">
            <v>0.20999999999999996</v>
          </cell>
          <cell r="G204">
            <v>0.26670579434250302</v>
          </cell>
          <cell r="H204">
            <v>0.12285714285714286</v>
          </cell>
          <cell r="I204">
            <v>0.22827927755308114</v>
          </cell>
          <cell r="J204">
            <v>0.19559437446613973</v>
          </cell>
        </row>
        <row r="205">
          <cell r="A205">
            <v>38548</v>
          </cell>
          <cell r="D205">
            <v>0.20833333333333368</v>
          </cell>
          <cell r="E205">
            <v>7.0500000000000007E-2</v>
          </cell>
          <cell r="F205">
            <v>0.17491919191919195</v>
          </cell>
          <cell r="G205">
            <v>0.21306728181818185</v>
          </cell>
          <cell r="H205">
            <v>0.21306728181818185</v>
          </cell>
          <cell r="I205">
            <v>0.21306728181818185</v>
          </cell>
          <cell r="J205">
            <v>0.21306728181818185</v>
          </cell>
        </row>
        <row r="206">
          <cell r="A206">
            <v>38565</v>
          </cell>
          <cell r="B206">
            <v>2.8000000000000001E-2</v>
          </cell>
          <cell r="C206">
            <v>6.0999999999999999E-2</v>
          </cell>
          <cell r="D206">
            <v>0.16666666666666702</v>
          </cell>
          <cell r="E206">
            <v>5.6000000000000001E-2</v>
          </cell>
          <cell r="F206">
            <v>0.1398383838383839</v>
          </cell>
          <cell r="G206">
            <v>0.17046756363636373</v>
          </cell>
          <cell r="H206">
            <v>0.17046756363636373</v>
          </cell>
          <cell r="I206">
            <v>0.17046756363636373</v>
          </cell>
          <cell r="J206">
            <v>0.17046756363636373</v>
          </cell>
        </row>
        <row r="207">
          <cell r="A207">
            <v>38579</v>
          </cell>
          <cell r="D207">
            <v>0.12500000000000036</v>
          </cell>
          <cell r="E207">
            <v>4.2000000000000003E-2</v>
          </cell>
          <cell r="F207">
            <v>0.10487878787878802</v>
          </cell>
          <cell r="G207">
            <v>0.12785067272727291</v>
          </cell>
          <cell r="H207">
            <v>0.12785067272727291</v>
          </cell>
          <cell r="I207">
            <v>0.12785067272727291</v>
          </cell>
          <cell r="J207">
            <v>0.12785067272727291</v>
          </cell>
        </row>
        <row r="208">
          <cell r="A208">
            <v>38596</v>
          </cell>
          <cell r="B208">
            <v>2.8000000000000001E-2</v>
          </cell>
          <cell r="C208">
            <v>6.0999999999999999E-2</v>
          </cell>
          <cell r="D208">
            <v>8.3333333333333703E-2</v>
          </cell>
          <cell r="E208">
            <v>2.8000000000000001E-2</v>
          </cell>
          <cell r="F208">
            <v>6.9919191919192103E-2</v>
          </cell>
          <cell r="G208">
            <v>8.5233781818182072E-2</v>
          </cell>
          <cell r="H208">
            <v>8.5233781818182072E-2</v>
          </cell>
          <cell r="I208">
            <v>8.5233781818182072E-2</v>
          </cell>
          <cell r="J208">
            <v>8.5233781818182072E-2</v>
          </cell>
        </row>
        <row r="209">
          <cell r="A209">
            <v>38610</v>
          </cell>
          <cell r="D209">
            <v>4.1666666666667039E-2</v>
          </cell>
          <cell r="E209">
            <v>1.4E-2</v>
          </cell>
          <cell r="F209">
            <v>3.495959595959619E-2</v>
          </cell>
          <cell r="G209">
            <v>4.261689090909123E-2</v>
          </cell>
          <cell r="H209">
            <v>4.261689090909123E-2</v>
          </cell>
          <cell r="I209">
            <v>4.261689090909123E-2</v>
          </cell>
          <cell r="J209">
            <v>4.261689090909123E-2</v>
          </cell>
        </row>
        <row r="210">
          <cell r="A210">
            <v>38625</v>
          </cell>
          <cell r="D210">
            <v>3.7470027081099033E-16</v>
          </cell>
          <cell r="E210">
            <v>0</v>
          </cell>
          <cell r="F210">
            <v>2.8386384152347691E-16</v>
          </cell>
          <cell r="G210">
            <v>3.8756952193029786E-16</v>
          </cell>
          <cell r="H210">
            <v>3.8756952193029786E-16</v>
          </cell>
          <cell r="I210">
            <v>3.8756952193029786E-16</v>
          </cell>
          <cell r="J210">
            <v>3.8756952193029786E-16</v>
          </cell>
        </row>
        <row r="215">
          <cell r="A215">
            <v>38261</v>
          </cell>
          <cell r="B215">
            <v>3.6999999999999998E-2</v>
          </cell>
          <cell r="C215">
            <v>6.5000000000000002E-2</v>
          </cell>
          <cell r="D215">
            <v>1</v>
          </cell>
          <cell r="E215">
            <v>0.99999999999999989</v>
          </cell>
          <cell r="F215">
            <v>1</v>
          </cell>
          <cell r="G215">
            <v>0.9858429858429858</v>
          </cell>
        </row>
        <row r="216">
          <cell r="A216">
            <v>38275</v>
          </cell>
          <cell r="D216">
            <v>0.95833333333333337</v>
          </cell>
          <cell r="E216">
            <v>0.98149999999999982</v>
          </cell>
          <cell r="F216">
            <v>0.963949494949495</v>
          </cell>
          <cell r="G216">
            <v>0.94239375000000003</v>
          </cell>
        </row>
        <row r="217">
          <cell r="A217">
            <v>38292</v>
          </cell>
          <cell r="B217">
            <v>6.5000000000000002E-2</v>
          </cell>
          <cell r="C217">
            <v>7.5999999999999998E-2</v>
          </cell>
          <cell r="D217">
            <v>0.91666666666666674</v>
          </cell>
          <cell r="E217">
            <v>0.96299999999999986</v>
          </cell>
          <cell r="F217">
            <v>0.92789898989899</v>
          </cell>
          <cell r="G217">
            <v>0.92789898989899</v>
          </cell>
        </row>
        <row r="218">
          <cell r="A218">
            <v>38306</v>
          </cell>
          <cell r="D218">
            <v>0.87500000000000011</v>
          </cell>
          <cell r="E218">
            <v>0.93049999999999988</v>
          </cell>
          <cell r="F218">
            <v>0.88845454545454561</v>
          </cell>
          <cell r="G218">
            <v>0.88845454545454561</v>
          </cell>
        </row>
        <row r="219">
          <cell r="A219">
            <v>38322</v>
          </cell>
          <cell r="B219">
            <v>0.13800000000000001</v>
          </cell>
          <cell r="C219">
            <v>0.105</v>
          </cell>
          <cell r="D219">
            <v>0.83333333333333348</v>
          </cell>
          <cell r="E219">
            <v>0.89799999999999991</v>
          </cell>
          <cell r="F219">
            <v>0.84901010101010121</v>
          </cell>
          <cell r="G219">
            <v>0.84901010101010121</v>
          </cell>
        </row>
        <row r="220">
          <cell r="A220">
            <v>38336</v>
          </cell>
          <cell r="D220">
            <v>0.79166666666666685</v>
          </cell>
          <cell r="E220">
            <v>0.82899999999999996</v>
          </cell>
          <cell r="F220">
            <v>0.80071717171717194</v>
          </cell>
          <cell r="G220">
            <v>0.80071717171717194</v>
          </cell>
        </row>
        <row r="221">
          <cell r="A221">
            <v>38353</v>
          </cell>
          <cell r="B221">
            <v>0.20699999999999999</v>
          </cell>
          <cell r="C221">
            <v>0.13300000000000001</v>
          </cell>
          <cell r="D221">
            <v>0.75000000000000022</v>
          </cell>
          <cell r="E221">
            <v>0.7599999999999999</v>
          </cell>
          <cell r="F221">
            <v>0.75242424242424266</v>
          </cell>
          <cell r="G221">
            <v>0.75242424242424266</v>
          </cell>
        </row>
        <row r="222">
          <cell r="A222">
            <v>38367</v>
          </cell>
          <cell r="D222">
            <v>0.70833333333333359</v>
          </cell>
          <cell r="E222">
            <v>0.65649999999999986</v>
          </cell>
          <cell r="F222">
            <v>0.69576767676767681</v>
          </cell>
          <cell r="G222">
            <v>0.69576767676767681</v>
          </cell>
        </row>
        <row r="223">
          <cell r="A223">
            <v>38384</v>
          </cell>
          <cell r="B223">
            <v>0.18</v>
          </cell>
          <cell r="C223">
            <v>0.122</v>
          </cell>
          <cell r="D223">
            <v>0.66666666666666696</v>
          </cell>
          <cell r="E223">
            <v>0.55299999999999994</v>
          </cell>
          <cell r="F223">
            <v>0.63911111111111119</v>
          </cell>
          <cell r="G223">
            <v>0.63911111111111119</v>
          </cell>
        </row>
        <row r="224">
          <cell r="A224">
            <v>38398</v>
          </cell>
          <cell r="D224">
            <v>0.62500000000000033</v>
          </cell>
          <cell r="E224">
            <v>0.46299999999999997</v>
          </cell>
          <cell r="F224">
            <v>0.58572727272727265</v>
          </cell>
          <cell r="G224">
            <v>0.58572727272727265</v>
          </cell>
        </row>
        <row r="225">
          <cell r="A225">
            <v>38412</v>
          </cell>
          <cell r="B225">
            <v>0.13500000000000001</v>
          </cell>
          <cell r="C225">
            <v>0.104</v>
          </cell>
          <cell r="D225">
            <v>0.5833333333333337</v>
          </cell>
          <cell r="E225">
            <v>0.373</v>
          </cell>
          <cell r="F225">
            <v>0.53234343434343423</v>
          </cell>
          <cell r="G225">
            <v>0.53234343434343423</v>
          </cell>
        </row>
        <row r="226">
          <cell r="A226">
            <v>38426</v>
          </cell>
          <cell r="D226">
            <v>0.54166666666666707</v>
          </cell>
          <cell r="E226">
            <v>0.30549999999999999</v>
          </cell>
          <cell r="F226">
            <v>0.4844141414141413</v>
          </cell>
          <cell r="G226">
            <v>0.4844141414141413</v>
          </cell>
        </row>
        <row r="227">
          <cell r="A227">
            <v>38443</v>
          </cell>
          <cell r="B227">
            <v>7.8E-2</v>
          </cell>
          <cell r="C227">
            <v>8.2000000000000003E-2</v>
          </cell>
          <cell r="D227">
            <v>0.50000000000000044</v>
          </cell>
          <cell r="E227">
            <v>0.23799999999999999</v>
          </cell>
          <cell r="F227">
            <v>0.43648484848484836</v>
          </cell>
          <cell r="G227">
            <v>0.43648484848484836</v>
          </cell>
        </row>
        <row r="228">
          <cell r="A228">
            <v>38457</v>
          </cell>
          <cell r="D228">
            <v>0.45833333333333376</v>
          </cell>
          <cell r="E228">
            <v>0.19900000000000001</v>
          </cell>
          <cell r="F228">
            <v>0.39546464646464635</v>
          </cell>
          <cell r="G228">
            <v>0.39546464646464635</v>
          </cell>
        </row>
        <row r="229">
          <cell r="A229">
            <v>38473</v>
          </cell>
          <cell r="B229">
            <v>3.9E-2</v>
          </cell>
          <cell r="C229">
            <v>6.6000000000000003E-2</v>
          </cell>
          <cell r="D229">
            <v>0.41666666666666707</v>
          </cell>
          <cell r="E229">
            <v>0.16</v>
          </cell>
          <cell r="F229">
            <v>0.35444444444444428</v>
          </cell>
          <cell r="G229">
            <v>0.35444444444444428</v>
          </cell>
        </row>
        <row r="230">
          <cell r="A230">
            <v>38487</v>
          </cell>
          <cell r="D230">
            <v>0.37500000000000039</v>
          </cell>
          <cell r="E230">
            <v>0.14050000000000001</v>
          </cell>
          <cell r="F230">
            <v>0.31815151515151507</v>
          </cell>
          <cell r="G230">
            <v>0.31815151515151507</v>
          </cell>
        </row>
        <row r="231">
          <cell r="A231">
            <v>38504</v>
          </cell>
          <cell r="B231">
            <v>3.5999999999999997E-2</v>
          </cell>
          <cell r="C231">
            <v>6.4000000000000001E-2</v>
          </cell>
          <cell r="D231">
            <v>0.3333333333333337</v>
          </cell>
          <cell r="E231">
            <v>0.121</v>
          </cell>
          <cell r="F231">
            <v>0.28185858585858581</v>
          </cell>
          <cell r="G231">
            <v>0.57602776250687193</v>
          </cell>
        </row>
        <row r="232">
          <cell r="A232">
            <v>38518</v>
          </cell>
          <cell r="D232">
            <v>0.29166666666666702</v>
          </cell>
          <cell r="E232">
            <v>0.10300000000000001</v>
          </cell>
          <cell r="F232">
            <v>0.24592929292929289</v>
          </cell>
          <cell r="G232">
            <v>0.45372776250687191</v>
          </cell>
        </row>
        <row r="233">
          <cell r="A233">
            <v>38534</v>
          </cell>
          <cell r="B233">
            <v>2.9000000000000001E-2</v>
          </cell>
          <cell r="C233">
            <v>6.0999999999999999E-2</v>
          </cell>
          <cell r="D233">
            <v>0.25000000000000033</v>
          </cell>
          <cell r="E233">
            <v>8.5000000000000006E-2</v>
          </cell>
          <cell r="F233">
            <v>0.20999999999999996</v>
          </cell>
          <cell r="G233">
            <v>0.33142776250687189</v>
          </cell>
        </row>
        <row r="234">
          <cell r="A234">
            <v>38548</v>
          </cell>
          <cell r="D234">
            <v>0.20833333333333368</v>
          </cell>
          <cell r="E234">
            <v>7.0500000000000007E-2</v>
          </cell>
          <cell r="F234">
            <v>0.17491919191919195</v>
          </cell>
          <cell r="G234">
            <v>0.20912776250687187</v>
          </cell>
        </row>
        <row r="235">
          <cell r="A235">
            <v>38565</v>
          </cell>
          <cell r="B235">
            <v>2.8000000000000001E-2</v>
          </cell>
          <cell r="C235">
            <v>6.0999999999999999E-2</v>
          </cell>
          <cell r="D235">
            <v>0.16666666666666702</v>
          </cell>
          <cell r="E235">
            <v>5.6000000000000001E-2</v>
          </cell>
          <cell r="F235">
            <v>0.1398383838383839</v>
          </cell>
          <cell r="G235">
            <v>8.6827762506871853E-2</v>
          </cell>
        </row>
        <row r="236">
          <cell r="A236">
            <v>38579</v>
          </cell>
          <cell r="D236">
            <v>0.12500000000000036</v>
          </cell>
          <cell r="E236">
            <v>4.2000000000000003E-2</v>
          </cell>
          <cell r="F236">
            <v>0.10487878787878802</v>
          </cell>
          <cell r="G236">
            <v>-3.5472237493128167E-2</v>
          </cell>
        </row>
        <row r="237">
          <cell r="A237">
            <v>38596</v>
          </cell>
          <cell r="B237">
            <v>2.8000000000000001E-2</v>
          </cell>
          <cell r="C237">
            <v>6.0999999999999999E-2</v>
          </cell>
          <cell r="D237">
            <v>8.3333333333333703E-2</v>
          </cell>
          <cell r="E237">
            <v>2.8000000000000001E-2</v>
          </cell>
          <cell r="F237">
            <v>6.9919191919192103E-2</v>
          </cell>
          <cell r="G237">
            <v>-0.15777223749312819</v>
          </cell>
        </row>
        <row r="238">
          <cell r="A238">
            <v>38610</v>
          </cell>
          <cell r="D238">
            <v>4.1666666666667039E-2</v>
          </cell>
          <cell r="E238">
            <v>1.4E-2</v>
          </cell>
          <cell r="F238">
            <v>3.495959595959619E-2</v>
          </cell>
          <cell r="G238">
            <v>1.4157014157014203E-2</v>
          </cell>
        </row>
        <row r="239">
          <cell r="A239">
            <v>38625</v>
          </cell>
          <cell r="D239">
            <v>3.7470027081099033E-16</v>
          </cell>
          <cell r="E239">
            <v>0</v>
          </cell>
          <cell r="F239">
            <v>2.8386384152347691E-16</v>
          </cell>
          <cell r="G239">
            <v>0</v>
          </cell>
        </row>
        <row r="244">
          <cell r="A244">
            <v>38261</v>
          </cell>
          <cell r="B244">
            <v>3.6999999999999998E-2</v>
          </cell>
          <cell r="C244">
            <v>6.5000000000000002E-2</v>
          </cell>
          <cell r="D244">
            <v>1</v>
          </cell>
          <cell r="E244">
            <v>0.99999999999999989</v>
          </cell>
          <cell r="F244">
            <v>1</v>
          </cell>
          <cell r="G244">
            <v>1</v>
          </cell>
        </row>
        <row r="245">
          <cell r="A245">
            <v>38275</v>
          </cell>
          <cell r="D245">
            <v>0.95833333333333337</v>
          </cell>
          <cell r="E245">
            <v>0.98149999999999982</v>
          </cell>
          <cell r="F245">
            <v>0.96750000000000003</v>
          </cell>
          <cell r="G245">
            <v>0.98149999999999982</v>
          </cell>
        </row>
        <row r="246">
          <cell r="A246">
            <v>38292</v>
          </cell>
          <cell r="B246">
            <v>6.5000000000000002E-2</v>
          </cell>
          <cell r="C246">
            <v>7.5999999999999998E-2</v>
          </cell>
          <cell r="D246">
            <v>0.91666666666666674</v>
          </cell>
          <cell r="E246">
            <v>0.96299999999999986</v>
          </cell>
          <cell r="F246">
            <v>0.93499999999999994</v>
          </cell>
          <cell r="G246">
            <v>0.96299999999999986</v>
          </cell>
        </row>
        <row r="247">
          <cell r="A247">
            <v>38306</v>
          </cell>
          <cell r="D247">
            <v>0.87500000000000011</v>
          </cell>
          <cell r="E247">
            <v>0.93049999999999988</v>
          </cell>
          <cell r="F247">
            <v>0.89700000000000002</v>
          </cell>
          <cell r="G247">
            <v>0.93049999999999988</v>
          </cell>
        </row>
        <row r="248">
          <cell r="A248">
            <v>38322</v>
          </cell>
          <cell r="B248">
            <v>0.13800000000000001</v>
          </cell>
          <cell r="C248">
            <v>0.105</v>
          </cell>
          <cell r="D248">
            <v>0.83333333333333348</v>
          </cell>
          <cell r="E248">
            <v>0.89799999999999991</v>
          </cell>
          <cell r="F248">
            <v>0.85899999999999999</v>
          </cell>
          <cell r="G248">
            <v>0.89799999999999991</v>
          </cell>
        </row>
        <row r="249">
          <cell r="A249">
            <v>38336</v>
          </cell>
          <cell r="D249">
            <v>0.79166666666666685</v>
          </cell>
          <cell r="E249">
            <v>0.82899999999999996</v>
          </cell>
          <cell r="F249">
            <v>0.80649999999999999</v>
          </cell>
          <cell r="G249">
            <v>0.82899999999999996</v>
          </cell>
        </row>
        <row r="250">
          <cell r="A250">
            <v>38353</v>
          </cell>
          <cell r="B250">
            <v>0.20699999999999999</v>
          </cell>
          <cell r="C250">
            <v>0.13300000000000001</v>
          </cell>
          <cell r="D250">
            <v>0.75000000000000022</v>
          </cell>
          <cell r="E250">
            <v>0.7599999999999999</v>
          </cell>
          <cell r="F250">
            <v>0.754</v>
          </cell>
          <cell r="G250">
            <v>0.7599999999999999</v>
          </cell>
        </row>
        <row r="251">
          <cell r="A251">
            <v>38367</v>
          </cell>
          <cell r="D251">
            <v>0.70833333333333359</v>
          </cell>
          <cell r="E251">
            <v>0.65649999999999986</v>
          </cell>
          <cell r="F251">
            <v>0.6875</v>
          </cell>
          <cell r="G251">
            <v>0.65649999999999986</v>
          </cell>
        </row>
        <row r="252">
          <cell r="A252">
            <v>38384</v>
          </cell>
          <cell r="B252">
            <v>0.18</v>
          </cell>
          <cell r="C252">
            <v>0.122</v>
          </cell>
          <cell r="D252">
            <v>0.66666666666666696</v>
          </cell>
          <cell r="E252">
            <v>0.55299999999999994</v>
          </cell>
          <cell r="F252">
            <v>0.621</v>
          </cell>
          <cell r="G252">
            <v>0.55299999999999994</v>
          </cell>
        </row>
        <row r="253">
          <cell r="A253">
            <v>38398</v>
          </cell>
          <cell r="D253">
            <v>0.62500000000000033</v>
          </cell>
          <cell r="E253">
            <v>0.46299999999999997</v>
          </cell>
          <cell r="F253">
            <v>0.56000000000000005</v>
          </cell>
          <cell r="G253">
            <v>0.46299999999999997</v>
          </cell>
        </row>
        <row r="254">
          <cell r="A254">
            <v>38412</v>
          </cell>
          <cell r="B254">
            <v>0.13500000000000001</v>
          </cell>
          <cell r="C254">
            <v>0.104</v>
          </cell>
          <cell r="D254">
            <v>0.5833333333333337</v>
          </cell>
          <cell r="E254">
            <v>0.373</v>
          </cell>
          <cell r="F254">
            <v>0.499</v>
          </cell>
          <cell r="G254">
            <v>0.373</v>
          </cell>
        </row>
        <row r="255">
          <cell r="A255">
            <v>38426</v>
          </cell>
          <cell r="D255">
            <v>0.54166666666666707</v>
          </cell>
          <cell r="E255">
            <v>0.30549999999999999</v>
          </cell>
          <cell r="F255">
            <v>0.44700000000000001</v>
          </cell>
          <cell r="G255">
            <v>0.30549999999999999</v>
          </cell>
        </row>
        <row r="256">
          <cell r="A256">
            <v>38443</v>
          </cell>
          <cell r="B256">
            <v>7.8E-2</v>
          </cell>
          <cell r="C256">
            <v>8.2000000000000003E-2</v>
          </cell>
          <cell r="D256">
            <v>0.50000000000000044</v>
          </cell>
          <cell r="E256">
            <v>0.23799999999999999</v>
          </cell>
          <cell r="F256">
            <v>0.39500000000000002</v>
          </cell>
          <cell r="G256">
            <v>0.25</v>
          </cell>
        </row>
        <row r="257">
          <cell r="A257">
            <v>38457</v>
          </cell>
          <cell r="D257">
            <v>0.45833333333333376</v>
          </cell>
          <cell r="E257">
            <v>0.19900000000000001</v>
          </cell>
          <cell r="F257">
            <v>0.35399999999999998</v>
          </cell>
          <cell r="G257">
            <v>0.19900000000000001</v>
          </cell>
        </row>
        <row r="258">
          <cell r="A258">
            <v>38473</v>
          </cell>
          <cell r="B258">
            <v>3.9E-2</v>
          </cell>
          <cell r="C258">
            <v>6.6000000000000003E-2</v>
          </cell>
          <cell r="D258">
            <v>0.41666666666666707</v>
          </cell>
          <cell r="E258">
            <v>0.16</v>
          </cell>
          <cell r="F258">
            <v>0.313</v>
          </cell>
          <cell r="G258">
            <v>0.16</v>
          </cell>
        </row>
        <row r="259">
          <cell r="A259">
            <v>38487</v>
          </cell>
          <cell r="D259">
            <v>0.37500000000000039</v>
          </cell>
          <cell r="E259">
            <v>0.14050000000000001</v>
          </cell>
          <cell r="F259">
            <v>0.28000000000000003</v>
          </cell>
          <cell r="G259">
            <v>0.14050000000000001</v>
          </cell>
        </row>
        <row r="260">
          <cell r="A260">
            <v>38504</v>
          </cell>
          <cell r="B260">
            <v>3.5999999999999997E-2</v>
          </cell>
          <cell r="C260">
            <v>6.4000000000000001E-2</v>
          </cell>
          <cell r="D260">
            <v>0.3333333333333337</v>
          </cell>
          <cell r="E260">
            <v>0.121</v>
          </cell>
          <cell r="F260">
            <v>0.247</v>
          </cell>
          <cell r="G260">
            <v>0.21210106382978725</v>
          </cell>
        </row>
        <row r="261">
          <cell r="A261">
            <v>38518</v>
          </cell>
          <cell r="D261">
            <v>0.29166666666666702</v>
          </cell>
          <cell r="E261">
            <v>0.10300000000000001</v>
          </cell>
          <cell r="F261">
            <v>0.215</v>
          </cell>
          <cell r="G261">
            <v>0.10300000000000001</v>
          </cell>
        </row>
        <row r="262">
          <cell r="A262">
            <v>38534</v>
          </cell>
          <cell r="B262">
            <v>2.9000000000000001E-2</v>
          </cell>
          <cell r="C262">
            <v>6.0999999999999999E-2</v>
          </cell>
          <cell r="D262">
            <v>0.25000000000000033</v>
          </cell>
          <cell r="E262">
            <v>8.5000000000000006E-2</v>
          </cell>
          <cell r="F262">
            <v>0.183</v>
          </cell>
          <cell r="G262">
            <v>8.5000000000000006E-2</v>
          </cell>
        </row>
        <row r="263">
          <cell r="A263">
            <v>38548</v>
          </cell>
          <cell r="D263">
            <v>0.20833333333333368</v>
          </cell>
          <cell r="E263">
            <v>7.0500000000000007E-2</v>
          </cell>
          <cell r="F263">
            <v>0.1525</v>
          </cell>
          <cell r="G263">
            <v>7.0500000000000007E-2</v>
          </cell>
        </row>
        <row r="264">
          <cell r="A264">
            <v>38565</v>
          </cell>
          <cell r="B264">
            <v>2.8000000000000001E-2</v>
          </cell>
          <cell r="C264">
            <v>6.0999999999999999E-2</v>
          </cell>
          <cell r="D264">
            <v>0.16666666666666702</v>
          </cell>
          <cell r="E264">
            <v>5.6000000000000001E-2</v>
          </cell>
          <cell r="F264">
            <v>0.122</v>
          </cell>
          <cell r="G264">
            <v>5.6000000000000001E-2</v>
          </cell>
        </row>
        <row r="265">
          <cell r="A265">
            <v>38579</v>
          </cell>
          <cell r="D265">
            <v>0.12500000000000036</v>
          </cell>
          <cell r="E265">
            <v>4.2000000000000003E-2</v>
          </cell>
          <cell r="F265">
            <v>9.1499999999999998E-2</v>
          </cell>
          <cell r="G265">
            <v>4.2000000000000003E-2</v>
          </cell>
        </row>
        <row r="266">
          <cell r="A266">
            <v>38596</v>
          </cell>
          <cell r="B266">
            <v>2.8000000000000001E-2</v>
          </cell>
          <cell r="C266">
            <v>6.0999999999999999E-2</v>
          </cell>
          <cell r="D266">
            <v>8.3333333333333703E-2</v>
          </cell>
          <cell r="E266">
            <v>2.8000000000000001E-2</v>
          </cell>
          <cell r="F266">
            <v>6.0999999999999999E-2</v>
          </cell>
          <cell r="G266">
            <v>0.16935483870967738</v>
          </cell>
        </row>
        <row r="267">
          <cell r="A267">
            <v>38610</v>
          </cell>
          <cell r="D267">
            <v>4.1666666666667039E-2</v>
          </cell>
          <cell r="E267">
            <v>1.4E-2</v>
          </cell>
          <cell r="F267">
            <v>3.0499999999999999E-2</v>
          </cell>
          <cell r="G267">
            <v>1.4E-2</v>
          </cell>
        </row>
        <row r="268">
          <cell r="A268">
            <v>38625</v>
          </cell>
          <cell r="D268">
            <v>3.7470027081099033E-16</v>
          </cell>
          <cell r="E268">
            <v>0</v>
          </cell>
          <cell r="F268">
            <v>0</v>
          </cell>
          <cell r="G268">
            <v>0</v>
          </cell>
        </row>
        <row r="274">
          <cell r="A274">
            <v>38261</v>
          </cell>
          <cell r="B274">
            <v>3.6999999999999998E-2</v>
          </cell>
          <cell r="C274">
            <v>6.5000000000000002E-2</v>
          </cell>
          <cell r="D274">
            <v>1</v>
          </cell>
          <cell r="E274">
            <v>0.99999999999999989</v>
          </cell>
          <cell r="F274">
            <v>1</v>
          </cell>
          <cell r="G274">
            <v>1</v>
          </cell>
        </row>
        <row r="275">
          <cell r="A275">
            <v>38275</v>
          </cell>
          <cell r="D275">
            <v>0.95833333333333337</v>
          </cell>
          <cell r="E275">
            <v>0.98149999999999982</v>
          </cell>
          <cell r="F275">
            <v>0.963949494949495</v>
          </cell>
          <cell r="G275">
            <v>0.96114141414141419</v>
          </cell>
        </row>
        <row r="276">
          <cell r="A276">
            <v>38292</v>
          </cell>
          <cell r="B276">
            <v>6.5000000000000002E-2</v>
          </cell>
          <cell r="C276">
            <v>7.5999999999999998E-2</v>
          </cell>
          <cell r="D276">
            <v>0.91666666666666674</v>
          </cell>
          <cell r="E276">
            <v>0.96299999999999986</v>
          </cell>
          <cell r="F276">
            <v>0.92789898989899</v>
          </cell>
          <cell r="G276">
            <v>0.92228282828282837</v>
          </cell>
        </row>
        <row r="277">
          <cell r="A277">
            <v>38306</v>
          </cell>
          <cell r="D277">
            <v>0.87500000000000011</v>
          </cell>
          <cell r="E277">
            <v>0.93049999999999988</v>
          </cell>
          <cell r="F277">
            <v>0.88845454545454561</v>
          </cell>
          <cell r="G277">
            <v>0.88172727272727291</v>
          </cell>
        </row>
        <row r="278">
          <cell r="A278">
            <v>38322</v>
          </cell>
          <cell r="B278">
            <v>0.13800000000000001</v>
          </cell>
          <cell r="C278">
            <v>0.105</v>
          </cell>
          <cell r="D278">
            <v>0.83333333333333348</v>
          </cell>
          <cell r="E278">
            <v>0.89799999999999991</v>
          </cell>
          <cell r="F278">
            <v>0.84901010101010121</v>
          </cell>
          <cell r="G278">
            <v>0.84117171717171735</v>
          </cell>
        </row>
        <row r="279">
          <cell r="A279">
            <v>38336</v>
          </cell>
          <cell r="D279">
            <v>0.79166666666666685</v>
          </cell>
          <cell r="E279">
            <v>0.82899999999999996</v>
          </cell>
          <cell r="F279">
            <v>0.80071717171717194</v>
          </cell>
          <cell r="G279">
            <v>0.79619191919191934</v>
          </cell>
        </row>
        <row r="280">
          <cell r="A280">
            <v>38353</v>
          </cell>
          <cell r="B280">
            <v>0.20699999999999999</v>
          </cell>
          <cell r="C280">
            <v>0.13300000000000001</v>
          </cell>
          <cell r="D280">
            <v>0.75000000000000022</v>
          </cell>
          <cell r="E280">
            <v>0.7599999999999999</v>
          </cell>
          <cell r="F280">
            <v>0.75242424242424266</v>
          </cell>
          <cell r="G280">
            <v>0.78805620608899296</v>
          </cell>
        </row>
        <row r="281">
          <cell r="A281">
            <v>38367</v>
          </cell>
          <cell r="D281">
            <v>0.70833333333333359</v>
          </cell>
          <cell r="E281">
            <v>0.65649999999999986</v>
          </cell>
          <cell r="F281">
            <v>0.69576767676767681</v>
          </cell>
          <cell r="G281">
            <v>0.70205050505050526</v>
          </cell>
        </row>
        <row r="282">
          <cell r="A282">
            <v>38384</v>
          </cell>
          <cell r="B282">
            <v>0.18</v>
          </cell>
          <cell r="C282">
            <v>0.122</v>
          </cell>
          <cell r="D282">
            <v>0.66666666666666696</v>
          </cell>
          <cell r="E282">
            <v>0.55299999999999994</v>
          </cell>
          <cell r="F282">
            <v>0.63911111111111119</v>
          </cell>
          <cell r="G282">
            <v>0.65288888888888907</v>
          </cell>
        </row>
        <row r="283">
          <cell r="A283">
            <v>38398</v>
          </cell>
          <cell r="D283">
            <v>0.62500000000000033</v>
          </cell>
          <cell r="E283">
            <v>0.46299999999999997</v>
          </cell>
          <cell r="F283">
            <v>0.58572727272727265</v>
          </cell>
          <cell r="G283">
            <v>0.60536363636363655</v>
          </cell>
        </row>
        <row r="284">
          <cell r="A284">
            <v>38412</v>
          </cell>
          <cell r="B284">
            <v>0.13500000000000001</v>
          </cell>
          <cell r="C284">
            <v>0.104</v>
          </cell>
          <cell r="D284">
            <v>0.5833333333333337</v>
          </cell>
          <cell r="E284">
            <v>0.373</v>
          </cell>
          <cell r="F284">
            <v>0.53234343434343423</v>
          </cell>
          <cell r="G284">
            <v>0.53888789473684207</v>
          </cell>
        </row>
        <row r="285">
          <cell r="A285">
            <v>38426</v>
          </cell>
          <cell r="D285">
            <v>0.54166666666666707</v>
          </cell>
          <cell r="E285">
            <v>0.30549999999999999</v>
          </cell>
          <cell r="F285">
            <v>0.4844141414141413</v>
          </cell>
          <cell r="G285">
            <v>0.51304040404040419</v>
          </cell>
        </row>
        <row r="286">
          <cell r="A286">
            <v>38443</v>
          </cell>
          <cell r="B286">
            <v>7.8E-2</v>
          </cell>
          <cell r="C286">
            <v>8.2000000000000003E-2</v>
          </cell>
          <cell r="D286">
            <v>0.50000000000000044</v>
          </cell>
          <cell r="E286">
            <v>0.23799999999999999</v>
          </cell>
          <cell r="F286">
            <v>0.43648484848484836</v>
          </cell>
          <cell r="G286">
            <v>0.4682424242424244</v>
          </cell>
        </row>
        <row r="287">
          <cell r="A287">
            <v>38457</v>
          </cell>
          <cell r="D287">
            <v>0.45833333333333376</v>
          </cell>
          <cell r="E287">
            <v>0.19900000000000001</v>
          </cell>
          <cell r="F287">
            <v>0.39546464646464635</v>
          </cell>
          <cell r="G287">
            <v>0.42689898989899006</v>
          </cell>
        </row>
        <row r="288">
          <cell r="A288">
            <v>38473</v>
          </cell>
          <cell r="B288">
            <v>3.9E-2</v>
          </cell>
          <cell r="C288">
            <v>6.6000000000000003E-2</v>
          </cell>
          <cell r="D288">
            <v>0.41666666666666707</v>
          </cell>
          <cell r="E288">
            <v>0.16</v>
          </cell>
          <cell r="F288">
            <v>0.35444444444444428</v>
          </cell>
          <cell r="G288">
            <v>0.38555555555555565</v>
          </cell>
        </row>
        <row r="289">
          <cell r="A289">
            <v>38487</v>
          </cell>
          <cell r="D289">
            <v>0.37500000000000039</v>
          </cell>
          <cell r="E289">
            <v>0.14050000000000001</v>
          </cell>
          <cell r="F289">
            <v>0.31815151515151507</v>
          </cell>
          <cell r="G289">
            <v>0.34657575757575776</v>
          </cell>
        </row>
        <row r="290">
          <cell r="A290">
            <v>38504</v>
          </cell>
          <cell r="B290">
            <v>3.5999999999999997E-2</v>
          </cell>
          <cell r="C290">
            <v>6.4000000000000001E-2</v>
          </cell>
          <cell r="D290">
            <v>0.3333333333333337</v>
          </cell>
          <cell r="E290">
            <v>0.121</v>
          </cell>
          <cell r="F290">
            <v>0.28185858585858581</v>
          </cell>
          <cell r="G290">
            <v>0.30759595959595976</v>
          </cell>
        </row>
        <row r="291">
          <cell r="A291">
            <v>38518</v>
          </cell>
          <cell r="D291">
            <v>0.29166666666666702</v>
          </cell>
          <cell r="E291">
            <v>0.10300000000000001</v>
          </cell>
          <cell r="F291">
            <v>0.24592929292929289</v>
          </cell>
          <cell r="G291">
            <v>0.26879797979797992</v>
          </cell>
        </row>
        <row r="292">
          <cell r="A292">
            <v>38534</v>
          </cell>
          <cell r="B292">
            <v>2.9000000000000001E-2</v>
          </cell>
          <cell r="C292">
            <v>6.0999999999999999E-2</v>
          </cell>
          <cell r="D292">
            <v>0.25000000000000033</v>
          </cell>
          <cell r="E292">
            <v>8.5000000000000006E-2</v>
          </cell>
          <cell r="F292">
            <v>0.20999999999999996</v>
          </cell>
          <cell r="G292">
            <v>0.23000000000000015</v>
          </cell>
        </row>
        <row r="293">
          <cell r="A293">
            <v>38548</v>
          </cell>
          <cell r="D293">
            <v>0.20833333333333368</v>
          </cell>
          <cell r="E293">
            <v>7.0500000000000007E-2</v>
          </cell>
          <cell r="F293">
            <v>0.17491919191919195</v>
          </cell>
          <cell r="G293">
            <v>0.19162626262626281</v>
          </cell>
        </row>
        <row r="294">
          <cell r="A294">
            <v>38565</v>
          </cell>
          <cell r="B294">
            <v>2.8000000000000001E-2</v>
          </cell>
          <cell r="C294">
            <v>6.0999999999999999E-2</v>
          </cell>
          <cell r="D294">
            <v>0.16666666666666702</v>
          </cell>
          <cell r="E294">
            <v>5.6000000000000001E-2</v>
          </cell>
          <cell r="F294">
            <v>0.1398383838383839</v>
          </cell>
          <cell r="G294">
            <v>0.15325252525252547</v>
          </cell>
        </row>
        <row r="295">
          <cell r="A295">
            <v>38579</v>
          </cell>
          <cell r="D295">
            <v>0.12500000000000036</v>
          </cell>
          <cell r="E295">
            <v>4.2000000000000003E-2</v>
          </cell>
          <cell r="F295">
            <v>0.10487878787878802</v>
          </cell>
          <cell r="G295">
            <v>0.11493939393939419</v>
          </cell>
        </row>
        <row r="296">
          <cell r="A296">
            <v>38596</v>
          </cell>
          <cell r="B296">
            <v>2.8000000000000001E-2</v>
          </cell>
          <cell r="C296">
            <v>6.0999999999999999E-2</v>
          </cell>
          <cell r="D296">
            <v>8.3333333333333703E-2</v>
          </cell>
          <cell r="E296">
            <v>2.8000000000000001E-2</v>
          </cell>
          <cell r="F296">
            <v>6.9919191919192103E-2</v>
          </cell>
          <cell r="G296">
            <v>7.6626262626262903E-2</v>
          </cell>
        </row>
        <row r="297">
          <cell r="A297">
            <v>38610</v>
          </cell>
          <cell r="D297">
            <v>4.1666666666667039E-2</v>
          </cell>
          <cell r="E297">
            <v>1.4E-2</v>
          </cell>
          <cell r="F297">
            <v>3.495959595959619E-2</v>
          </cell>
          <cell r="G297">
            <v>3.8313131313131618E-2</v>
          </cell>
        </row>
        <row r="298">
          <cell r="A298">
            <v>38625</v>
          </cell>
          <cell r="D298">
            <v>3.7470027081099033E-16</v>
          </cell>
          <cell r="E298">
            <v>0</v>
          </cell>
          <cell r="F298">
            <v>2.8386384152347691E-16</v>
          </cell>
          <cell r="G298">
            <v>3.2928205616723362E-16</v>
          </cell>
        </row>
        <row r="302">
          <cell r="A302" t="str">
            <v>KY (table_ky)</v>
          </cell>
        </row>
        <row r="303">
          <cell r="A303">
            <v>38261</v>
          </cell>
          <cell r="B303">
            <v>3.6999999999999998E-2</v>
          </cell>
          <cell r="C303">
            <v>6.5000000000000002E-2</v>
          </cell>
          <cell r="D303">
            <v>1</v>
          </cell>
          <cell r="E303">
            <v>0.99999999999999989</v>
          </cell>
          <cell r="F303">
            <v>1</v>
          </cell>
          <cell r="G303">
            <v>1</v>
          </cell>
        </row>
        <row r="304">
          <cell r="A304">
            <v>38275</v>
          </cell>
          <cell r="D304">
            <v>0.95833333333333337</v>
          </cell>
          <cell r="E304">
            <v>0.98149999999999982</v>
          </cell>
          <cell r="F304">
            <v>0.96750000000000003</v>
          </cell>
          <cell r="G304">
            <v>0.96750000000000003</v>
          </cell>
        </row>
        <row r="305">
          <cell r="A305">
            <v>38292</v>
          </cell>
          <cell r="B305">
            <v>6.5000000000000002E-2</v>
          </cell>
          <cell r="C305">
            <v>7.5999999999999998E-2</v>
          </cell>
          <cell r="D305">
            <v>0.91666666666666674</v>
          </cell>
          <cell r="E305">
            <v>0.96299999999999986</v>
          </cell>
          <cell r="F305">
            <v>0.93499999999999994</v>
          </cell>
          <cell r="G305">
            <v>0.93499999999999994</v>
          </cell>
        </row>
        <row r="306">
          <cell r="A306">
            <v>38306</v>
          </cell>
          <cell r="D306">
            <v>0.87500000000000011</v>
          </cell>
          <cell r="E306">
            <v>0.93049999999999988</v>
          </cell>
          <cell r="F306">
            <v>0.89700000000000002</v>
          </cell>
          <cell r="G306">
            <v>0.89700000000000002</v>
          </cell>
        </row>
        <row r="307">
          <cell r="A307">
            <v>38322</v>
          </cell>
          <cell r="B307">
            <v>0.13800000000000001</v>
          </cell>
          <cell r="C307">
            <v>0.105</v>
          </cell>
          <cell r="D307">
            <v>0.83333333333333348</v>
          </cell>
          <cell r="E307">
            <v>0.89799999999999991</v>
          </cell>
          <cell r="F307">
            <v>0.85899999999999999</v>
          </cell>
          <cell r="G307">
            <v>0.85899999999999999</v>
          </cell>
        </row>
        <row r="308">
          <cell r="A308">
            <v>38336</v>
          </cell>
          <cell r="D308">
            <v>0.79166666666666685</v>
          </cell>
          <cell r="E308">
            <v>0.82899999999999996</v>
          </cell>
          <cell r="F308">
            <v>0.80649999999999999</v>
          </cell>
          <cell r="G308">
            <v>0.80649999999999999</v>
          </cell>
        </row>
        <row r="309">
          <cell r="A309">
            <v>38353</v>
          </cell>
          <cell r="B309">
            <v>0.20699999999999999</v>
          </cell>
          <cell r="C309">
            <v>0.13300000000000001</v>
          </cell>
          <cell r="D309">
            <v>0.75000000000000022</v>
          </cell>
          <cell r="E309">
            <v>0.7599999999999999</v>
          </cell>
          <cell r="F309">
            <v>0.754</v>
          </cell>
          <cell r="G309">
            <v>0.754</v>
          </cell>
        </row>
        <row r="310">
          <cell r="A310">
            <v>38367</v>
          </cell>
          <cell r="D310">
            <v>0.70833333333333359</v>
          </cell>
          <cell r="E310">
            <v>0.65649999999999986</v>
          </cell>
          <cell r="F310">
            <v>0.6875</v>
          </cell>
          <cell r="G310">
            <v>0.6875</v>
          </cell>
        </row>
        <row r="311">
          <cell r="A311">
            <v>38384</v>
          </cell>
          <cell r="B311">
            <v>0.18</v>
          </cell>
          <cell r="C311">
            <v>0.122</v>
          </cell>
          <cell r="D311">
            <v>0.66666666666666696</v>
          </cell>
          <cell r="E311">
            <v>0.55299999999999994</v>
          </cell>
          <cell r="F311">
            <v>0.621</v>
          </cell>
          <cell r="G311">
            <v>0.621</v>
          </cell>
        </row>
        <row r="312">
          <cell r="A312">
            <v>38398</v>
          </cell>
          <cell r="D312">
            <v>0.62500000000000033</v>
          </cell>
          <cell r="E312">
            <v>0.46299999999999997</v>
          </cell>
          <cell r="F312">
            <v>0.56000000000000005</v>
          </cell>
          <cell r="G312">
            <v>0.56000000000000005</v>
          </cell>
        </row>
        <row r="313">
          <cell r="A313">
            <v>38412</v>
          </cell>
          <cell r="B313">
            <v>0.13500000000000001</v>
          </cell>
          <cell r="C313">
            <v>0.104</v>
          </cell>
          <cell r="D313">
            <v>0.5833333333333337</v>
          </cell>
          <cell r="E313">
            <v>0.373</v>
          </cell>
          <cell r="F313">
            <v>0.499</v>
          </cell>
          <cell r="G313">
            <v>0.38333333333333336</v>
          </cell>
        </row>
        <row r="314">
          <cell r="A314">
            <v>38426</v>
          </cell>
          <cell r="D314">
            <v>0.54166666666666707</v>
          </cell>
          <cell r="E314">
            <v>0.30549999999999999</v>
          </cell>
          <cell r="F314">
            <v>0.44700000000000001</v>
          </cell>
          <cell r="G314">
            <v>0.44700000000000001</v>
          </cell>
        </row>
        <row r="315">
          <cell r="A315">
            <v>38443</v>
          </cell>
          <cell r="B315">
            <v>7.8E-2</v>
          </cell>
          <cell r="C315">
            <v>8.2000000000000003E-2</v>
          </cell>
          <cell r="D315">
            <v>0.50000000000000044</v>
          </cell>
          <cell r="E315">
            <v>0.23799999999999999</v>
          </cell>
          <cell r="F315">
            <v>0.39500000000000002</v>
          </cell>
          <cell r="G315">
            <v>0.39500000000000002</v>
          </cell>
        </row>
        <row r="316">
          <cell r="A316">
            <v>38457</v>
          </cell>
          <cell r="D316">
            <v>0.45833333333333376</v>
          </cell>
          <cell r="E316">
            <v>0.19900000000000001</v>
          </cell>
          <cell r="F316">
            <v>0.35399999999999998</v>
          </cell>
          <cell r="G316">
            <v>0.35399999999999998</v>
          </cell>
        </row>
        <row r="317">
          <cell r="A317">
            <v>38473</v>
          </cell>
          <cell r="B317">
            <v>3.9E-2</v>
          </cell>
          <cell r="C317">
            <v>6.6000000000000003E-2</v>
          </cell>
          <cell r="D317">
            <v>0.41666666666666707</v>
          </cell>
          <cell r="E317">
            <v>0.16</v>
          </cell>
          <cell r="F317">
            <v>0.313</v>
          </cell>
          <cell r="G317">
            <v>0.313</v>
          </cell>
        </row>
        <row r="318">
          <cell r="A318">
            <v>38487</v>
          </cell>
          <cell r="D318">
            <v>0.37500000000000039</v>
          </cell>
          <cell r="E318">
            <v>0.14050000000000001</v>
          </cell>
          <cell r="F318">
            <v>0.28000000000000003</v>
          </cell>
          <cell r="G318">
            <v>0.28000000000000003</v>
          </cell>
        </row>
        <row r="319">
          <cell r="A319">
            <v>38504</v>
          </cell>
          <cell r="B319">
            <v>3.5999999999999997E-2</v>
          </cell>
          <cell r="C319">
            <v>6.4000000000000001E-2</v>
          </cell>
          <cell r="D319">
            <v>0.3333333333333337</v>
          </cell>
          <cell r="E319">
            <v>0.121</v>
          </cell>
          <cell r="F319">
            <v>0.247</v>
          </cell>
          <cell r="G319">
            <v>0.38705882352941179</v>
          </cell>
        </row>
        <row r="320">
          <cell r="A320">
            <v>38518</v>
          </cell>
          <cell r="D320">
            <v>0.29166666666666702</v>
          </cell>
          <cell r="E320">
            <v>0.10300000000000001</v>
          </cell>
          <cell r="F320">
            <v>0.215</v>
          </cell>
          <cell r="G320">
            <v>0.215</v>
          </cell>
        </row>
        <row r="321">
          <cell r="A321">
            <v>38534</v>
          </cell>
          <cell r="B321">
            <v>2.9000000000000001E-2</v>
          </cell>
          <cell r="C321">
            <v>6.0999999999999999E-2</v>
          </cell>
          <cell r="D321">
            <v>0.25000000000000033</v>
          </cell>
          <cell r="E321">
            <v>8.5000000000000006E-2</v>
          </cell>
          <cell r="F321">
            <v>0.183</v>
          </cell>
          <cell r="G321">
            <v>0.183</v>
          </cell>
        </row>
        <row r="322">
          <cell r="A322">
            <v>38548</v>
          </cell>
          <cell r="D322">
            <v>0.20833333333333368</v>
          </cell>
          <cell r="E322">
            <v>7.0500000000000007E-2</v>
          </cell>
          <cell r="F322">
            <v>0.1525</v>
          </cell>
          <cell r="G322">
            <v>0.1525</v>
          </cell>
        </row>
        <row r="323">
          <cell r="A323">
            <v>38565</v>
          </cell>
          <cell r="B323">
            <v>2.8000000000000001E-2</v>
          </cell>
          <cell r="C323">
            <v>6.0999999999999999E-2</v>
          </cell>
          <cell r="D323">
            <v>0.16666666666666702</v>
          </cell>
          <cell r="E323">
            <v>5.6000000000000001E-2</v>
          </cell>
          <cell r="F323">
            <v>0.122</v>
          </cell>
          <cell r="G323">
            <v>0.122</v>
          </cell>
        </row>
        <row r="324">
          <cell r="A324">
            <v>38579</v>
          </cell>
          <cell r="D324">
            <v>0.12500000000000036</v>
          </cell>
          <cell r="E324">
            <v>4.2000000000000003E-2</v>
          </cell>
          <cell r="F324">
            <v>9.1499999999999998E-2</v>
          </cell>
          <cell r="G324">
            <v>9.1499999999999998E-2</v>
          </cell>
        </row>
        <row r="325">
          <cell r="A325">
            <v>38596</v>
          </cell>
          <cell r="B325">
            <v>2.8000000000000001E-2</v>
          </cell>
          <cell r="C325">
            <v>6.0999999999999999E-2</v>
          </cell>
          <cell r="D325">
            <v>8.3333333333333703E-2</v>
          </cell>
          <cell r="E325">
            <v>2.8000000000000001E-2</v>
          </cell>
          <cell r="F325">
            <v>6.0999999999999999E-2</v>
          </cell>
          <cell r="G325">
            <v>6.0999999999999999E-2</v>
          </cell>
        </row>
        <row r="326">
          <cell r="A326">
            <v>38610</v>
          </cell>
          <cell r="D326">
            <v>4.1666666666667039E-2</v>
          </cell>
          <cell r="E326">
            <v>1.4E-2</v>
          </cell>
          <cell r="F326">
            <v>3.0499999999999999E-2</v>
          </cell>
          <cell r="G326">
            <v>3.0499999999999999E-2</v>
          </cell>
        </row>
        <row r="327">
          <cell r="A327">
            <v>38625</v>
          </cell>
          <cell r="D327">
            <v>3.7470027081099033E-16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0.99999999999999978</v>
          </cell>
        </row>
        <row r="331">
          <cell r="A331" t="str">
            <v>AMA (table_ama)</v>
          </cell>
        </row>
        <row r="332">
          <cell r="A332">
            <v>38261</v>
          </cell>
          <cell r="B332">
            <v>4.0954460682038479E-2</v>
          </cell>
          <cell r="C332">
            <v>6.1128872668668038E-2</v>
          </cell>
          <cell r="D332">
            <v>1</v>
          </cell>
          <cell r="E332">
            <v>0.99999999999999978</v>
          </cell>
          <cell r="F332">
            <v>1</v>
          </cell>
          <cell r="G332">
            <v>1</v>
          </cell>
        </row>
        <row r="333">
          <cell r="A333">
            <v>38275</v>
          </cell>
          <cell r="D333">
            <v>0.95833333333333337</v>
          </cell>
          <cell r="E333">
            <v>0.97952276965898055</v>
          </cell>
          <cell r="F333">
            <v>0.96943556366566597</v>
          </cell>
          <cell r="G333">
            <v>0.96943556366566597</v>
          </cell>
        </row>
        <row r="334">
          <cell r="A334">
            <v>38292</v>
          </cell>
          <cell r="B334">
            <v>6.2003687158584855E-2</v>
          </cell>
          <cell r="C334">
            <v>9.1253609802416272E-2</v>
          </cell>
          <cell r="D334">
            <v>0.91666666666666674</v>
          </cell>
          <cell r="E334">
            <v>0.95904553931796133</v>
          </cell>
          <cell r="F334">
            <v>0.93887112733133193</v>
          </cell>
          <cell r="G334">
            <v>0.93887112733133193</v>
          </cell>
        </row>
        <row r="335">
          <cell r="A335">
            <v>38306</v>
          </cell>
          <cell r="D335">
            <v>0.87500000000000011</v>
          </cell>
          <cell r="E335">
            <v>0.92804369573866885</v>
          </cell>
          <cell r="F335">
            <v>0.89324432243012386</v>
          </cell>
          <cell r="G335">
            <v>0.89324432243012386</v>
          </cell>
        </row>
        <row r="336">
          <cell r="A336">
            <v>38322</v>
          </cell>
          <cell r="B336">
            <v>0.11871818786997865</v>
          </cell>
          <cell r="C336">
            <v>0.13260961164372329</v>
          </cell>
          <cell r="D336">
            <v>0.83333333333333348</v>
          </cell>
          <cell r="E336">
            <v>0.89704185215937648</v>
          </cell>
          <cell r="F336">
            <v>0.84761751752891568</v>
          </cell>
          <cell r="G336">
            <v>0.84761751752891568</v>
          </cell>
        </row>
        <row r="337">
          <cell r="A337">
            <v>38336</v>
          </cell>
          <cell r="D337">
            <v>0.79166666666666685</v>
          </cell>
          <cell r="E337">
            <v>0.83768275822438709</v>
          </cell>
          <cell r="F337">
            <v>0.78131271170705396</v>
          </cell>
          <cell r="G337">
            <v>0.78131271170705396</v>
          </cell>
        </row>
        <row r="338">
          <cell r="A338">
            <v>38353</v>
          </cell>
          <cell r="B338">
            <v>0.17467199711324904</v>
          </cell>
          <cell r="C338">
            <v>0.1442557882415571</v>
          </cell>
          <cell r="D338">
            <v>0.75000000000000022</v>
          </cell>
          <cell r="E338">
            <v>0.77832366428939781</v>
          </cell>
          <cell r="F338">
            <v>0.71500790588519236</v>
          </cell>
          <cell r="G338">
            <v>0.71500790588519236</v>
          </cell>
          <cell r="H338">
            <v>0.75386120056861217</v>
          </cell>
        </row>
        <row r="339">
          <cell r="A339">
            <v>38367</v>
          </cell>
          <cell r="D339">
            <v>0.70833333333333359</v>
          </cell>
          <cell r="E339">
            <v>0.69098766573277337</v>
          </cell>
          <cell r="F339">
            <v>0.64288001176441378</v>
          </cell>
          <cell r="G339">
            <v>0.64288001176441378</v>
          </cell>
        </row>
        <row r="340">
          <cell r="A340">
            <v>38384</v>
          </cell>
          <cell r="B340">
            <v>0.16877513220383922</v>
          </cell>
          <cell r="C340">
            <v>0.12663895902678027</v>
          </cell>
          <cell r="D340">
            <v>0.66666666666666696</v>
          </cell>
          <cell r="E340">
            <v>0.60365166717614882</v>
          </cell>
          <cell r="F340">
            <v>0.5707521176436352</v>
          </cell>
          <cell r="G340">
            <v>0.5707521176436352</v>
          </cell>
        </row>
        <row r="341">
          <cell r="A341">
            <v>38398</v>
          </cell>
          <cell r="D341">
            <v>0.62500000000000033</v>
          </cell>
          <cell r="E341">
            <v>0.51926410107422916</v>
          </cell>
          <cell r="F341">
            <v>0.50743263813024508</v>
          </cell>
          <cell r="G341">
            <v>0.50743263813024508</v>
          </cell>
        </row>
        <row r="342">
          <cell r="A342">
            <v>38412</v>
          </cell>
          <cell r="B342">
            <v>0.12871283754748111</v>
          </cell>
          <cell r="C342">
            <v>0.10411828997414581</v>
          </cell>
          <cell r="D342">
            <v>0.5833333333333337</v>
          </cell>
          <cell r="E342">
            <v>0.4348765349723096</v>
          </cell>
          <cell r="F342">
            <v>0.44411315861685496</v>
          </cell>
          <cell r="G342">
            <v>0.44411315861685496</v>
          </cell>
        </row>
        <row r="343">
          <cell r="A343">
            <v>38426</v>
          </cell>
          <cell r="D343">
            <v>0.54166666666666707</v>
          </cell>
          <cell r="E343">
            <v>0.37052011619856906</v>
          </cell>
          <cell r="F343">
            <v>0.39205401362978209</v>
          </cell>
          <cell r="G343">
            <v>0.39205401362978209</v>
          </cell>
        </row>
        <row r="344">
          <cell r="A344">
            <v>38443</v>
          </cell>
          <cell r="B344">
            <v>9.2806250795054071E-2</v>
          </cell>
          <cell r="C344">
            <v>7.8022808189410375E-2</v>
          </cell>
          <cell r="D344">
            <v>0.50000000000000044</v>
          </cell>
          <cell r="E344">
            <v>0.30616369742482852</v>
          </cell>
          <cell r="F344">
            <v>0.33999486864270917</v>
          </cell>
          <cell r="G344">
            <v>0.33999486864270917</v>
          </cell>
        </row>
        <row r="345">
          <cell r="A345">
            <v>38457</v>
          </cell>
          <cell r="D345">
            <v>0.45833333333333376</v>
          </cell>
          <cell r="E345">
            <v>0.25976057202730152</v>
          </cell>
          <cell r="F345">
            <v>0.30098346454800395</v>
          </cell>
          <cell r="G345">
            <v>0.30098346454800395</v>
          </cell>
        </row>
        <row r="346">
          <cell r="A346">
            <v>38473</v>
          </cell>
          <cell r="B346">
            <v>7.2488913024912296E-2</v>
          </cell>
          <cell r="C346">
            <v>5.9539281257238633E-2</v>
          </cell>
          <cell r="D346">
            <v>0.41666666666666707</v>
          </cell>
          <cell r="E346">
            <v>0.21335744662977446</v>
          </cell>
          <cell r="F346">
            <v>0.26197206045329879</v>
          </cell>
          <cell r="G346">
            <v>0.26197206045329879</v>
          </cell>
        </row>
        <row r="347">
          <cell r="A347">
            <v>38487</v>
          </cell>
          <cell r="D347">
            <v>0.37500000000000039</v>
          </cell>
          <cell r="E347">
            <v>0.17711299011731832</v>
          </cell>
          <cell r="F347">
            <v>0.23220241982467948</v>
          </cell>
          <cell r="G347">
            <v>0.23220241982467948</v>
          </cell>
        </row>
        <row r="348">
          <cell r="A348">
            <v>38504</v>
          </cell>
          <cell r="B348">
            <v>4.1643208963085571E-2</v>
          </cell>
          <cell r="C348">
            <v>5.0461386415593924E-2</v>
          </cell>
          <cell r="D348">
            <v>0.3333333333333337</v>
          </cell>
          <cell r="E348">
            <v>0.14086853360486218</v>
          </cell>
          <cell r="F348">
            <v>0.20243277919606018</v>
          </cell>
          <cell r="G348">
            <v>0.20243277919606018</v>
          </cell>
        </row>
        <row r="349">
          <cell r="A349">
            <v>38518</v>
          </cell>
          <cell r="D349">
            <v>0.29166666666666702</v>
          </cell>
          <cell r="E349">
            <v>0.12004692912331939</v>
          </cell>
          <cell r="F349">
            <v>0.1772020859882632</v>
          </cell>
          <cell r="G349">
            <v>0.1772020859882632</v>
          </cell>
        </row>
        <row r="350">
          <cell r="A350">
            <v>38534</v>
          </cell>
          <cell r="B350">
            <v>3.2975835141765081E-2</v>
          </cell>
          <cell r="C350">
            <v>4.8987548503065116E-2</v>
          </cell>
          <cell r="D350">
            <v>0.25000000000000033</v>
          </cell>
          <cell r="E350">
            <v>9.9225324641776608E-2</v>
          </cell>
          <cell r="F350">
            <v>0.15197139278046626</v>
          </cell>
          <cell r="G350">
            <v>0.15197139278046626</v>
          </cell>
        </row>
        <row r="351">
          <cell r="A351">
            <v>38548</v>
          </cell>
          <cell r="D351">
            <v>0.20833333333333368</v>
          </cell>
          <cell r="E351">
            <v>8.2737407070894067E-2</v>
          </cell>
          <cell r="F351">
            <v>0.12747761852893369</v>
          </cell>
          <cell r="G351">
            <v>0.12747761852893369</v>
          </cell>
        </row>
        <row r="352">
          <cell r="A352">
            <v>38565</v>
          </cell>
          <cell r="B352">
            <v>3.4214767889140123E-2</v>
          </cell>
          <cell r="C352">
            <v>5.1477557845171808E-2</v>
          </cell>
          <cell r="D352">
            <v>0.16666666666666702</v>
          </cell>
          <cell r="E352">
            <v>6.6249489500011527E-2</v>
          </cell>
          <cell r="F352">
            <v>0.10298384427740113</v>
          </cell>
          <cell r="G352">
            <v>0.11325662790590919</v>
          </cell>
          <cell r="H352">
            <v>0.4</v>
          </cell>
        </row>
        <row r="353">
          <cell r="A353">
            <v>38579</v>
          </cell>
          <cell r="D353">
            <v>0.12500000000000036</v>
          </cell>
          <cell r="E353">
            <v>4.9142105555441469E-2</v>
          </cell>
          <cell r="F353">
            <v>7.7245065354815234E-2</v>
          </cell>
          <cell r="G353">
            <v>7.7245065354815234E-2</v>
          </cell>
        </row>
        <row r="354">
          <cell r="A354">
            <v>38596</v>
          </cell>
          <cell r="B354">
            <v>3.2034721610871411E-2</v>
          </cell>
          <cell r="C354">
            <v>5.1506286432229327E-2</v>
          </cell>
          <cell r="D354">
            <v>8.3333333333333703E-2</v>
          </cell>
          <cell r="E354">
            <v>3.2034721610871411E-2</v>
          </cell>
          <cell r="F354">
            <v>5.1506286432229327E-2</v>
          </cell>
          <cell r="G354">
            <v>5.1506286432229327E-2</v>
          </cell>
        </row>
        <row r="355">
          <cell r="A355">
            <v>38610</v>
          </cell>
          <cell r="D355">
            <v>4.1666666666667039E-2</v>
          </cell>
          <cell r="E355">
            <v>1.6017360805435706E-2</v>
          </cell>
          <cell r="F355">
            <v>2.5753143216114664E-2</v>
          </cell>
          <cell r="G355">
            <v>2.5753143216114664E-2</v>
          </cell>
        </row>
        <row r="356">
          <cell r="A356">
            <v>38625</v>
          </cell>
          <cell r="D356">
            <v>3.7470027081099033E-16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0.99999999999999989</v>
          </cell>
          <cell r="C357">
            <v>1.0000000000000002</v>
          </cell>
        </row>
        <row r="359">
          <cell r="A359" t="str">
            <v>WTX Cities (table_wtc)</v>
          </cell>
        </row>
        <row r="360">
          <cell r="A360">
            <v>38261</v>
          </cell>
          <cell r="B360">
            <v>4.0954460682038479E-2</v>
          </cell>
          <cell r="C360">
            <v>6.1128872668668038E-2</v>
          </cell>
          <cell r="D360">
            <v>1</v>
          </cell>
          <cell r="E360">
            <v>0.99999999999999978</v>
          </cell>
          <cell r="F360">
            <v>1</v>
          </cell>
          <cell r="G360">
            <v>1</v>
          </cell>
          <cell r="I360">
            <v>1</v>
          </cell>
        </row>
        <row r="361">
          <cell r="A361">
            <v>38275</v>
          </cell>
          <cell r="D361">
            <v>0.95833333333333337</v>
          </cell>
          <cell r="E361">
            <v>0.97952276965898055</v>
          </cell>
          <cell r="F361">
            <v>0.96943556366566597</v>
          </cell>
          <cell r="G361">
            <v>0.96943556366566597</v>
          </cell>
        </row>
        <row r="362">
          <cell r="A362">
            <v>38292</v>
          </cell>
          <cell r="B362">
            <v>6.2003687158584855E-2</v>
          </cell>
          <cell r="C362">
            <v>9.1253609802416272E-2</v>
          </cell>
          <cell r="D362">
            <v>0.91666666666666674</v>
          </cell>
          <cell r="E362">
            <v>0.95904553931796133</v>
          </cell>
          <cell r="F362">
            <v>0.93887112733133193</v>
          </cell>
          <cell r="G362">
            <v>0.93887112733133193</v>
          </cell>
        </row>
        <row r="363">
          <cell r="A363">
            <v>38306</v>
          </cell>
          <cell r="D363">
            <v>0.87500000000000011</v>
          </cell>
          <cell r="E363">
            <v>0.92804369573866885</v>
          </cell>
          <cell r="F363">
            <v>0.89324432243012386</v>
          </cell>
          <cell r="G363">
            <v>0.89324432243012386</v>
          </cell>
        </row>
        <row r="364">
          <cell r="A364">
            <v>38322</v>
          </cell>
          <cell r="B364">
            <v>0.11871818786997865</v>
          </cell>
          <cell r="C364">
            <v>0.13260961164372329</v>
          </cell>
          <cell r="D364">
            <v>0.83333333333333348</v>
          </cell>
          <cell r="E364">
            <v>0.89704185215937648</v>
          </cell>
          <cell r="F364">
            <v>0.84761751752891568</v>
          </cell>
          <cell r="G364">
            <v>0.84761751752891568</v>
          </cell>
        </row>
        <row r="365">
          <cell r="A365">
            <v>38336</v>
          </cell>
          <cell r="D365">
            <v>0.79166666666666685</v>
          </cell>
          <cell r="E365">
            <v>0.83768275822438709</v>
          </cell>
          <cell r="F365">
            <v>0.78131271170705396</v>
          </cell>
          <cell r="G365">
            <v>0.78131271170705396</v>
          </cell>
        </row>
        <row r="366">
          <cell r="A366">
            <v>38353</v>
          </cell>
          <cell r="B366">
            <v>0.17467199711324904</v>
          </cell>
          <cell r="C366">
            <v>0.1442557882415571</v>
          </cell>
          <cell r="D366">
            <v>0.75000000000000022</v>
          </cell>
          <cell r="E366">
            <v>0.77832366428939781</v>
          </cell>
          <cell r="F366">
            <v>0.71500790588519236</v>
          </cell>
          <cell r="G366">
            <v>0.71500790588519236</v>
          </cell>
          <cell r="H366">
            <v>0.76789604556927249</v>
          </cell>
        </row>
        <row r="367">
          <cell r="A367">
            <v>38367</v>
          </cell>
          <cell r="D367">
            <v>0.70833333333333359</v>
          </cell>
          <cell r="E367">
            <v>0.69098766573277337</v>
          </cell>
          <cell r="F367">
            <v>0.64288001176441378</v>
          </cell>
          <cell r="G367">
            <v>0.64288001176441378</v>
          </cell>
        </row>
        <row r="368">
          <cell r="A368">
            <v>38384</v>
          </cell>
          <cell r="B368">
            <v>0.16877513220383922</v>
          </cell>
          <cell r="C368">
            <v>0.12663895902678027</v>
          </cell>
          <cell r="D368">
            <v>0.66666666666666696</v>
          </cell>
          <cell r="E368">
            <v>0.60365166717614882</v>
          </cell>
          <cell r="F368">
            <v>0.5707521176436352</v>
          </cell>
          <cell r="G368">
            <v>0.5707521176436352</v>
          </cell>
        </row>
        <row r="369">
          <cell r="A369">
            <v>38398</v>
          </cell>
          <cell r="D369">
            <v>0.62500000000000033</v>
          </cell>
          <cell r="E369">
            <v>0.51926410107422916</v>
          </cell>
          <cell r="F369">
            <v>0.50743263813024508</v>
          </cell>
          <cell r="G369">
            <v>0.50743263813024508</v>
          </cell>
        </row>
        <row r="370">
          <cell r="A370">
            <v>38412</v>
          </cell>
          <cell r="B370">
            <v>0.12871283754748111</v>
          </cell>
          <cell r="C370">
            <v>0.10411828997414581</v>
          </cell>
          <cell r="D370">
            <v>0.5833333333333337</v>
          </cell>
          <cell r="E370">
            <v>0.4348765349723096</v>
          </cell>
          <cell r="F370">
            <v>0.44411315861685496</v>
          </cell>
          <cell r="G370">
            <v>0.44411315861685496</v>
          </cell>
        </row>
        <row r="371">
          <cell r="A371">
            <v>38426</v>
          </cell>
          <cell r="D371">
            <v>0.54166666666666707</v>
          </cell>
          <cell r="E371">
            <v>0.37052011619856906</v>
          </cell>
          <cell r="F371">
            <v>0.39205401362978209</v>
          </cell>
          <cell r="G371">
            <v>0.39205401362978209</v>
          </cell>
        </row>
        <row r="372">
          <cell r="A372">
            <v>38443</v>
          </cell>
          <cell r="B372">
            <v>9.2806250795054071E-2</v>
          </cell>
          <cell r="C372">
            <v>7.8022808189410375E-2</v>
          </cell>
          <cell r="D372">
            <v>0.50000000000000044</v>
          </cell>
          <cell r="E372">
            <v>0.30616369742482852</v>
          </cell>
          <cell r="F372">
            <v>0.33999486864270917</v>
          </cell>
          <cell r="G372">
            <v>0.33999486864270917</v>
          </cell>
        </row>
        <row r="373">
          <cell r="A373">
            <v>38457</v>
          </cell>
          <cell r="D373">
            <v>0.45833333333333376</v>
          </cell>
          <cell r="E373">
            <v>0.25976057202730152</v>
          </cell>
          <cell r="F373">
            <v>0.30098346454800395</v>
          </cell>
          <cell r="G373">
            <v>0.30098346454800395</v>
          </cell>
        </row>
        <row r="374">
          <cell r="A374">
            <v>38473</v>
          </cell>
          <cell r="B374">
            <v>7.2488913024912296E-2</v>
          </cell>
          <cell r="C374">
            <v>5.9539281257238633E-2</v>
          </cell>
          <cell r="D374">
            <v>0.41666666666666707</v>
          </cell>
          <cell r="E374">
            <v>0.21335744662977446</v>
          </cell>
          <cell r="F374">
            <v>0.26197206045329879</v>
          </cell>
          <cell r="G374">
            <v>0.26197206045329879</v>
          </cell>
        </row>
        <row r="375">
          <cell r="A375">
            <v>38487</v>
          </cell>
          <cell r="D375">
            <v>0.37500000000000039</v>
          </cell>
          <cell r="E375">
            <v>0.17711299011731832</v>
          </cell>
          <cell r="F375">
            <v>0.23220241982467948</v>
          </cell>
          <cell r="G375">
            <v>0.23220241982467948</v>
          </cell>
        </row>
        <row r="376">
          <cell r="A376">
            <v>38504</v>
          </cell>
          <cell r="B376">
            <v>4.1643208963085571E-2</v>
          </cell>
          <cell r="C376">
            <v>5.0461386415593924E-2</v>
          </cell>
          <cell r="D376">
            <v>0.3333333333333337</v>
          </cell>
          <cell r="E376">
            <v>0.14086853360486218</v>
          </cell>
          <cell r="F376">
            <v>0.20243277919606018</v>
          </cell>
          <cell r="G376">
            <v>0.20243277919606018</v>
          </cell>
        </row>
        <row r="377">
          <cell r="A377">
            <v>38518</v>
          </cell>
          <cell r="D377">
            <v>0.29166666666666702</v>
          </cell>
          <cell r="E377">
            <v>0.12004692912331939</v>
          </cell>
          <cell r="F377">
            <v>0.1772020859882632</v>
          </cell>
          <cell r="G377">
            <v>0.1772020859882632</v>
          </cell>
        </row>
        <row r="378">
          <cell r="A378">
            <v>38534</v>
          </cell>
          <cell r="B378">
            <v>3.2975835141765081E-2</v>
          </cell>
          <cell r="C378">
            <v>4.8987548503065116E-2</v>
          </cell>
          <cell r="D378">
            <v>0.25000000000000033</v>
          </cell>
          <cell r="E378">
            <v>9.9225324641776608E-2</v>
          </cell>
          <cell r="F378">
            <v>0.15197139278046626</v>
          </cell>
          <cell r="G378">
            <v>0.15197139278046626</v>
          </cell>
        </row>
        <row r="379">
          <cell r="A379">
            <v>38548</v>
          </cell>
          <cell r="D379">
            <v>0.20833333333333368</v>
          </cell>
          <cell r="E379">
            <v>8.2737407070894067E-2</v>
          </cell>
          <cell r="F379">
            <v>0.12747761852893369</v>
          </cell>
          <cell r="G379">
            <v>0.12747761852893369</v>
          </cell>
        </row>
        <row r="380">
          <cell r="A380">
            <v>38565</v>
          </cell>
          <cell r="B380">
            <v>3.4214767889140123E-2</v>
          </cell>
          <cell r="C380">
            <v>5.1477557845171808E-2</v>
          </cell>
          <cell r="D380">
            <v>0.16666666666666702</v>
          </cell>
          <cell r="E380">
            <v>6.6249489500011527E-2</v>
          </cell>
          <cell r="F380">
            <v>0.10298384427740113</v>
          </cell>
          <cell r="G380">
            <v>5.1687221313185164E-2</v>
          </cell>
          <cell r="H380">
            <v>0.45955451348182885</v>
          </cell>
          <cell r="I380">
            <v>-0.18194344682013541</v>
          </cell>
        </row>
        <row r="381">
          <cell r="A381">
            <v>38579</v>
          </cell>
          <cell r="D381">
            <v>0.12500000000000036</v>
          </cell>
          <cell r="E381">
            <v>4.9142105555441469E-2</v>
          </cell>
          <cell r="F381">
            <v>7.7245065354815234E-2</v>
          </cell>
          <cell r="G381">
            <v>7.7245065354815234E-2</v>
          </cell>
        </row>
        <row r="382">
          <cell r="A382">
            <v>38596</v>
          </cell>
          <cell r="B382">
            <v>3.2034721610871411E-2</v>
          </cell>
          <cell r="C382">
            <v>5.1506286432229327E-2</v>
          </cell>
          <cell r="D382">
            <v>8.3333333333333703E-2</v>
          </cell>
          <cell r="E382">
            <v>3.2034721610871411E-2</v>
          </cell>
          <cell r="F382">
            <v>5.1506286432229327E-2</v>
          </cell>
          <cell r="G382">
            <v>5.1506286432229327E-2</v>
          </cell>
        </row>
        <row r="383">
          <cell r="A383">
            <v>38610</v>
          </cell>
          <cell r="D383">
            <v>4.1666666666667039E-2</v>
          </cell>
          <cell r="E383">
            <v>1.6017360805435706E-2</v>
          </cell>
          <cell r="F383">
            <v>2.5753143216114664E-2</v>
          </cell>
          <cell r="G383">
            <v>2.5753143216114664E-2</v>
          </cell>
        </row>
        <row r="384">
          <cell r="A384">
            <v>38625</v>
          </cell>
          <cell r="D384">
            <v>3.7470027081099033E-16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0.99999999999999989</v>
          </cell>
          <cell r="C385">
            <v>1.0000000000000002</v>
          </cell>
        </row>
        <row r="388">
          <cell r="A388" t="str">
            <v>FRITCH (table_FR)</v>
          </cell>
        </row>
        <row r="389">
          <cell r="A389">
            <v>38261</v>
          </cell>
          <cell r="B389">
            <v>4.0954460682038479E-2</v>
          </cell>
          <cell r="C389">
            <v>6.1128872668668038E-2</v>
          </cell>
          <cell r="D389">
            <v>1</v>
          </cell>
          <cell r="E389">
            <v>0.99999999999999978</v>
          </cell>
          <cell r="F389">
            <v>1</v>
          </cell>
          <cell r="G389">
            <v>1</v>
          </cell>
        </row>
        <row r="390">
          <cell r="A390">
            <v>38275</v>
          </cell>
          <cell r="D390">
            <v>0.95833333333333337</v>
          </cell>
          <cell r="E390">
            <v>0.97952276965898055</v>
          </cell>
          <cell r="F390">
            <v>0.96943556366566597</v>
          </cell>
          <cell r="G390">
            <v>0.96943556366566597</v>
          </cell>
        </row>
        <row r="391">
          <cell r="A391">
            <v>38292</v>
          </cell>
          <cell r="B391">
            <v>6.2003687158584855E-2</v>
          </cell>
          <cell r="C391">
            <v>9.1253609802416272E-2</v>
          </cell>
          <cell r="D391">
            <v>0.91666666666666674</v>
          </cell>
          <cell r="E391">
            <v>0.95904553931796133</v>
          </cell>
          <cell r="F391">
            <v>0.93887112733133193</v>
          </cell>
          <cell r="G391">
            <v>0.93887112733133193</v>
          </cell>
        </row>
        <row r="392">
          <cell r="A392">
            <v>38306</v>
          </cell>
          <cell r="D392">
            <v>0.87500000000000011</v>
          </cell>
          <cell r="E392">
            <v>0.92804369573866885</v>
          </cell>
          <cell r="F392">
            <v>0.89324432243012386</v>
          </cell>
          <cell r="G392">
            <v>0.89324432243012386</v>
          </cell>
        </row>
        <row r="393">
          <cell r="A393">
            <v>38322</v>
          </cell>
          <cell r="B393">
            <v>0.11871818786997865</v>
          </cell>
          <cell r="C393">
            <v>0.13260961164372329</v>
          </cell>
          <cell r="D393">
            <v>0.83333333333333348</v>
          </cell>
          <cell r="E393">
            <v>0.89704185215937648</v>
          </cell>
          <cell r="F393">
            <v>0.84761751752891568</v>
          </cell>
          <cell r="G393">
            <v>0.84761751752891568</v>
          </cell>
        </row>
        <row r="394">
          <cell r="A394">
            <v>38336</v>
          </cell>
          <cell r="D394">
            <v>0.79166666666666685</v>
          </cell>
          <cell r="E394">
            <v>0.83768275822438709</v>
          </cell>
          <cell r="F394">
            <v>0.78131271170705396</v>
          </cell>
          <cell r="G394">
            <v>0.78131271170705396</v>
          </cell>
        </row>
        <row r="395">
          <cell r="A395">
            <v>38353</v>
          </cell>
          <cell r="B395">
            <v>0.17467199711324904</v>
          </cell>
          <cell r="C395">
            <v>0.1442557882415571</v>
          </cell>
          <cell r="D395">
            <v>0.75000000000000022</v>
          </cell>
          <cell r="E395">
            <v>0.77832366428939781</v>
          </cell>
          <cell r="F395">
            <v>0.71500790588519236</v>
          </cell>
          <cell r="G395">
            <v>0.71500790588519236</v>
          </cell>
        </row>
        <row r="396">
          <cell r="A396">
            <v>38367</v>
          </cell>
          <cell r="D396">
            <v>0.70833333333333359</v>
          </cell>
          <cell r="E396">
            <v>0.69098766573277337</v>
          </cell>
          <cell r="F396">
            <v>0.64288001176441378</v>
          </cell>
          <cell r="G396">
            <v>0.64288001176441378</v>
          </cell>
        </row>
        <row r="397">
          <cell r="A397">
            <v>38384</v>
          </cell>
          <cell r="B397">
            <v>0.16877513220383922</v>
          </cell>
          <cell r="C397">
            <v>0.12663895902678027</v>
          </cell>
          <cell r="D397">
            <v>0.66666666666666696</v>
          </cell>
          <cell r="E397">
            <v>0.60365166717614882</v>
          </cell>
          <cell r="F397">
            <v>0.5707521176436352</v>
          </cell>
          <cell r="G397">
            <v>0.5707521176436352</v>
          </cell>
        </row>
        <row r="398">
          <cell r="A398">
            <v>38398</v>
          </cell>
          <cell r="D398">
            <v>0.62500000000000033</v>
          </cell>
          <cell r="E398">
            <v>0.51926410107422916</v>
          </cell>
          <cell r="F398">
            <v>0.50743263813024508</v>
          </cell>
          <cell r="G398">
            <v>0.50743263813024508</v>
          </cell>
        </row>
        <row r="399">
          <cell r="A399">
            <v>38412</v>
          </cell>
          <cell r="B399">
            <v>0.12871283754748111</v>
          </cell>
          <cell r="C399">
            <v>0.10411828997414581</v>
          </cell>
          <cell r="D399">
            <v>0.5833333333333337</v>
          </cell>
          <cell r="E399">
            <v>0.4348765349723096</v>
          </cell>
          <cell r="F399">
            <v>0.44411315861685496</v>
          </cell>
          <cell r="G399">
            <v>0.44411315861685496</v>
          </cell>
        </row>
        <row r="400">
          <cell r="A400">
            <v>38426</v>
          </cell>
          <cell r="D400">
            <v>0.54166666666666707</v>
          </cell>
          <cell r="E400">
            <v>0.37052011619856906</v>
          </cell>
          <cell r="F400">
            <v>0.39205401362978209</v>
          </cell>
          <cell r="G400">
            <v>0.39205401362978209</v>
          </cell>
        </row>
        <row r="401">
          <cell r="A401">
            <v>38443</v>
          </cell>
          <cell r="B401">
            <v>9.2806250795054071E-2</v>
          </cell>
          <cell r="C401">
            <v>7.8022808189410375E-2</v>
          </cell>
          <cell r="D401">
            <v>0.50000000000000044</v>
          </cell>
          <cell r="E401">
            <v>0.30616369742482852</v>
          </cell>
          <cell r="F401">
            <v>0.33999486864270917</v>
          </cell>
          <cell r="G401">
            <v>0.33999486864270917</v>
          </cell>
        </row>
        <row r="402">
          <cell r="A402">
            <v>38457</v>
          </cell>
          <cell r="D402">
            <v>0.45833333333333376</v>
          </cell>
          <cell r="E402">
            <v>0.25976057202730152</v>
          </cell>
          <cell r="F402">
            <v>0.30098346454800395</v>
          </cell>
          <cell r="G402">
            <v>0.30098346454800395</v>
          </cell>
        </row>
        <row r="403">
          <cell r="A403">
            <v>38473</v>
          </cell>
          <cell r="B403">
            <v>7.2488913024912296E-2</v>
          </cell>
          <cell r="C403">
            <v>5.9539281257238633E-2</v>
          </cell>
          <cell r="D403">
            <v>0.41666666666666707</v>
          </cell>
          <cell r="E403">
            <v>0.21335744662977446</v>
          </cell>
          <cell r="F403">
            <v>0.26197206045329879</v>
          </cell>
          <cell r="G403">
            <v>0.26197206045329879</v>
          </cell>
        </row>
        <row r="404">
          <cell r="A404">
            <v>38487</v>
          </cell>
          <cell r="D404">
            <v>0.37500000000000039</v>
          </cell>
          <cell r="E404">
            <v>0.17711299011731832</v>
          </cell>
          <cell r="F404">
            <v>0.23220241982467948</v>
          </cell>
          <cell r="G404">
            <v>0.23220241982467948</v>
          </cell>
        </row>
        <row r="405">
          <cell r="A405">
            <v>38504</v>
          </cell>
          <cell r="B405">
            <v>4.1643208963085571E-2</v>
          </cell>
          <cell r="C405">
            <v>5.0461386415593924E-2</v>
          </cell>
          <cell r="D405">
            <v>0.3333333333333337</v>
          </cell>
          <cell r="E405">
            <v>0.14086853360486218</v>
          </cell>
          <cell r="F405">
            <v>0.20243277919606018</v>
          </cell>
          <cell r="G405">
            <v>0.20243277919606018</v>
          </cell>
        </row>
        <row r="406">
          <cell r="A406">
            <v>38518</v>
          </cell>
          <cell r="D406">
            <v>0.29166666666666702</v>
          </cell>
          <cell r="E406">
            <v>0.12004692912331939</v>
          </cell>
          <cell r="F406">
            <v>0.1772020859882632</v>
          </cell>
          <cell r="G406">
            <v>0.1772020859882632</v>
          </cell>
        </row>
        <row r="407">
          <cell r="A407">
            <v>38534</v>
          </cell>
          <cell r="B407">
            <v>3.2975835141765081E-2</v>
          </cell>
          <cell r="C407">
            <v>4.8987548503065116E-2</v>
          </cell>
          <cell r="D407">
            <v>0.25000000000000033</v>
          </cell>
          <cell r="E407">
            <v>9.9225324641776608E-2</v>
          </cell>
          <cell r="F407">
            <v>0.15197139278046626</v>
          </cell>
          <cell r="G407">
            <v>0.15197139278046626</v>
          </cell>
        </row>
        <row r="408">
          <cell r="A408">
            <v>38548</v>
          </cell>
          <cell r="D408">
            <v>0.20833333333333368</v>
          </cell>
          <cell r="E408">
            <v>8.2737407070894067E-2</v>
          </cell>
          <cell r="F408">
            <v>0.12747761852893369</v>
          </cell>
          <cell r="G408">
            <v>0.12747761852893369</v>
          </cell>
        </row>
        <row r="409">
          <cell r="A409">
            <v>38565</v>
          </cell>
          <cell r="B409">
            <v>3.4214767889140123E-2</v>
          </cell>
          <cell r="C409">
            <v>5.1477557845171808E-2</v>
          </cell>
          <cell r="D409">
            <v>0.16666666666666702</v>
          </cell>
          <cell r="E409">
            <v>6.6249489500011527E-2</v>
          </cell>
          <cell r="F409">
            <v>0.10298384427740113</v>
          </cell>
          <cell r="G409">
            <v>3.9284808332214212E-2</v>
          </cell>
        </row>
        <row r="410">
          <cell r="A410">
            <v>38579</v>
          </cell>
          <cell r="D410">
            <v>0.12500000000000036</v>
          </cell>
          <cell r="E410">
            <v>4.9142105555441469E-2</v>
          </cell>
          <cell r="F410">
            <v>7.7245065354815234E-2</v>
          </cell>
          <cell r="G410">
            <v>7.7245065354815234E-2</v>
          </cell>
        </row>
        <row r="411">
          <cell r="A411">
            <v>38596</v>
          </cell>
          <cell r="B411">
            <v>3.2034721610871411E-2</v>
          </cell>
          <cell r="C411">
            <v>5.1506286432229327E-2</v>
          </cell>
          <cell r="D411">
            <v>8.3333333333333703E-2</v>
          </cell>
          <cell r="E411">
            <v>3.2034721610871411E-2</v>
          </cell>
          <cell r="F411">
            <v>5.1506286432229327E-2</v>
          </cell>
          <cell r="G411">
            <v>5.1506286432229327E-2</v>
          </cell>
        </row>
        <row r="412">
          <cell r="A412">
            <v>38610</v>
          </cell>
          <cell r="D412">
            <v>4.1666666666667039E-2</v>
          </cell>
          <cell r="E412">
            <v>1.6017360805435706E-2</v>
          </cell>
          <cell r="F412">
            <v>2.5753143216114664E-2</v>
          </cell>
          <cell r="G412">
            <v>2.5753143216114664E-2</v>
          </cell>
        </row>
        <row r="413">
          <cell r="A413">
            <v>38625</v>
          </cell>
          <cell r="D413">
            <v>3.7470027081099033E-16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0.99999999999999989</v>
          </cell>
          <cell r="C414">
            <v>1.0000000000000002</v>
          </cell>
        </row>
        <row r="446">
          <cell r="A446" t="str">
            <v>APT (table_apt)</v>
          </cell>
        </row>
        <row r="447">
          <cell r="A447">
            <v>38261</v>
          </cell>
          <cell r="B447">
            <v>3.6999999999999998E-2</v>
          </cell>
          <cell r="C447">
            <v>6.5000000000000002E-2</v>
          </cell>
          <cell r="D447">
            <v>1</v>
          </cell>
          <cell r="E447">
            <v>0.99999999999999989</v>
          </cell>
          <cell r="F447">
            <v>1</v>
          </cell>
          <cell r="G447">
            <v>1</v>
          </cell>
        </row>
        <row r="448">
          <cell r="A448">
            <v>38275</v>
          </cell>
          <cell r="D448">
            <v>0.95833333333333337</v>
          </cell>
          <cell r="E448">
            <v>0.98149999999999982</v>
          </cell>
          <cell r="F448">
            <v>0.96750000000000003</v>
          </cell>
          <cell r="G448">
            <v>0.96750000000000003</v>
          </cell>
        </row>
        <row r="449">
          <cell r="A449">
            <v>38292</v>
          </cell>
          <cell r="B449">
            <v>6.5000000000000002E-2</v>
          </cell>
          <cell r="C449">
            <v>7.5999999999999998E-2</v>
          </cell>
          <cell r="D449">
            <v>0.91666666666666674</v>
          </cell>
          <cell r="E449">
            <v>0.96299999999999986</v>
          </cell>
          <cell r="F449">
            <v>0.93499999999999994</v>
          </cell>
          <cell r="G449">
            <v>0.93499999999999994</v>
          </cell>
        </row>
        <row r="450">
          <cell r="A450">
            <v>38306</v>
          </cell>
          <cell r="D450">
            <v>0.87500000000000011</v>
          </cell>
          <cell r="E450">
            <v>0.93049999999999988</v>
          </cell>
          <cell r="F450">
            <v>0.89700000000000002</v>
          </cell>
          <cell r="G450">
            <v>0.89700000000000002</v>
          </cell>
        </row>
        <row r="451">
          <cell r="A451">
            <v>38322</v>
          </cell>
          <cell r="B451">
            <v>0.13800000000000001</v>
          </cell>
          <cell r="C451">
            <v>0.105</v>
          </cell>
          <cell r="D451">
            <v>0.83333333333333348</v>
          </cell>
          <cell r="E451">
            <v>0.89799999999999991</v>
          </cell>
          <cell r="F451">
            <v>0.85899999999999999</v>
          </cell>
          <cell r="G451">
            <v>0.85899999999999999</v>
          </cell>
        </row>
        <row r="452">
          <cell r="A452">
            <v>38336</v>
          </cell>
          <cell r="D452">
            <v>0.79166666666666685</v>
          </cell>
          <cell r="E452">
            <v>0.82899999999999996</v>
          </cell>
          <cell r="F452">
            <v>0.80649999999999999</v>
          </cell>
          <cell r="G452">
            <v>0.80649999999999999</v>
          </cell>
        </row>
        <row r="453">
          <cell r="A453">
            <v>38353</v>
          </cell>
          <cell r="B453">
            <v>0.20699999999999999</v>
          </cell>
          <cell r="C453">
            <v>0.13300000000000001</v>
          </cell>
          <cell r="D453">
            <v>0.75000000000000022</v>
          </cell>
          <cell r="E453">
            <v>0.7599999999999999</v>
          </cell>
          <cell r="F453">
            <v>0.754</v>
          </cell>
          <cell r="G453">
            <v>0.754</v>
          </cell>
        </row>
        <row r="454">
          <cell r="A454">
            <v>38367</v>
          </cell>
          <cell r="D454">
            <v>0.70833333333333359</v>
          </cell>
          <cell r="E454">
            <v>0.65649999999999986</v>
          </cell>
          <cell r="F454">
            <v>0.6875</v>
          </cell>
          <cell r="G454">
            <v>0.6875</v>
          </cell>
        </row>
        <row r="455">
          <cell r="A455">
            <v>38384</v>
          </cell>
          <cell r="B455">
            <v>0.18</v>
          </cell>
          <cell r="C455">
            <v>0.122</v>
          </cell>
          <cell r="D455">
            <v>0.66666666666666696</v>
          </cell>
          <cell r="E455">
            <v>0.55299999999999994</v>
          </cell>
          <cell r="F455">
            <v>0.621</v>
          </cell>
          <cell r="G455">
            <v>0.621</v>
          </cell>
        </row>
        <row r="456">
          <cell r="A456">
            <v>38398</v>
          </cell>
          <cell r="D456">
            <v>0.62500000000000033</v>
          </cell>
          <cell r="E456">
            <v>0.46299999999999997</v>
          </cell>
          <cell r="F456">
            <v>0.56000000000000005</v>
          </cell>
          <cell r="G456">
            <v>0.56000000000000005</v>
          </cell>
        </row>
        <row r="457">
          <cell r="A457">
            <v>38412</v>
          </cell>
          <cell r="B457">
            <v>0.13500000000000001</v>
          </cell>
          <cell r="C457">
            <v>0.104</v>
          </cell>
          <cell r="D457">
            <v>0.5833333333333337</v>
          </cell>
          <cell r="E457">
            <v>0.373</v>
          </cell>
          <cell r="F457">
            <v>0.499</v>
          </cell>
          <cell r="G457">
            <v>0.65</v>
          </cell>
        </row>
        <row r="458">
          <cell r="A458">
            <v>38426</v>
          </cell>
          <cell r="D458">
            <v>0.54166666666666707</v>
          </cell>
          <cell r="E458">
            <v>0.30549999999999999</v>
          </cell>
          <cell r="F458">
            <v>0.44700000000000001</v>
          </cell>
          <cell r="G458">
            <v>0.44700000000000001</v>
          </cell>
        </row>
        <row r="459">
          <cell r="A459">
            <v>38443</v>
          </cell>
          <cell r="B459">
            <v>7.8E-2</v>
          </cell>
          <cell r="C459">
            <v>8.2000000000000003E-2</v>
          </cell>
          <cell r="D459">
            <v>0.50000000000000044</v>
          </cell>
          <cell r="E459">
            <v>0.23799999999999999</v>
          </cell>
          <cell r="F459">
            <v>0.39500000000000002</v>
          </cell>
          <cell r="G459">
            <v>0.39500000000000002</v>
          </cell>
        </row>
        <row r="460">
          <cell r="A460">
            <v>38457</v>
          </cell>
          <cell r="D460">
            <v>0.45833333333333376</v>
          </cell>
          <cell r="E460">
            <v>0.19900000000000001</v>
          </cell>
          <cell r="F460">
            <v>0.35399999999999998</v>
          </cell>
          <cell r="G460">
            <v>0.35399999999999998</v>
          </cell>
        </row>
        <row r="461">
          <cell r="A461">
            <v>38473</v>
          </cell>
          <cell r="B461">
            <v>3.9E-2</v>
          </cell>
          <cell r="C461">
            <v>6.6000000000000003E-2</v>
          </cell>
          <cell r="D461">
            <v>0.41666666666666707</v>
          </cell>
          <cell r="E461">
            <v>0.16</v>
          </cell>
          <cell r="F461">
            <v>0.313</v>
          </cell>
          <cell r="G461">
            <v>0.8122605363984674</v>
          </cell>
        </row>
        <row r="462">
          <cell r="A462">
            <v>38487</v>
          </cell>
          <cell r="D462">
            <v>0.37500000000000039</v>
          </cell>
          <cell r="E462">
            <v>0.14050000000000001</v>
          </cell>
          <cell r="F462">
            <v>0.28000000000000003</v>
          </cell>
          <cell r="G462">
            <v>0.28000000000000003</v>
          </cell>
        </row>
        <row r="463">
          <cell r="A463">
            <v>38504</v>
          </cell>
          <cell r="B463">
            <v>3.5999999999999997E-2</v>
          </cell>
          <cell r="C463">
            <v>6.4000000000000001E-2</v>
          </cell>
          <cell r="D463">
            <v>0.3333333333333337</v>
          </cell>
          <cell r="E463">
            <v>0.121</v>
          </cell>
          <cell r="F463">
            <v>0.247</v>
          </cell>
          <cell r="G463">
            <v>0.247</v>
          </cell>
        </row>
        <row r="464">
          <cell r="A464">
            <v>38518</v>
          </cell>
          <cell r="D464">
            <v>0.29166666666666702</v>
          </cell>
          <cell r="E464">
            <v>0.10300000000000001</v>
          </cell>
          <cell r="F464">
            <v>0.215</v>
          </cell>
          <cell r="G464">
            <v>0.215</v>
          </cell>
        </row>
        <row r="465">
          <cell r="A465">
            <v>38534</v>
          </cell>
          <cell r="B465">
            <v>2.9000000000000001E-2</v>
          </cell>
          <cell r="C465">
            <v>6.0999999999999999E-2</v>
          </cell>
          <cell r="D465">
            <v>0.25000000000000033</v>
          </cell>
          <cell r="E465">
            <v>8.5000000000000006E-2</v>
          </cell>
          <cell r="F465">
            <v>0.183</v>
          </cell>
          <cell r="G465">
            <v>0.183</v>
          </cell>
        </row>
        <row r="466">
          <cell r="A466">
            <v>38548</v>
          </cell>
          <cell r="D466">
            <v>0.20833333333333368</v>
          </cell>
          <cell r="E466">
            <v>7.0500000000000007E-2</v>
          </cell>
          <cell r="F466">
            <v>0.1525</v>
          </cell>
          <cell r="G466">
            <v>0.1525</v>
          </cell>
        </row>
        <row r="467">
          <cell r="A467">
            <v>38565</v>
          </cell>
          <cell r="B467">
            <v>2.8000000000000001E-2</v>
          </cell>
          <cell r="C467">
            <v>6.0999999999999999E-2</v>
          </cell>
          <cell r="D467">
            <v>0.16666666666666702</v>
          </cell>
          <cell r="E467">
            <v>5.6000000000000001E-2</v>
          </cell>
          <cell r="F467">
            <v>0.122</v>
          </cell>
          <cell r="G467">
            <v>0.122</v>
          </cell>
        </row>
        <row r="468">
          <cell r="A468">
            <v>38579</v>
          </cell>
          <cell r="D468">
            <v>0.12500000000000036</v>
          </cell>
          <cell r="E468">
            <v>4.2000000000000003E-2</v>
          </cell>
          <cell r="F468">
            <v>9.1499999999999998E-2</v>
          </cell>
          <cell r="G468">
            <v>9.1499999999999998E-2</v>
          </cell>
        </row>
        <row r="469">
          <cell r="A469">
            <v>38596</v>
          </cell>
          <cell r="B469">
            <v>2.8000000000000001E-2</v>
          </cell>
          <cell r="C469">
            <v>6.0999999999999999E-2</v>
          </cell>
          <cell r="D469">
            <v>8.3333333333333703E-2</v>
          </cell>
          <cell r="E469">
            <v>2.8000000000000001E-2</v>
          </cell>
          <cell r="F469">
            <v>6.0999999999999999E-2</v>
          </cell>
          <cell r="G469">
            <v>6.0999999999999999E-2</v>
          </cell>
        </row>
        <row r="470">
          <cell r="A470">
            <v>38610</v>
          </cell>
          <cell r="D470">
            <v>4.1666666666667039E-2</v>
          </cell>
          <cell r="E470">
            <v>1.4E-2</v>
          </cell>
          <cell r="F470">
            <v>3.0499999999999999E-2</v>
          </cell>
          <cell r="G470">
            <v>3.0499999999999999E-2</v>
          </cell>
        </row>
        <row r="471">
          <cell r="A471">
            <v>38625</v>
          </cell>
          <cell r="D471">
            <v>3.7470027081099033E-16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1</v>
          </cell>
          <cell r="C472">
            <v>0.99999999999999978</v>
          </cell>
        </row>
        <row r="474">
          <cell r="A474" t="str">
            <v>LUBB (table_lub)</v>
          </cell>
        </row>
        <row r="475">
          <cell r="A475">
            <v>38261</v>
          </cell>
          <cell r="B475">
            <v>4.0954460682038479E-2</v>
          </cell>
          <cell r="C475">
            <v>6.1128872668668038E-2</v>
          </cell>
          <cell r="D475">
            <v>1</v>
          </cell>
          <cell r="E475">
            <v>0.99999999999999978</v>
          </cell>
          <cell r="F475">
            <v>1</v>
          </cell>
          <cell r="G475">
            <v>1</v>
          </cell>
        </row>
        <row r="476">
          <cell r="A476">
            <v>38275</v>
          </cell>
          <cell r="D476">
            <v>0.95833333333333337</v>
          </cell>
          <cell r="E476">
            <v>0.97952276965898055</v>
          </cell>
          <cell r="F476">
            <v>0.96943556366566597</v>
          </cell>
          <cell r="G476">
            <v>0.96943556366566597</v>
          </cell>
        </row>
        <row r="477">
          <cell r="A477">
            <v>38292</v>
          </cell>
          <cell r="B477">
            <v>6.2003687158584855E-2</v>
          </cell>
          <cell r="C477">
            <v>9.1253609802416272E-2</v>
          </cell>
          <cell r="D477">
            <v>0.91666666666666674</v>
          </cell>
          <cell r="E477">
            <v>0.95904553931796133</v>
          </cell>
          <cell r="F477">
            <v>0.93887112733133193</v>
          </cell>
          <cell r="G477">
            <v>0.93887112733133193</v>
          </cell>
        </row>
        <row r="478">
          <cell r="A478">
            <v>38306</v>
          </cell>
          <cell r="D478">
            <v>0.87500000000000011</v>
          </cell>
          <cell r="E478">
            <v>0.92804369573866885</v>
          </cell>
          <cell r="F478">
            <v>0.89324432243012386</v>
          </cell>
          <cell r="G478">
            <v>-0.38127853881278528</v>
          </cell>
        </row>
        <row r="479">
          <cell r="A479">
            <v>38322</v>
          </cell>
          <cell r="B479">
            <v>0.11871818786997865</v>
          </cell>
          <cell r="C479">
            <v>0.13260961164372329</v>
          </cell>
          <cell r="D479">
            <v>0.83333333333333348</v>
          </cell>
          <cell r="E479">
            <v>0.89704185215937648</v>
          </cell>
          <cell r="F479">
            <v>0.84761751752891568</v>
          </cell>
          <cell r="G479">
            <v>0.84761751752891568</v>
          </cell>
        </row>
        <row r="480">
          <cell r="A480">
            <v>38336</v>
          </cell>
          <cell r="D480">
            <v>0.79166666666666685</v>
          </cell>
          <cell r="E480">
            <v>0.83768275822438709</v>
          </cell>
          <cell r="F480">
            <v>0.78131271170705396</v>
          </cell>
          <cell r="G480">
            <v>0.78131271170705396</v>
          </cell>
        </row>
        <row r="481">
          <cell r="A481">
            <v>38353</v>
          </cell>
          <cell r="B481">
            <v>0.17467199711324904</v>
          </cell>
          <cell r="C481">
            <v>0.1442557882415571</v>
          </cell>
          <cell r="D481">
            <v>0.75000000000000022</v>
          </cell>
          <cell r="E481">
            <v>0.77832366428939781</v>
          </cell>
          <cell r="F481">
            <v>0.71500790588519236</v>
          </cell>
          <cell r="G481">
            <v>0.71500790588519236</v>
          </cell>
          <cell r="H481">
            <v>0.74704639182904731</v>
          </cell>
        </row>
        <row r="482">
          <cell r="A482">
            <v>38367</v>
          </cell>
          <cell r="D482">
            <v>0.70833333333333359</v>
          </cell>
          <cell r="E482">
            <v>0.69098766573277337</v>
          </cell>
          <cell r="F482">
            <v>0.64288001176441378</v>
          </cell>
          <cell r="G482">
            <v>0.64288001176441378</v>
          </cell>
        </row>
        <row r="483">
          <cell r="A483">
            <v>38384</v>
          </cell>
          <cell r="B483">
            <v>0.16877513220383922</v>
          </cell>
          <cell r="C483">
            <v>0.12663895902678027</v>
          </cell>
          <cell r="D483">
            <v>0.66666666666666696</v>
          </cell>
          <cell r="E483">
            <v>0.60365166717614882</v>
          </cell>
          <cell r="F483">
            <v>0.5707521176436352</v>
          </cell>
          <cell r="G483">
            <v>0.5707521176436352</v>
          </cell>
        </row>
        <row r="484">
          <cell r="A484">
            <v>38398</v>
          </cell>
          <cell r="D484">
            <v>0.62500000000000033</v>
          </cell>
          <cell r="E484">
            <v>0.51926410107422916</v>
          </cell>
          <cell r="F484">
            <v>0.50743263813024508</v>
          </cell>
          <cell r="G484">
            <v>0.50743263813024508</v>
          </cell>
        </row>
        <row r="485">
          <cell r="A485">
            <v>38412</v>
          </cell>
          <cell r="B485">
            <v>0.12871283754748111</v>
          </cell>
          <cell r="C485">
            <v>0.10411828997414581</v>
          </cell>
          <cell r="D485">
            <v>0.5833333333333337</v>
          </cell>
          <cell r="E485">
            <v>0.4348765349723096</v>
          </cell>
          <cell r="F485">
            <v>0.44411315861685496</v>
          </cell>
          <cell r="G485">
            <v>0.44411315861685496</v>
          </cell>
        </row>
        <row r="486">
          <cell r="A486">
            <v>38426</v>
          </cell>
          <cell r="D486">
            <v>0.54166666666666707</v>
          </cell>
          <cell r="E486">
            <v>0.37052011619856906</v>
          </cell>
          <cell r="F486">
            <v>0.39205401362978209</v>
          </cell>
          <cell r="G486">
            <v>0.39205401362978209</v>
          </cell>
        </row>
        <row r="487">
          <cell r="A487">
            <v>38443</v>
          </cell>
          <cell r="B487">
            <v>9.2806250795054071E-2</v>
          </cell>
          <cell r="C487">
            <v>7.8022808189410375E-2</v>
          </cell>
          <cell r="D487">
            <v>0.50000000000000044</v>
          </cell>
          <cell r="E487">
            <v>0.30616369742482852</v>
          </cell>
          <cell r="F487">
            <v>0.33999486864270917</v>
          </cell>
          <cell r="G487">
            <v>0.25847304305873842</v>
          </cell>
        </row>
        <row r="488">
          <cell r="A488">
            <v>38457</v>
          </cell>
          <cell r="D488">
            <v>0.45833333333333376</v>
          </cell>
          <cell r="E488">
            <v>0.25976057202730152</v>
          </cell>
          <cell r="F488">
            <v>0.30098346454800395</v>
          </cell>
          <cell r="G488">
            <v>0.30098346454800395</v>
          </cell>
        </row>
        <row r="489">
          <cell r="A489">
            <v>38473</v>
          </cell>
          <cell r="B489">
            <v>7.2488913024912296E-2</v>
          </cell>
          <cell r="C489">
            <v>5.9539281257238633E-2</v>
          </cell>
          <cell r="D489">
            <v>0.41666666666666707</v>
          </cell>
          <cell r="E489">
            <v>0.21335744662977446</v>
          </cell>
          <cell r="F489">
            <v>0.26197206045329879</v>
          </cell>
          <cell r="G489">
            <v>0.26197206045329879</v>
          </cell>
        </row>
        <row r="490">
          <cell r="A490">
            <v>38487</v>
          </cell>
          <cell r="D490">
            <v>0.37500000000000039</v>
          </cell>
          <cell r="E490">
            <v>0.17711299011731832</v>
          </cell>
          <cell r="F490">
            <v>0.23220241982467948</v>
          </cell>
          <cell r="G490">
            <v>0.23220241982467948</v>
          </cell>
        </row>
        <row r="491">
          <cell r="A491">
            <v>38504</v>
          </cell>
          <cell r="B491">
            <v>4.1643208963085571E-2</v>
          </cell>
          <cell r="C491">
            <v>5.0461386415593924E-2</v>
          </cell>
          <cell r="D491">
            <v>0.3333333333333337</v>
          </cell>
          <cell r="E491">
            <v>0.14086853360486218</v>
          </cell>
          <cell r="F491">
            <v>0.20243277919606018</v>
          </cell>
          <cell r="G491">
            <v>0.20243277919606018</v>
          </cell>
        </row>
        <row r="492">
          <cell r="A492">
            <v>38518</v>
          </cell>
          <cell r="D492">
            <v>0.29166666666666702</v>
          </cell>
          <cell r="E492">
            <v>0.12004692912331939</v>
          </cell>
          <cell r="F492">
            <v>0.1772020859882632</v>
          </cell>
          <cell r="G492">
            <v>0.1772020859882632</v>
          </cell>
        </row>
        <row r="493">
          <cell r="A493">
            <v>38534</v>
          </cell>
          <cell r="B493">
            <v>3.2975835141765081E-2</v>
          </cell>
          <cell r="C493">
            <v>4.8987548503065116E-2</v>
          </cell>
          <cell r="D493">
            <v>0.25000000000000033</v>
          </cell>
          <cell r="E493">
            <v>9.9225324641776608E-2</v>
          </cell>
          <cell r="F493">
            <v>0.15197139278046626</v>
          </cell>
          <cell r="G493">
            <v>0.15197139278046626</v>
          </cell>
        </row>
        <row r="494">
          <cell r="A494">
            <v>38548</v>
          </cell>
          <cell r="D494">
            <v>0.20833333333333368</v>
          </cell>
          <cell r="E494">
            <v>8.2737407070894067E-2</v>
          </cell>
          <cell r="F494">
            <v>0.12747761852893369</v>
          </cell>
          <cell r="G494">
            <v>0.12747761852893369</v>
          </cell>
        </row>
        <row r="495">
          <cell r="A495">
            <v>38565</v>
          </cell>
          <cell r="B495">
            <v>3.4214767889140123E-2</v>
          </cell>
          <cell r="C495">
            <v>5.1477557845171808E-2</v>
          </cell>
          <cell r="D495">
            <v>0.16666666666666702</v>
          </cell>
          <cell r="E495">
            <v>6.6249489500011527E-2</v>
          </cell>
          <cell r="F495">
            <v>0.10298384427740113</v>
          </cell>
          <cell r="G495">
            <v>0.16981132075471697</v>
          </cell>
        </row>
        <row r="496">
          <cell r="A496">
            <v>38579</v>
          </cell>
          <cell r="D496">
            <v>0.12500000000000036</v>
          </cell>
          <cell r="E496">
            <v>4.9142105555441469E-2</v>
          </cell>
          <cell r="F496">
            <v>7.7245065354815234E-2</v>
          </cell>
          <cell r="G496">
            <v>7.7245065354815234E-2</v>
          </cell>
        </row>
        <row r="497">
          <cell r="A497">
            <v>38596</v>
          </cell>
          <cell r="B497">
            <v>3.2034721610871411E-2</v>
          </cell>
          <cell r="C497">
            <v>5.1506286432229327E-2</v>
          </cell>
          <cell r="D497">
            <v>8.3333333333333703E-2</v>
          </cell>
          <cell r="E497">
            <v>3.2034721610871411E-2</v>
          </cell>
          <cell r="F497">
            <v>5.1506286432229327E-2</v>
          </cell>
          <cell r="G497">
            <v>5.1506286432229327E-2</v>
          </cell>
        </row>
        <row r="498">
          <cell r="A498">
            <v>38610</v>
          </cell>
          <cell r="D498">
            <v>4.1666666666667039E-2</v>
          </cell>
          <cell r="E498">
            <v>1.6017360805435706E-2</v>
          </cell>
          <cell r="F498">
            <v>2.5753143216114664E-2</v>
          </cell>
          <cell r="G498">
            <v>2.5753143216114664E-2</v>
          </cell>
        </row>
        <row r="499">
          <cell r="A499">
            <v>38625</v>
          </cell>
          <cell r="D499">
            <v>3.7470027081099033E-16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0.99999999999999989</v>
          </cell>
          <cell r="C500">
            <v>1.0000000000000002</v>
          </cell>
        </row>
        <row r="504">
          <cell r="A504" t="str">
            <v>WTX System (table_wts)</v>
          </cell>
        </row>
        <row r="505">
          <cell r="A505">
            <v>38261</v>
          </cell>
          <cell r="B505">
            <v>4.0954460682038479E-2</v>
          </cell>
          <cell r="C505">
            <v>6.1128872668668038E-2</v>
          </cell>
          <cell r="D505">
            <v>1</v>
          </cell>
          <cell r="E505">
            <v>0.99999999999999978</v>
          </cell>
          <cell r="F505">
            <v>1</v>
          </cell>
          <cell r="G505">
            <v>1</v>
          </cell>
          <cell r="I505">
            <v>1</v>
          </cell>
        </row>
        <row r="506">
          <cell r="A506">
            <v>38275</v>
          </cell>
          <cell r="D506">
            <v>0.95833333333333337</v>
          </cell>
          <cell r="E506">
            <v>0.97952276965898055</v>
          </cell>
          <cell r="F506">
            <v>0.96943556366566597</v>
          </cell>
          <cell r="G506">
            <v>0.96943556366566597</v>
          </cell>
        </row>
        <row r="507">
          <cell r="A507">
            <v>38292</v>
          </cell>
          <cell r="B507">
            <v>6.2003687158584855E-2</v>
          </cell>
          <cell r="C507">
            <v>9.1253609802416272E-2</v>
          </cell>
          <cell r="D507">
            <v>0.91666666666666674</v>
          </cell>
          <cell r="E507">
            <v>0.95904553931796133</v>
          </cell>
          <cell r="F507">
            <v>0.93887112733133193</v>
          </cell>
          <cell r="G507">
            <v>0.93887112733133193</v>
          </cell>
        </row>
        <row r="508">
          <cell r="A508">
            <v>38306</v>
          </cell>
          <cell r="D508">
            <v>0.87500000000000011</v>
          </cell>
          <cell r="E508">
            <v>0.92804369573866885</v>
          </cell>
          <cell r="F508">
            <v>0.89324432243012386</v>
          </cell>
          <cell r="G508">
            <v>0.89324432243012386</v>
          </cell>
        </row>
        <row r="509">
          <cell r="A509">
            <v>38322</v>
          </cell>
          <cell r="B509">
            <v>0.11871818786997865</v>
          </cell>
          <cell r="C509">
            <v>0.13260961164372329</v>
          </cell>
          <cell r="D509">
            <v>0.83333333333333348</v>
          </cell>
          <cell r="E509">
            <v>0.89704185215937648</v>
          </cell>
          <cell r="F509">
            <v>0.84761751752891568</v>
          </cell>
          <cell r="G509">
            <v>0.84761751752891568</v>
          </cell>
        </row>
        <row r="510">
          <cell r="A510">
            <v>38336</v>
          </cell>
          <cell r="D510">
            <v>0.79166666666666685</v>
          </cell>
          <cell r="E510">
            <v>0.83768275822438709</v>
          </cell>
          <cell r="F510">
            <v>0.78131271170705396</v>
          </cell>
          <cell r="G510">
            <v>0.78131271170705396</v>
          </cell>
        </row>
        <row r="511">
          <cell r="A511">
            <v>38353</v>
          </cell>
          <cell r="B511">
            <v>0.17467199711324904</v>
          </cell>
          <cell r="C511">
            <v>0.1442557882415571</v>
          </cell>
          <cell r="D511">
            <v>0.75000000000000022</v>
          </cell>
          <cell r="E511">
            <v>0.77832366428939781</v>
          </cell>
          <cell r="F511">
            <v>0.71500790588519236</v>
          </cell>
          <cell r="G511">
            <v>0.71500790588519236</v>
          </cell>
        </row>
        <row r="512">
          <cell r="A512">
            <v>38367</v>
          </cell>
          <cell r="D512">
            <v>0.70833333333333359</v>
          </cell>
          <cell r="E512">
            <v>0.69098766573277337</v>
          </cell>
          <cell r="F512">
            <v>0.64288001176441378</v>
          </cell>
          <cell r="G512">
            <v>0.64288001176441378</v>
          </cell>
        </row>
        <row r="513">
          <cell r="A513">
            <v>38384</v>
          </cell>
          <cell r="B513">
            <v>0.16877513220383922</v>
          </cell>
          <cell r="C513">
            <v>0.12663895902678027</v>
          </cell>
          <cell r="D513">
            <v>0.66666666666666696</v>
          </cell>
          <cell r="E513">
            <v>0.60365166717614882</v>
          </cell>
          <cell r="F513">
            <v>0.5707521176436352</v>
          </cell>
          <cell r="G513">
            <v>0.5707521176436352</v>
          </cell>
        </row>
        <row r="514">
          <cell r="A514">
            <v>38398</v>
          </cell>
          <cell r="D514">
            <v>0.62500000000000033</v>
          </cell>
          <cell r="E514">
            <v>0.51926410107422916</v>
          </cell>
          <cell r="F514">
            <v>0.50743263813024508</v>
          </cell>
          <cell r="G514">
            <v>0.50743263813024508</v>
          </cell>
        </row>
        <row r="515">
          <cell r="A515">
            <v>38412</v>
          </cell>
          <cell r="B515">
            <v>0.12871283754748111</v>
          </cell>
          <cell r="C515">
            <v>0.10411828997414581</v>
          </cell>
          <cell r="D515">
            <v>0.5833333333333337</v>
          </cell>
          <cell r="E515">
            <v>0.4348765349723096</v>
          </cell>
          <cell r="F515">
            <v>0.44411315861685496</v>
          </cell>
          <cell r="G515">
            <v>0.44411315861685496</v>
          </cell>
        </row>
        <row r="516">
          <cell r="A516">
            <v>38426</v>
          </cell>
          <cell r="D516">
            <v>0.54166666666666707</v>
          </cell>
          <cell r="E516">
            <v>0.37052011619856906</v>
          </cell>
          <cell r="F516">
            <v>0.39205401362978209</v>
          </cell>
          <cell r="G516">
            <v>0.39205401362978209</v>
          </cell>
        </row>
        <row r="517">
          <cell r="A517">
            <v>38443</v>
          </cell>
          <cell r="B517">
            <v>9.2806250795054071E-2</v>
          </cell>
          <cell r="C517">
            <v>7.8022808189410375E-2</v>
          </cell>
          <cell r="D517">
            <v>0.50000000000000044</v>
          </cell>
          <cell r="E517">
            <v>0.30616369742482852</v>
          </cell>
          <cell r="F517">
            <v>0.33999486864270917</v>
          </cell>
          <cell r="G517">
            <v>0.33999486864270917</v>
          </cell>
        </row>
        <row r="518">
          <cell r="A518">
            <v>38457</v>
          </cell>
          <cell r="D518">
            <v>0.45833333333333376</v>
          </cell>
          <cell r="E518">
            <v>0.25976057202730152</v>
          </cell>
          <cell r="F518">
            <v>0.30098346454800395</v>
          </cell>
          <cell r="G518">
            <v>0.30098346454800395</v>
          </cell>
        </row>
        <row r="519">
          <cell r="A519">
            <v>38473</v>
          </cell>
          <cell r="B519">
            <v>7.2488913024912296E-2</v>
          </cell>
          <cell r="C519">
            <v>5.9539281257238633E-2</v>
          </cell>
          <cell r="D519">
            <v>0.41666666666666707</v>
          </cell>
          <cell r="E519">
            <v>0.21335744662977446</v>
          </cell>
          <cell r="F519">
            <v>0.26197206045329879</v>
          </cell>
          <cell r="G519">
            <v>0.26197206045329879</v>
          </cell>
        </row>
        <row r="520">
          <cell r="A520">
            <v>38487</v>
          </cell>
          <cell r="D520">
            <v>0.37500000000000039</v>
          </cell>
          <cell r="E520">
            <v>0.17711299011731832</v>
          </cell>
          <cell r="F520">
            <v>0.23220241982467948</v>
          </cell>
          <cell r="G520">
            <v>0.23220241982467948</v>
          </cell>
        </row>
        <row r="521">
          <cell r="A521">
            <v>38504</v>
          </cell>
          <cell r="B521">
            <v>4.1643208963085571E-2</v>
          </cell>
          <cell r="C521">
            <v>5.0461386415593924E-2</v>
          </cell>
          <cell r="D521">
            <v>0.3333333333333337</v>
          </cell>
          <cell r="E521">
            <v>0.14086853360486218</v>
          </cell>
          <cell r="F521">
            <v>0.20243277919606018</v>
          </cell>
          <cell r="G521">
            <v>0.20243277919606018</v>
          </cell>
        </row>
        <row r="522">
          <cell r="A522">
            <v>38518</v>
          </cell>
          <cell r="D522">
            <v>0.29166666666666702</v>
          </cell>
          <cell r="E522">
            <v>0.12004692912331939</v>
          </cell>
          <cell r="F522">
            <v>0.1772020859882632</v>
          </cell>
          <cell r="G522">
            <v>0.1772020859882632</v>
          </cell>
        </row>
        <row r="523">
          <cell r="A523">
            <v>38534</v>
          </cell>
          <cell r="B523">
            <v>3.2975835141765081E-2</v>
          </cell>
          <cell r="C523">
            <v>4.8987548503065116E-2</v>
          </cell>
          <cell r="D523">
            <v>0.25000000000000033</v>
          </cell>
          <cell r="E523">
            <v>9.9225324641776608E-2</v>
          </cell>
          <cell r="F523">
            <v>0.15197139278046626</v>
          </cell>
          <cell r="G523">
            <v>0.15197139278046626</v>
          </cell>
        </row>
        <row r="524">
          <cell r="A524">
            <v>38548</v>
          </cell>
          <cell r="D524">
            <v>0.20833333333333368</v>
          </cell>
          <cell r="E524">
            <v>8.2737407070894067E-2</v>
          </cell>
          <cell r="F524">
            <v>0.12747761852893369</v>
          </cell>
          <cell r="G524">
            <v>0.12747761852893369</v>
          </cell>
        </row>
        <row r="525">
          <cell r="A525">
            <v>38565</v>
          </cell>
          <cell r="B525">
            <v>3.4214767889140123E-2</v>
          </cell>
          <cell r="C525">
            <v>5.1477557845171808E-2</v>
          </cell>
          <cell r="D525">
            <v>0.16666666666666702</v>
          </cell>
          <cell r="E525">
            <v>6.6249489500011527E-2</v>
          </cell>
          <cell r="F525">
            <v>0.10298384427740113</v>
          </cell>
          <cell r="G525">
            <v>5.1687221313185164E-2</v>
          </cell>
          <cell r="H525">
            <v>0.45955451348182885</v>
          </cell>
          <cell r="I525">
            <v>-0.18194344682013541</v>
          </cell>
        </row>
        <row r="526">
          <cell r="A526">
            <v>38579</v>
          </cell>
          <cell r="D526">
            <v>0.12500000000000036</v>
          </cell>
          <cell r="E526">
            <v>4.9142105555441469E-2</v>
          </cell>
          <cell r="F526">
            <v>7.7245065354815234E-2</v>
          </cell>
          <cell r="G526">
            <v>7.7245065354815234E-2</v>
          </cell>
        </row>
        <row r="527">
          <cell r="A527">
            <v>38596</v>
          </cell>
          <cell r="B527">
            <v>3.2034721610871411E-2</v>
          </cell>
          <cell r="C527">
            <v>5.1506286432229327E-2</v>
          </cell>
          <cell r="D527">
            <v>8.3333333333333703E-2</v>
          </cell>
          <cell r="E527">
            <v>3.2034721610871411E-2</v>
          </cell>
          <cell r="F527">
            <v>5.1506286432229327E-2</v>
          </cell>
          <cell r="G527">
            <v>5.1506286432229327E-2</v>
          </cell>
        </row>
        <row r="528">
          <cell r="A528">
            <v>38610</v>
          </cell>
          <cell r="D528">
            <v>4.1666666666667039E-2</v>
          </cell>
          <cell r="E528">
            <v>1.6017360805435706E-2</v>
          </cell>
          <cell r="F528">
            <v>2.5753143216114664E-2</v>
          </cell>
          <cell r="G528">
            <v>2.5753143216114664E-2</v>
          </cell>
        </row>
        <row r="529">
          <cell r="A529">
            <v>38625</v>
          </cell>
          <cell r="D529">
            <v>3.7470027081099033E-16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0.99999999999999989</v>
          </cell>
          <cell r="C530">
            <v>1.0000000000000002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</sheetNames>
    <sheetDataSet>
      <sheetData sheetId="0"/>
      <sheetData sheetId="1"/>
      <sheetData sheetId="2"/>
      <sheetData sheetId="3">
        <row r="8">
          <cell r="B8" t="str">
            <v>Atmos Energy-Mid-Tex</v>
          </cell>
          <cell r="C8" t="str">
            <v>Atmos Energy-Mid-Tex</v>
          </cell>
          <cell r="D8" t="str">
            <v>Atmos Energy-Mid-Tex</v>
          </cell>
          <cell r="E8" t="str">
            <v>Atmos Energy-Mid-Tex</v>
          </cell>
          <cell r="F8" t="str">
            <v>Atmos Energy-Mid-Tex</v>
          </cell>
          <cell r="G8" t="str">
            <v>Atmos Energy-Mid-Tex</v>
          </cell>
          <cell r="H8" t="str">
            <v>Atmos Energy-Mid-Tex</v>
          </cell>
          <cell r="I8" t="str">
            <v>Atmos Energy-Mid-Tex</v>
          </cell>
          <cell r="J8" t="str">
            <v>Atmos Energy-Mid-Tex</v>
          </cell>
          <cell r="K8" t="str">
            <v>Atmos Energy-Mid-Tex</v>
          </cell>
          <cell r="L8" t="str">
            <v>Atmos Energy-Mid-Tex</v>
          </cell>
          <cell r="M8" t="str">
            <v>Atmos Energy-Mid-Tex</v>
          </cell>
          <cell r="N8" t="str">
            <v>Atmos Energy-Mid-Tex</v>
          </cell>
          <cell r="P8" t="str">
            <v>Atmos Energy-Mississippi</v>
          </cell>
          <cell r="Q8" t="str">
            <v>Atmos Energy-Mississippi</v>
          </cell>
          <cell r="R8" t="str">
            <v>Atmos Energy-Mississippi</v>
          </cell>
          <cell r="S8" t="str">
            <v>Atmos Energy-Mississippi</v>
          </cell>
          <cell r="T8" t="str">
            <v>Atmos Energy-Mississippi</v>
          </cell>
          <cell r="U8" t="str">
            <v>Atmos Energy-Mississippi</v>
          </cell>
          <cell r="V8" t="str">
            <v>Atmos Energy-Mississippi</v>
          </cell>
          <cell r="W8" t="str">
            <v>Atmos Energy-Mississippi</v>
          </cell>
          <cell r="X8" t="str">
            <v>Atmos Energy-Mississippi</v>
          </cell>
          <cell r="Y8" t="str">
            <v>Atmos Energy-Mississippi</v>
          </cell>
          <cell r="Z8" t="str">
            <v>Atmos Energy-Mississippi</v>
          </cell>
          <cell r="AA8" t="str">
            <v>Atmos Energy-Mississippi</v>
          </cell>
          <cell r="AB8" t="str">
            <v>Atmos Energy-Mississippi</v>
          </cell>
          <cell r="AD8" t="str">
            <v>SS Rollup w Blueflame</v>
          </cell>
          <cell r="AE8" t="str">
            <v>SS Rollup w Blueflame</v>
          </cell>
          <cell r="AF8" t="str">
            <v>SS Rollup w Blueflame</v>
          </cell>
          <cell r="AG8" t="str">
            <v>SS Rollup w Blueflame</v>
          </cell>
          <cell r="AH8" t="str">
            <v>SS Rollup w Blueflame</v>
          </cell>
          <cell r="AI8" t="str">
            <v>SS Rollup w Blueflame</v>
          </cell>
          <cell r="AJ8" t="str">
            <v>SS Rollup w Blueflame</v>
          </cell>
          <cell r="AK8" t="str">
            <v>SS Rollup w Blueflame</v>
          </cell>
          <cell r="AL8" t="str">
            <v>SS Rollup w Blueflame</v>
          </cell>
          <cell r="AM8" t="str">
            <v>SS Rollup w Blueflame</v>
          </cell>
          <cell r="AN8" t="str">
            <v>SS Rollup w Blueflame</v>
          </cell>
          <cell r="AO8" t="str">
            <v>SS Rollup w Blueflame</v>
          </cell>
          <cell r="AP8" t="str">
            <v>SS Rollup w Blueflame</v>
          </cell>
          <cell r="AR8" t="str">
            <v>Atmos Pipeline - Texas</v>
          </cell>
          <cell r="AS8" t="str">
            <v>Atmos Pipeline - Texas</v>
          </cell>
          <cell r="AT8" t="str">
            <v>Atmos Pipeline - Texas</v>
          </cell>
          <cell r="AU8" t="str">
            <v>Atmos Pipeline - Texas</v>
          </cell>
          <cell r="AV8" t="str">
            <v>Atmos Pipeline - Texas</v>
          </cell>
          <cell r="AW8" t="str">
            <v>Atmos Pipeline - Texas</v>
          </cell>
          <cell r="AX8" t="str">
            <v>Atmos Pipeline - Texas</v>
          </cell>
          <cell r="AY8" t="str">
            <v>Atmos Pipeline - Texas</v>
          </cell>
          <cell r="AZ8" t="str">
            <v>Atmos Pipeline - Texas</v>
          </cell>
          <cell r="BA8" t="str">
            <v>Atmos Pipeline - Texas</v>
          </cell>
          <cell r="BB8" t="str">
            <v>Atmos Pipeline - Texas</v>
          </cell>
          <cell r="BC8" t="str">
            <v>Atmos Pipeline - Texas</v>
          </cell>
          <cell r="BD8" t="str">
            <v>Atmos Pipeline - Texas</v>
          </cell>
          <cell r="BF8" t="str">
            <v>Atmos Energy Marketing Group</v>
          </cell>
          <cell r="BG8" t="str">
            <v>Atmos Energy Marketing Group</v>
          </cell>
          <cell r="BH8" t="str">
            <v>Atmos Energy Marketing Group</v>
          </cell>
          <cell r="BI8" t="str">
            <v>Atmos Energy Marketing Group</v>
          </cell>
          <cell r="BJ8" t="str">
            <v>Atmos Energy Marketing Group</v>
          </cell>
          <cell r="BK8" t="str">
            <v>Atmos Energy Marketing Group</v>
          </cell>
          <cell r="BL8" t="str">
            <v>Atmos Energy Marketing Group</v>
          </cell>
          <cell r="BM8" t="str">
            <v>Atmos Energy Marketing Group</v>
          </cell>
          <cell r="BN8" t="str">
            <v>Atmos Energy Marketing Group</v>
          </cell>
          <cell r="BO8" t="str">
            <v>Atmos Energy Marketing Group</v>
          </cell>
          <cell r="BP8" t="str">
            <v>Atmos Energy Marketing Group</v>
          </cell>
          <cell r="BQ8" t="str">
            <v>Atmos Energy Marketing Group</v>
          </cell>
          <cell r="BR8" t="str">
            <v>Atmos Energy Marketing Group</v>
          </cell>
          <cell r="BT8" t="str">
            <v>Other Non Utility</v>
          </cell>
          <cell r="BU8" t="str">
            <v>Other Non Utility</v>
          </cell>
          <cell r="BV8" t="str">
            <v>Other Non Utility</v>
          </cell>
          <cell r="BW8" t="str">
            <v>Other Non Utility</v>
          </cell>
          <cell r="BX8" t="str">
            <v>Other Non Utility</v>
          </cell>
          <cell r="BY8" t="str">
            <v>Other Non Utility</v>
          </cell>
          <cell r="BZ8" t="str">
            <v>Other Non Utility</v>
          </cell>
          <cell r="CA8" t="str">
            <v>Other Non Utility</v>
          </cell>
          <cell r="CB8" t="str">
            <v>Other Non Utility</v>
          </cell>
          <cell r="CC8" t="str">
            <v>Other Non Utility</v>
          </cell>
          <cell r="CD8" t="str">
            <v>Other Non Utility</v>
          </cell>
          <cell r="CE8" t="str">
            <v>Other Non Utility</v>
          </cell>
          <cell r="CF8" t="str">
            <v>Other Non Utility</v>
          </cell>
          <cell r="CH8" t="str">
            <v>Other Operating Companies (Elim)</v>
          </cell>
          <cell r="CI8" t="str">
            <v>Other Operating Companies (Elim)</v>
          </cell>
          <cell r="CJ8" t="str">
            <v>Other Operating Companies (Elim)</v>
          </cell>
          <cell r="CK8" t="str">
            <v>Other Operating Companies (Elim)</v>
          </cell>
          <cell r="CL8" t="str">
            <v>Other Operating Companies (Elim)</v>
          </cell>
          <cell r="CM8" t="str">
            <v>Other Operating Companies (Elim)</v>
          </cell>
          <cell r="CN8" t="str">
            <v>Other Operating Companies (Elim)</v>
          </cell>
          <cell r="CO8" t="str">
            <v>Other Operating Companies (Elim)</v>
          </cell>
          <cell r="CP8" t="str">
            <v>Other Operating Companies (Elim)</v>
          </cell>
          <cell r="CQ8" t="str">
            <v>Other Operating Companies (Elim)</v>
          </cell>
          <cell r="CR8" t="str">
            <v>Other Operating Companies (Elim)</v>
          </cell>
          <cell r="CS8" t="str">
            <v>Other Operating Companies (Elim)</v>
          </cell>
          <cell r="CT8" t="str">
            <v>Other Operating Companies (Elim)</v>
          </cell>
          <cell r="CV8" t="str">
            <v>Mid-Tex Eliminations</v>
          </cell>
          <cell r="CW8" t="str">
            <v>Mid-Tex Eliminations</v>
          </cell>
          <cell r="CX8" t="str">
            <v>Mid-Tex Eliminations</v>
          </cell>
          <cell r="CY8" t="str">
            <v>Mid-Tex Eliminations</v>
          </cell>
          <cell r="CZ8" t="str">
            <v>Mid-Tex Eliminations</v>
          </cell>
          <cell r="DA8" t="str">
            <v>Mid-Tex Eliminations</v>
          </cell>
          <cell r="DB8" t="str">
            <v>Mid-Tex Eliminations</v>
          </cell>
          <cell r="DC8" t="str">
            <v>Mid-Tex Eliminations</v>
          </cell>
          <cell r="DD8" t="str">
            <v>Mid-Tex Eliminations</v>
          </cell>
          <cell r="DE8" t="str">
            <v>Mid-Tex Eliminations</v>
          </cell>
          <cell r="DF8" t="str">
            <v>Mid-Tex Eliminations</v>
          </cell>
          <cell r="DG8" t="str">
            <v>Mid-Tex Eliminations</v>
          </cell>
          <cell r="DH8" t="str">
            <v>Mid-Tex Eliminations</v>
          </cell>
          <cell r="DJ8" t="str">
            <v>Atmos Energy Corporation Cons (Elim)</v>
          </cell>
          <cell r="DK8" t="str">
            <v>Atmos Energy Corporation Cons (Elim)</v>
          </cell>
          <cell r="DL8" t="str">
            <v>Atmos Energy Corporation Cons (Elim)</v>
          </cell>
          <cell r="DM8" t="str">
            <v>Atmos Energy Corporation Cons (Elim)</v>
          </cell>
          <cell r="DN8" t="str">
            <v>Atmos Energy Corporation Cons (Elim)</v>
          </cell>
          <cell r="DO8" t="str">
            <v>Atmos Energy Corporation Cons (Elim)</v>
          </cell>
          <cell r="DP8" t="str">
            <v>Atmos Energy Corporation Cons (Elim)</v>
          </cell>
          <cell r="DQ8" t="str">
            <v>Atmos Energy Corporation Cons (Elim)</v>
          </cell>
          <cell r="DR8" t="str">
            <v>Atmos Energy Corporation Cons (Elim)</v>
          </cell>
          <cell r="DS8" t="str">
            <v>Atmos Energy Corporation Cons (Elim)</v>
          </cell>
          <cell r="DT8" t="str">
            <v>Atmos Energy Corporation Cons (Elim)</v>
          </cell>
          <cell r="DU8" t="str">
            <v>Atmos Energy Corporation Cons (Elim)</v>
          </cell>
          <cell r="DV8" t="str">
            <v>Atmos Energy Corporation Cons (Elim)</v>
          </cell>
        </row>
        <row r="9">
          <cell r="A9" t="str">
            <v>Total Gas Revenue</v>
          </cell>
          <cell r="B9">
            <v>2156780689.7799997</v>
          </cell>
          <cell r="C9">
            <v>111102630.14</v>
          </cell>
          <cell r="D9">
            <v>165704721.47</v>
          </cell>
          <cell r="E9">
            <v>319431393.66000009</v>
          </cell>
          <cell r="F9">
            <v>410098288.33000004</v>
          </cell>
          <cell r="G9">
            <v>334456875.02999991</v>
          </cell>
          <cell r="H9">
            <v>246321059.47</v>
          </cell>
          <cell r="I9">
            <v>133087178.75</v>
          </cell>
          <cell r="J9">
            <v>108427341.23</v>
          </cell>
          <cell r="K9">
            <v>82050828.700000018</v>
          </cell>
          <cell r="L9">
            <v>79349191.230000004</v>
          </cell>
          <cell r="M9">
            <v>87240942.25999999</v>
          </cell>
          <cell r="N9">
            <v>79510239.50999999</v>
          </cell>
          <cell r="P9">
            <v>494445359.90000004</v>
          </cell>
          <cell r="Q9">
            <v>28668636.479999997</v>
          </cell>
          <cell r="R9">
            <v>45323873.969999999</v>
          </cell>
          <cell r="S9">
            <v>72629837.539999992</v>
          </cell>
          <cell r="T9">
            <v>86572285.370000005</v>
          </cell>
          <cell r="U9">
            <v>71433228.920000002</v>
          </cell>
          <cell r="V9">
            <v>51219320.960000008</v>
          </cell>
          <cell r="W9">
            <v>32250917.809999999</v>
          </cell>
          <cell r="X9">
            <v>23963929.25</v>
          </cell>
          <cell r="Y9">
            <v>20519270.989999998</v>
          </cell>
          <cell r="Z9">
            <v>20502321.329999998</v>
          </cell>
          <cell r="AA9">
            <v>20545834.800000001</v>
          </cell>
          <cell r="AB9">
            <v>20815902.48</v>
          </cell>
          <cell r="AD9" t="str">
            <v>0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M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R9" t="str">
            <v>0</v>
          </cell>
          <cell r="AS9" t="str">
            <v>0</v>
          </cell>
          <cell r="AT9" t="str">
            <v>0</v>
          </cell>
          <cell r="AU9" t="str">
            <v>0</v>
          </cell>
          <cell r="AV9" t="str">
            <v>0</v>
          </cell>
          <cell r="AW9" t="str">
            <v>0</v>
          </cell>
          <cell r="AX9" t="str">
            <v>0</v>
          </cell>
          <cell r="AY9" t="str">
            <v>0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0</v>
          </cell>
          <cell r="BD9" t="str">
            <v>0</v>
          </cell>
          <cell r="BF9">
            <v>4811480704</v>
          </cell>
          <cell r="BG9">
            <v>343434751</v>
          </cell>
          <cell r="BH9">
            <v>401355577</v>
          </cell>
          <cell r="BI9">
            <v>481270148</v>
          </cell>
          <cell r="BJ9">
            <v>490011287</v>
          </cell>
          <cell r="BK9">
            <v>472298301</v>
          </cell>
          <cell r="BL9">
            <v>476287091</v>
          </cell>
          <cell r="BM9">
            <v>376551759</v>
          </cell>
          <cell r="BN9">
            <v>345649424</v>
          </cell>
          <cell r="BO9">
            <v>348395464</v>
          </cell>
          <cell r="BP9">
            <v>351873782</v>
          </cell>
          <cell r="BQ9">
            <v>354253684</v>
          </cell>
          <cell r="BR9">
            <v>370099436</v>
          </cell>
          <cell r="BT9">
            <v>666820</v>
          </cell>
          <cell r="BU9">
            <v>55568</v>
          </cell>
          <cell r="BV9">
            <v>55568</v>
          </cell>
          <cell r="BW9">
            <v>55569</v>
          </cell>
          <cell r="BX9">
            <v>55568</v>
          </cell>
          <cell r="BY9">
            <v>55568</v>
          </cell>
          <cell r="BZ9">
            <v>55569</v>
          </cell>
          <cell r="CA9">
            <v>55568</v>
          </cell>
          <cell r="CB9">
            <v>55568</v>
          </cell>
          <cell r="CC9">
            <v>55569</v>
          </cell>
          <cell r="CD9">
            <v>55568</v>
          </cell>
          <cell r="CE9">
            <v>55568</v>
          </cell>
          <cell r="CF9">
            <v>55569</v>
          </cell>
          <cell r="CH9" t="str">
            <v>0</v>
          </cell>
          <cell r="CI9" t="str">
            <v>0</v>
          </cell>
          <cell r="CJ9" t="str">
            <v>0</v>
          </cell>
          <cell r="CK9" t="str">
            <v>0</v>
          </cell>
          <cell r="CL9" t="str">
            <v>0</v>
          </cell>
          <cell r="CM9" t="str">
            <v>0</v>
          </cell>
          <cell r="CN9" t="str">
            <v>0</v>
          </cell>
          <cell r="CO9" t="str">
            <v>0</v>
          </cell>
          <cell r="CP9" t="str">
            <v>0</v>
          </cell>
          <cell r="CQ9" t="str">
            <v>0</v>
          </cell>
          <cell r="CR9" t="str">
            <v>0</v>
          </cell>
          <cell r="CS9" t="str">
            <v>0</v>
          </cell>
          <cell r="CT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 t="str">
            <v>0</v>
          </cell>
          <cell r="DK9" t="str">
            <v>0</v>
          </cell>
          <cell r="DL9" t="str">
            <v>0</v>
          </cell>
          <cell r="DM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 t="str">
            <v>0</v>
          </cell>
          <cell r="DS9" t="str">
            <v>0</v>
          </cell>
          <cell r="DT9" t="str">
            <v>0</v>
          </cell>
          <cell r="DU9" t="str">
            <v>0</v>
          </cell>
          <cell r="DV9" t="str">
            <v>0</v>
          </cell>
        </row>
        <row r="10">
          <cell r="A10" t="str">
            <v>Transportation Revenue</v>
          </cell>
          <cell r="B10">
            <v>24881604.710000001</v>
          </cell>
          <cell r="C10">
            <v>1782246.13</v>
          </cell>
          <cell r="D10">
            <v>1934145.61</v>
          </cell>
          <cell r="E10">
            <v>2012918.19</v>
          </cell>
          <cell r="F10">
            <v>2208558.21</v>
          </cell>
          <cell r="G10">
            <v>2430532.13</v>
          </cell>
          <cell r="H10">
            <v>2185436.2400000002</v>
          </cell>
          <cell r="I10">
            <v>2071325.06</v>
          </cell>
          <cell r="J10">
            <v>1992978.28</v>
          </cell>
          <cell r="K10">
            <v>1956464.06</v>
          </cell>
          <cell r="L10">
            <v>1858477.56</v>
          </cell>
          <cell r="M10">
            <v>1956457.9</v>
          </cell>
          <cell r="N10">
            <v>2492065.34</v>
          </cell>
          <cell r="P10">
            <v>2112722.0499999998</v>
          </cell>
          <cell r="Q10">
            <v>147234.38</v>
          </cell>
          <cell r="R10">
            <v>147285.88</v>
          </cell>
          <cell r="S10">
            <v>171669.59</v>
          </cell>
          <cell r="T10">
            <v>168942.15</v>
          </cell>
          <cell r="U10">
            <v>217269.23</v>
          </cell>
          <cell r="V10">
            <v>202324.45</v>
          </cell>
          <cell r="W10">
            <v>195464.65</v>
          </cell>
          <cell r="X10">
            <v>160672.56</v>
          </cell>
          <cell r="Y10">
            <v>150858.32999999999</v>
          </cell>
          <cell r="Z10">
            <v>212484.81</v>
          </cell>
          <cell r="AA10">
            <v>183451.96</v>
          </cell>
          <cell r="AB10">
            <v>155064.06</v>
          </cell>
          <cell r="AD10" t="str">
            <v>0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M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R10">
            <v>191554158.32999998</v>
          </cell>
          <cell r="AS10">
            <v>13890727.859999999</v>
          </cell>
          <cell r="AT10">
            <v>14861056.93</v>
          </cell>
          <cell r="AU10">
            <v>17302394.289999999</v>
          </cell>
          <cell r="AV10">
            <v>18515406.489999998</v>
          </cell>
          <cell r="AW10">
            <v>17695551.560000002</v>
          </cell>
          <cell r="AX10">
            <v>17507037.84</v>
          </cell>
          <cell r="AY10">
            <v>14532095.68</v>
          </cell>
          <cell r="AZ10">
            <v>15412205.99</v>
          </cell>
          <cell r="BA10">
            <v>14981100.25</v>
          </cell>
          <cell r="BB10">
            <v>15244929.5</v>
          </cell>
          <cell r="BC10">
            <v>16792083.379999999</v>
          </cell>
          <cell r="BD10">
            <v>14819568.559999999</v>
          </cell>
          <cell r="BF10" t="str">
            <v>0</v>
          </cell>
          <cell r="BG10" t="str">
            <v>0</v>
          </cell>
          <cell r="BH10" t="str">
            <v>0</v>
          </cell>
          <cell r="BI10" t="str">
            <v>0</v>
          </cell>
          <cell r="BJ10" t="str">
            <v>0</v>
          </cell>
          <cell r="BK10" t="str">
            <v>0</v>
          </cell>
          <cell r="BL10" t="str">
            <v>0</v>
          </cell>
          <cell r="BM10" t="str">
            <v>0</v>
          </cell>
          <cell r="BN10" t="str">
            <v>0</v>
          </cell>
          <cell r="BO10" t="str">
            <v>0</v>
          </cell>
          <cell r="BP10" t="str">
            <v>0</v>
          </cell>
          <cell r="BQ10" t="str">
            <v>0</v>
          </cell>
          <cell r="BR10" t="str">
            <v>0</v>
          </cell>
          <cell r="BT10">
            <v>11148803</v>
          </cell>
          <cell r="BU10">
            <v>75000</v>
          </cell>
          <cell r="BV10">
            <v>75000</v>
          </cell>
          <cell r="BW10">
            <v>75000</v>
          </cell>
          <cell r="BX10">
            <v>75000</v>
          </cell>
          <cell r="BY10">
            <v>75000</v>
          </cell>
          <cell r="BZ10">
            <v>75000</v>
          </cell>
          <cell r="CA10">
            <v>75000</v>
          </cell>
          <cell r="CB10">
            <v>75000</v>
          </cell>
          <cell r="CC10">
            <v>10323803</v>
          </cell>
          <cell r="CD10">
            <v>75000</v>
          </cell>
          <cell r="CE10">
            <v>75000</v>
          </cell>
          <cell r="CF10">
            <v>75000</v>
          </cell>
          <cell r="CH10">
            <v>-60000</v>
          </cell>
          <cell r="CI10">
            <v>-5000</v>
          </cell>
          <cell r="CJ10">
            <v>-5000</v>
          </cell>
          <cell r="CK10">
            <v>-5000</v>
          </cell>
          <cell r="CL10">
            <v>-5000</v>
          </cell>
          <cell r="CM10">
            <v>-5000</v>
          </cell>
          <cell r="CN10">
            <v>-5000</v>
          </cell>
          <cell r="CO10">
            <v>-5000</v>
          </cell>
          <cell r="CP10">
            <v>-5000</v>
          </cell>
          <cell r="CQ10">
            <v>-5000</v>
          </cell>
          <cell r="CR10">
            <v>-5000</v>
          </cell>
          <cell r="CS10">
            <v>-5000</v>
          </cell>
          <cell r="CT10">
            <v>-5000</v>
          </cell>
          <cell r="CV10">
            <v>-91107957</v>
          </cell>
          <cell r="CW10">
            <v>-6111171</v>
          </cell>
          <cell r="CX10">
            <v>-7542939</v>
          </cell>
          <cell r="CY10">
            <v>-9834026</v>
          </cell>
          <cell r="CZ10">
            <v>-10822264</v>
          </cell>
          <cell r="DA10">
            <v>-9910626</v>
          </cell>
          <cell r="DB10">
            <v>-8297068</v>
          </cell>
          <cell r="DC10">
            <v>-6712063</v>
          </cell>
          <cell r="DD10">
            <v>-6340440</v>
          </cell>
          <cell r="DE10">
            <v>-6419228</v>
          </cell>
          <cell r="DF10">
            <v>-6337489</v>
          </cell>
          <cell r="DG10">
            <v>-6452681</v>
          </cell>
          <cell r="DH10">
            <v>-6327962</v>
          </cell>
          <cell r="DJ10" t="str">
            <v>0</v>
          </cell>
          <cell r="DK10" t="str">
            <v>0</v>
          </cell>
          <cell r="DL10" t="str">
            <v>0</v>
          </cell>
          <cell r="DM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 t="str">
            <v>0</v>
          </cell>
          <cell r="DS10" t="str">
            <v>0</v>
          </cell>
          <cell r="DT10" t="str">
            <v>0</v>
          </cell>
          <cell r="DU10" t="str">
            <v>0</v>
          </cell>
          <cell r="DV10" t="str">
            <v>0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M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W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F11" t="str">
            <v>0</v>
          </cell>
          <cell r="BG11" t="str">
            <v>0</v>
          </cell>
          <cell r="BH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T11" t="str">
            <v>0</v>
          </cell>
          <cell r="BU11" t="str">
            <v>0</v>
          </cell>
          <cell r="BV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H11" t="str">
            <v>0</v>
          </cell>
          <cell r="CI11" t="str">
            <v>0</v>
          </cell>
          <cell r="CJ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M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</row>
        <row r="12">
          <cell r="A12" t="str">
            <v>Other Operating Revenue</v>
          </cell>
          <cell r="B12">
            <v>14926456.939999999</v>
          </cell>
          <cell r="C12">
            <v>1307982</v>
          </cell>
          <cell r="D12">
            <v>1410982</v>
          </cell>
          <cell r="E12">
            <v>1084384</v>
          </cell>
          <cell r="F12">
            <v>1396309</v>
          </cell>
          <cell r="G12">
            <v>1332293</v>
          </cell>
          <cell r="H12">
            <v>1268526</v>
          </cell>
          <cell r="I12">
            <v>1246837</v>
          </cell>
          <cell r="J12">
            <v>1304926.75</v>
          </cell>
          <cell r="K12">
            <v>1117539.19</v>
          </cell>
          <cell r="L12">
            <v>1133821</v>
          </cell>
          <cell r="M12">
            <v>1189853</v>
          </cell>
          <cell r="N12">
            <v>1133004</v>
          </cell>
          <cell r="P12">
            <v>2742415.66</v>
          </cell>
          <cell r="Q12">
            <v>243731.05</v>
          </cell>
          <cell r="R12">
            <v>259079.27</v>
          </cell>
          <cell r="S12">
            <v>219344.37</v>
          </cell>
          <cell r="T12">
            <v>278529.11</v>
          </cell>
          <cell r="U12">
            <v>284978.49</v>
          </cell>
          <cell r="V12">
            <v>256969.03</v>
          </cell>
          <cell r="W12">
            <v>259679.86</v>
          </cell>
          <cell r="X12">
            <v>211624.48</v>
          </cell>
          <cell r="Y12">
            <v>196840.35</v>
          </cell>
          <cell r="Z12">
            <v>178854.46</v>
          </cell>
          <cell r="AA12">
            <v>182923.53</v>
          </cell>
          <cell r="AB12">
            <v>169861.66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11782592</v>
          </cell>
          <cell r="AS12">
            <v>129000</v>
          </cell>
          <cell r="AT12">
            <v>130500</v>
          </cell>
          <cell r="AU12">
            <v>141000</v>
          </cell>
          <cell r="AV12">
            <v>3026900</v>
          </cell>
          <cell r="AW12">
            <v>2697000</v>
          </cell>
          <cell r="AX12">
            <v>2693500</v>
          </cell>
          <cell r="AY12">
            <v>135000</v>
          </cell>
          <cell r="AZ12">
            <v>133000</v>
          </cell>
          <cell r="BA12">
            <v>135500</v>
          </cell>
          <cell r="BB12">
            <v>134500</v>
          </cell>
          <cell r="BC12">
            <v>2298000</v>
          </cell>
          <cell r="BD12">
            <v>128692</v>
          </cell>
          <cell r="BF12">
            <v>571152</v>
          </cell>
          <cell r="BG12">
            <v>47596</v>
          </cell>
          <cell r="BH12">
            <v>47596</v>
          </cell>
          <cell r="BI12">
            <v>47596</v>
          </cell>
          <cell r="BJ12">
            <v>47596</v>
          </cell>
          <cell r="BK12">
            <v>47596</v>
          </cell>
          <cell r="BL12">
            <v>47596</v>
          </cell>
          <cell r="BM12">
            <v>47596</v>
          </cell>
          <cell r="BN12">
            <v>47596</v>
          </cell>
          <cell r="BO12">
            <v>47596</v>
          </cell>
          <cell r="BP12">
            <v>47596</v>
          </cell>
          <cell r="BQ12">
            <v>47596</v>
          </cell>
          <cell r="BR12">
            <v>47596</v>
          </cell>
          <cell r="BT12">
            <v>21355494</v>
          </cell>
          <cell r="BU12">
            <v>1406162</v>
          </cell>
          <cell r="BV12">
            <v>1704793</v>
          </cell>
          <cell r="BW12">
            <v>1703111</v>
          </cell>
          <cell r="BX12">
            <v>2327018</v>
          </cell>
          <cell r="BY12">
            <v>2575611</v>
          </cell>
          <cell r="BZ12">
            <v>2474191</v>
          </cell>
          <cell r="CA12">
            <v>1947759</v>
          </cell>
          <cell r="CB12">
            <v>1646313</v>
          </cell>
          <cell r="CC12">
            <v>1394855</v>
          </cell>
          <cell r="CD12">
            <v>1393384</v>
          </cell>
          <cell r="CE12">
            <v>1391898</v>
          </cell>
          <cell r="CF12">
            <v>1390399</v>
          </cell>
          <cell r="CH12" t="str">
            <v>0</v>
          </cell>
          <cell r="CI12" t="str">
            <v>0</v>
          </cell>
          <cell r="CJ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-8889844</v>
          </cell>
          <cell r="DK12">
            <v>-740820</v>
          </cell>
          <cell r="DL12">
            <v>-740820</v>
          </cell>
          <cell r="DM12">
            <v>-740821</v>
          </cell>
          <cell r="DN12">
            <v>-740820</v>
          </cell>
          <cell r="DO12">
            <v>-740820</v>
          </cell>
          <cell r="DP12">
            <v>-740821</v>
          </cell>
          <cell r="DQ12">
            <v>-740820</v>
          </cell>
          <cell r="DR12">
            <v>-740820</v>
          </cell>
          <cell r="DS12">
            <v>-740821</v>
          </cell>
          <cell r="DT12">
            <v>-740820</v>
          </cell>
          <cell r="DU12">
            <v>-740820</v>
          </cell>
          <cell r="DV12">
            <v>-740821</v>
          </cell>
        </row>
        <row r="13">
          <cell r="A13" t="str">
            <v>Total Operating Revenues</v>
          </cell>
          <cell r="B13">
            <v>2196588751.4300003</v>
          </cell>
          <cell r="C13">
            <v>114192858.27</v>
          </cell>
          <cell r="D13">
            <v>169049849.08000001</v>
          </cell>
          <cell r="E13">
            <v>322528695.85000008</v>
          </cell>
          <cell r="F13">
            <v>413703155.54000002</v>
          </cell>
          <cell r="G13">
            <v>338219700.15999991</v>
          </cell>
          <cell r="H13">
            <v>249775021.71000001</v>
          </cell>
          <cell r="I13">
            <v>136405340.81</v>
          </cell>
          <cell r="J13">
            <v>111725246.26000001</v>
          </cell>
          <cell r="K13">
            <v>85124831.950000018</v>
          </cell>
          <cell r="L13">
            <v>82341489.790000007</v>
          </cell>
          <cell r="M13">
            <v>90387253.159999996</v>
          </cell>
          <cell r="N13">
            <v>83135308.849999994</v>
          </cell>
          <cell r="P13">
            <v>499300497.61000001</v>
          </cell>
          <cell r="Q13">
            <v>29059601.909999996</v>
          </cell>
          <cell r="R13">
            <v>45730239.120000005</v>
          </cell>
          <cell r="S13">
            <v>73020851.5</v>
          </cell>
          <cell r="T13">
            <v>87019756.63000001</v>
          </cell>
          <cell r="U13">
            <v>71935476.640000001</v>
          </cell>
          <cell r="V13">
            <v>51678614.440000013</v>
          </cell>
          <cell r="W13">
            <v>32706062.319999997</v>
          </cell>
          <cell r="X13">
            <v>24336226.289999999</v>
          </cell>
          <cell r="Y13">
            <v>20866969.669999998</v>
          </cell>
          <cell r="Z13">
            <v>20893660.599999998</v>
          </cell>
          <cell r="AA13">
            <v>20912210.290000003</v>
          </cell>
          <cell r="AB13">
            <v>21140828.199999999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203336750.32999998</v>
          </cell>
          <cell r="AS13">
            <v>14019727.859999999</v>
          </cell>
          <cell r="AT13">
            <v>14991556.93</v>
          </cell>
          <cell r="AU13">
            <v>17443394.289999999</v>
          </cell>
          <cell r="AV13">
            <v>21542306.489999998</v>
          </cell>
          <cell r="AW13">
            <v>20392551.560000002</v>
          </cell>
          <cell r="AX13">
            <v>20200537.84</v>
          </cell>
          <cell r="AY13">
            <v>14667095.68</v>
          </cell>
          <cell r="AZ13">
            <v>15545205.99</v>
          </cell>
          <cell r="BA13">
            <v>15116600.25</v>
          </cell>
          <cell r="BB13">
            <v>15379429.5</v>
          </cell>
          <cell r="BC13">
            <v>19090083.379999999</v>
          </cell>
          <cell r="BD13">
            <v>14948260.559999999</v>
          </cell>
          <cell r="BF13">
            <v>4812051856</v>
          </cell>
          <cell r="BG13">
            <v>343482347</v>
          </cell>
          <cell r="BH13">
            <v>401403173</v>
          </cell>
          <cell r="BI13">
            <v>481317744</v>
          </cell>
          <cell r="BJ13">
            <v>490058883</v>
          </cell>
          <cell r="BK13">
            <v>472345897</v>
          </cell>
          <cell r="BL13">
            <v>476334687</v>
          </cell>
          <cell r="BM13">
            <v>376599355</v>
          </cell>
          <cell r="BN13">
            <v>345697020</v>
          </cell>
          <cell r="BO13">
            <v>348443060</v>
          </cell>
          <cell r="BP13">
            <v>351921378</v>
          </cell>
          <cell r="BQ13">
            <v>354301280</v>
          </cell>
          <cell r="BR13">
            <v>370147032</v>
          </cell>
          <cell r="BT13">
            <v>33171117</v>
          </cell>
          <cell r="BU13">
            <v>1536730</v>
          </cell>
          <cell r="BV13">
            <v>1835361</v>
          </cell>
          <cell r="BW13">
            <v>1833680</v>
          </cell>
          <cell r="BX13">
            <v>2457586</v>
          </cell>
          <cell r="BY13">
            <v>2706179</v>
          </cell>
          <cell r="BZ13">
            <v>2604760</v>
          </cell>
          <cell r="CA13">
            <v>2078327</v>
          </cell>
          <cell r="CB13">
            <v>1776881</v>
          </cell>
          <cell r="CC13">
            <v>11774227</v>
          </cell>
          <cell r="CD13">
            <v>1523952</v>
          </cell>
          <cell r="CE13">
            <v>1522466</v>
          </cell>
          <cell r="CF13">
            <v>1520968</v>
          </cell>
          <cell r="CH13">
            <v>-60000</v>
          </cell>
          <cell r="CI13">
            <v>-5000</v>
          </cell>
          <cell r="CJ13">
            <v>-5000</v>
          </cell>
          <cell r="CK13">
            <v>-5000</v>
          </cell>
          <cell r="CL13">
            <v>-5000</v>
          </cell>
          <cell r="CM13">
            <v>-5000</v>
          </cell>
          <cell r="CN13">
            <v>-5000</v>
          </cell>
          <cell r="CO13">
            <v>-5000</v>
          </cell>
          <cell r="CP13">
            <v>-5000</v>
          </cell>
          <cell r="CQ13">
            <v>-5000</v>
          </cell>
          <cell r="CR13">
            <v>-5000</v>
          </cell>
          <cell r="CS13">
            <v>-5000</v>
          </cell>
          <cell r="CT13">
            <v>-5000</v>
          </cell>
          <cell r="CV13">
            <v>-91107957</v>
          </cell>
          <cell r="CW13">
            <v>-6111171</v>
          </cell>
          <cell r="CX13">
            <v>-7542939</v>
          </cell>
          <cell r="CY13">
            <v>-9834026</v>
          </cell>
          <cell r="CZ13">
            <v>-10822264</v>
          </cell>
          <cell r="DA13">
            <v>-9910626</v>
          </cell>
          <cell r="DB13">
            <v>-8297068</v>
          </cell>
          <cell r="DC13">
            <v>-6712063</v>
          </cell>
          <cell r="DD13">
            <v>-6340440</v>
          </cell>
          <cell r="DE13">
            <v>-6419228</v>
          </cell>
          <cell r="DF13">
            <v>-6337489</v>
          </cell>
          <cell r="DG13">
            <v>-6452681</v>
          </cell>
          <cell r="DH13">
            <v>-6327962</v>
          </cell>
          <cell r="DJ13">
            <v>-714397404</v>
          </cell>
          <cell r="DK13">
            <v>-54518920</v>
          </cell>
          <cell r="DL13">
            <v>-62399712</v>
          </cell>
          <cell r="DM13">
            <v>-65518073</v>
          </cell>
          <cell r="DN13">
            <v>-67245812</v>
          </cell>
          <cell r="DO13">
            <v>-67245812</v>
          </cell>
          <cell r="DP13">
            <v>-65813053</v>
          </cell>
          <cell r="DQ13">
            <v>-54716420</v>
          </cell>
          <cell r="DR13">
            <v>-54202920</v>
          </cell>
          <cell r="DS13">
            <v>-54795421</v>
          </cell>
          <cell r="DT13">
            <v>-55545920</v>
          </cell>
          <cell r="DU13">
            <v>-56059420</v>
          </cell>
          <cell r="DV13">
            <v>-56335921</v>
          </cell>
        </row>
        <row r="14">
          <cell r="A14" t="str">
            <v>Distribution Gas Cost</v>
          </cell>
          <cell r="B14">
            <v>1658578286.8399999</v>
          </cell>
          <cell r="C14">
            <v>82223538.670000002</v>
          </cell>
          <cell r="D14">
            <v>123730816.8</v>
          </cell>
          <cell r="E14">
            <v>252240708.41999999</v>
          </cell>
          <cell r="F14">
            <v>331555768.35000002</v>
          </cell>
          <cell r="G14">
            <v>267976237.5</v>
          </cell>
          <cell r="H14">
            <v>195180259.52000001</v>
          </cell>
          <cell r="I14">
            <v>99734662.650000006</v>
          </cell>
          <cell r="J14">
            <v>79293742.439999998</v>
          </cell>
          <cell r="K14">
            <v>57477501.450000003</v>
          </cell>
          <cell r="L14">
            <v>54367533.149999999</v>
          </cell>
          <cell r="M14">
            <v>61053928.829999998</v>
          </cell>
          <cell r="N14">
            <v>53743589.060000002</v>
          </cell>
          <cell r="P14">
            <v>404978221.76999998</v>
          </cell>
          <cell r="Q14">
            <v>23221751.34</v>
          </cell>
          <cell r="R14">
            <v>37759519.159999996</v>
          </cell>
          <cell r="S14">
            <v>61569599.869999997</v>
          </cell>
          <cell r="T14">
            <v>73126919.519999996</v>
          </cell>
          <cell r="U14">
            <v>59521739.900000006</v>
          </cell>
          <cell r="V14">
            <v>42013419.759999998</v>
          </cell>
          <cell r="W14">
            <v>25024936.880000003</v>
          </cell>
          <cell r="X14">
            <v>18293623.060000002</v>
          </cell>
          <cell r="Y14">
            <v>15989112.950000001</v>
          </cell>
          <cell r="Z14">
            <v>16054622.290000001</v>
          </cell>
          <cell r="AA14">
            <v>16108198.050000001</v>
          </cell>
          <cell r="AB14">
            <v>16294778.990000002</v>
          </cell>
          <cell r="AD14" t="str">
            <v>0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M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 t="str">
            <v>0</v>
          </cell>
          <cell r="AV14" t="str">
            <v>0</v>
          </cell>
          <cell r="AW14" t="str">
            <v>0</v>
          </cell>
          <cell r="AX14" t="str">
            <v>0</v>
          </cell>
          <cell r="AY14" t="str">
            <v>0</v>
          </cell>
          <cell r="AZ14" t="str">
            <v>0</v>
          </cell>
          <cell r="BA14" t="str">
            <v>0</v>
          </cell>
          <cell r="BB14" t="str">
            <v>0</v>
          </cell>
          <cell r="BC14" t="str">
            <v>0</v>
          </cell>
          <cell r="BD14" t="str">
            <v>0</v>
          </cell>
          <cell r="BF14">
            <v>4722264639</v>
          </cell>
          <cell r="BG14">
            <v>338107751</v>
          </cell>
          <cell r="BH14">
            <v>394830577</v>
          </cell>
          <cell r="BI14">
            <v>470295148</v>
          </cell>
          <cell r="BJ14">
            <v>479862327</v>
          </cell>
          <cell r="BK14">
            <v>462189121</v>
          </cell>
          <cell r="BL14">
            <v>456771166</v>
          </cell>
          <cell r="BM14">
            <v>371826759</v>
          </cell>
          <cell r="BN14">
            <v>341311424</v>
          </cell>
          <cell r="BO14">
            <v>344057464</v>
          </cell>
          <cell r="BP14">
            <v>347535782</v>
          </cell>
          <cell r="BQ14">
            <v>349915684</v>
          </cell>
          <cell r="BR14">
            <v>365561436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H14">
            <v>-60000</v>
          </cell>
          <cell r="CI14">
            <v>-5000</v>
          </cell>
          <cell r="CJ14">
            <v>-5000</v>
          </cell>
          <cell r="CK14">
            <v>-5000</v>
          </cell>
          <cell r="CL14">
            <v>-5000</v>
          </cell>
          <cell r="CM14">
            <v>-5000</v>
          </cell>
          <cell r="CN14">
            <v>-5000</v>
          </cell>
          <cell r="CO14">
            <v>-5000</v>
          </cell>
          <cell r="CP14">
            <v>-5000</v>
          </cell>
          <cell r="CQ14">
            <v>-5000</v>
          </cell>
          <cell r="CR14">
            <v>-5000</v>
          </cell>
          <cell r="CS14">
            <v>-5000</v>
          </cell>
          <cell r="CT14">
            <v>-5000</v>
          </cell>
          <cell r="CV14">
            <v>-91107957</v>
          </cell>
          <cell r="CW14">
            <v>-6111171</v>
          </cell>
          <cell r="CX14">
            <v>-7542939</v>
          </cell>
          <cell r="CY14">
            <v>-9834026</v>
          </cell>
          <cell r="CZ14">
            <v>-10822264</v>
          </cell>
          <cell r="DA14">
            <v>-9910626</v>
          </cell>
          <cell r="DB14">
            <v>-8297068</v>
          </cell>
          <cell r="DC14">
            <v>-6712063</v>
          </cell>
          <cell r="DD14">
            <v>-6340440</v>
          </cell>
          <cell r="DE14">
            <v>-6419228</v>
          </cell>
          <cell r="DF14">
            <v>-6337489</v>
          </cell>
          <cell r="DG14">
            <v>-6452681</v>
          </cell>
          <cell r="DH14">
            <v>-6327962</v>
          </cell>
          <cell r="DJ14">
            <v>-7615872</v>
          </cell>
          <cell r="DK14">
            <v>-634656</v>
          </cell>
          <cell r="DL14">
            <v>-634656</v>
          </cell>
          <cell r="DM14">
            <v>-634656</v>
          </cell>
          <cell r="DN14">
            <v>-634656</v>
          </cell>
          <cell r="DO14">
            <v>-634656</v>
          </cell>
          <cell r="DP14">
            <v>-634656</v>
          </cell>
          <cell r="DQ14">
            <v>-634656</v>
          </cell>
          <cell r="DR14">
            <v>-634656</v>
          </cell>
          <cell r="DS14">
            <v>-634656</v>
          </cell>
          <cell r="DT14">
            <v>-634656</v>
          </cell>
          <cell r="DU14">
            <v>-634656</v>
          </cell>
          <cell r="DV14">
            <v>-634656</v>
          </cell>
        </row>
        <row r="15">
          <cell r="A15" t="str">
            <v>Transportation Gas Cost</v>
          </cell>
          <cell r="B15">
            <v>13498733.710000001</v>
          </cell>
          <cell r="C15">
            <v>978748.27</v>
          </cell>
          <cell r="D15">
            <v>1083879.55</v>
          </cell>
          <cell r="E15">
            <v>1118140.96</v>
          </cell>
          <cell r="F15">
            <v>1234504.8500000001</v>
          </cell>
          <cell r="G15">
            <v>1381665.34</v>
          </cell>
          <cell r="H15">
            <v>1226296.05</v>
          </cell>
          <cell r="I15">
            <v>1154263.8999999999</v>
          </cell>
          <cell r="J15">
            <v>1110598.56</v>
          </cell>
          <cell r="K15">
            <v>1104358.3500000001</v>
          </cell>
          <cell r="L15">
            <v>1030269.53</v>
          </cell>
          <cell r="M15">
            <v>1028307.7</v>
          </cell>
          <cell r="N15">
            <v>1047700.65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</row>
        <row r="16">
          <cell r="A16" t="str">
            <v>Purchased Gas Cost</v>
          </cell>
          <cell r="B16">
            <v>1672077020.5500002</v>
          </cell>
          <cell r="C16">
            <v>83202286.939999998</v>
          </cell>
          <cell r="D16">
            <v>124814696.34999999</v>
          </cell>
          <cell r="E16">
            <v>253358849.38</v>
          </cell>
          <cell r="F16">
            <v>332790273.20000005</v>
          </cell>
          <cell r="G16">
            <v>269357902.83999997</v>
          </cell>
          <cell r="H16">
            <v>196406555.57000002</v>
          </cell>
          <cell r="I16">
            <v>100888926.55000001</v>
          </cell>
          <cell r="J16">
            <v>80404341</v>
          </cell>
          <cell r="K16">
            <v>58581859.800000004</v>
          </cell>
          <cell r="L16">
            <v>55397802.68</v>
          </cell>
          <cell r="M16">
            <v>62082236.530000001</v>
          </cell>
          <cell r="N16">
            <v>54791289.710000001</v>
          </cell>
          <cell r="P16">
            <v>404978221.76999998</v>
          </cell>
          <cell r="Q16">
            <v>23221751.34</v>
          </cell>
          <cell r="R16">
            <v>37759519.159999996</v>
          </cell>
          <cell r="S16">
            <v>61569599.869999997</v>
          </cell>
          <cell r="T16">
            <v>73126919.519999996</v>
          </cell>
          <cell r="U16">
            <v>59521739.900000006</v>
          </cell>
          <cell r="V16">
            <v>42013419.759999998</v>
          </cell>
          <cell r="W16">
            <v>25024936.880000003</v>
          </cell>
          <cell r="X16">
            <v>18293623.060000002</v>
          </cell>
          <cell r="Y16">
            <v>15989112.950000001</v>
          </cell>
          <cell r="Z16">
            <v>16054622.290000001</v>
          </cell>
          <cell r="AA16">
            <v>16108198.050000001</v>
          </cell>
          <cell r="AB16">
            <v>16294778.990000002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0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0</v>
          </cell>
          <cell r="BC16" t="str">
            <v>0</v>
          </cell>
          <cell r="BD16" t="str">
            <v>0</v>
          </cell>
          <cell r="BF16">
            <v>4722264639</v>
          </cell>
          <cell r="BG16">
            <v>338107751</v>
          </cell>
          <cell r="BH16">
            <v>394830577</v>
          </cell>
          <cell r="BI16">
            <v>470295148</v>
          </cell>
          <cell r="BJ16">
            <v>479862327</v>
          </cell>
          <cell r="BK16">
            <v>462189121</v>
          </cell>
          <cell r="BL16">
            <v>456771166</v>
          </cell>
          <cell r="BM16">
            <v>371826759</v>
          </cell>
          <cell r="BN16">
            <v>341311424</v>
          </cell>
          <cell r="BO16">
            <v>344057464</v>
          </cell>
          <cell r="BP16">
            <v>347535782</v>
          </cell>
          <cell r="BQ16">
            <v>349915684</v>
          </cell>
          <cell r="BR16">
            <v>365561436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H16">
            <v>-60000</v>
          </cell>
          <cell r="CI16">
            <v>-5000</v>
          </cell>
          <cell r="CJ16">
            <v>-5000</v>
          </cell>
          <cell r="CK16">
            <v>-5000</v>
          </cell>
          <cell r="CL16">
            <v>-5000</v>
          </cell>
          <cell r="CM16">
            <v>-5000</v>
          </cell>
          <cell r="CN16">
            <v>-5000</v>
          </cell>
          <cell r="CO16">
            <v>-5000</v>
          </cell>
          <cell r="CP16">
            <v>-5000</v>
          </cell>
          <cell r="CQ16">
            <v>-5000</v>
          </cell>
          <cell r="CR16">
            <v>-5000</v>
          </cell>
          <cell r="CS16">
            <v>-5000</v>
          </cell>
          <cell r="CT16">
            <v>-5000</v>
          </cell>
          <cell r="CV16">
            <v>-91107957</v>
          </cell>
          <cell r="CW16">
            <v>-6111171</v>
          </cell>
          <cell r="CX16">
            <v>-7542939</v>
          </cell>
          <cell r="CY16">
            <v>-9834026</v>
          </cell>
          <cell r="CZ16">
            <v>-10822264</v>
          </cell>
          <cell r="DA16">
            <v>-9910626</v>
          </cell>
          <cell r="DB16">
            <v>-8297068</v>
          </cell>
          <cell r="DC16">
            <v>-6712063</v>
          </cell>
          <cell r="DD16">
            <v>-6340440</v>
          </cell>
          <cell r="DE16">
            <v>-6419228</v>
          </cell>
          <cell r="DF16">
            <v>-6337489</v>
          </cell>
          <cell r="DG16">
            <v>-6452681</v>
          </cell>
          <cell r="DH16">
            <v>-6327962</v>
          </cell>
          <cell r="DJ16">
            <v>-7615872</v>
          </cell>
          <cell r="DK16">
            <v>-634656</v>
          </cell>
          <cell r="DL16">
            <v>-634656</v>
          </cell>
          <cell r="DM16">
            <v>-634656</v>
          </cell>
          <cell r="DN16">
            <v>-634656</v>
          </cell>
          <cell r="DO16">
            <v>-634656</v>
          </cell>
          <cell r="DP16">
            <v>-634656</v>
          </cell>
          <cell r="DQ16">
            <v>-634656</v>
          </cell>
          <cell r="DR16">
            <v>-634656</v>
          </cell>
          <cell r="DS16">
            <v>-634656</v>
          </cell>
          <cell r="DT16">
            <v>-634656</v>
          </cell>
          <cell r="DU16">
            <v>-634656</v>
          </cell>
          <cell r="DV16">
            <v>-634656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>
            <v>-705507560</v>
          </cell>
          <cell r="DK17">
            <v>-53778100</v>
          </cell>
          <cell r="DL17">
            <v>-61658892</v>
          </cell>
          <cell r="DM17">
            <v>-64777252</v>
          </cell>
          <cell r="DN17">
            <v>-66504992</v>
          </cell>
          <cell r="DO17">
            <v>-66504992</v>
          </cell>
          <cell r="DP17">
            <v>-65072232</v>
          </cell>
          <cell r="DQ17">
            <v>-53975600</v>
          </cell>
          <cell r="DR17">
            <v>-53462100</v>
          </cell>
          <cell r="DS17">
            <v>-54054600</v>
          </cell>
          <cell r="DT17">
            <v>-54805100</v>
          </cell>
          <cell r="DU17">
            <v>-55318600</v>
          </cell>
          <cell r="DV17">
            <v>-55595100</v>
          </cell>
        </row>
        <row r="18">
          <cell r="A18" t="str">
            <v>Total Purchased Gas Costs</v>
          </cell>
          <cell r="B18">
            <v>1672077020.5500002</v>
          </cell>
          <cell r="C18">
            <v>83202286.939999998</v>
          </cell>
          <cell r="D18">
            <v>124814696.34999999</v>
          </cell>
          <cell r="E18">
            <v>253358849.38</v>
          </cell>
          <cell r="F18">
            <v>332790273.20000005</v>
          </cell>
          <cell r="G18">
            <v>269357902.83999997</v>
          </cell>
          <cell r="H18">
            <v>196406555.57000002</v>
          </cell>
          <cell r="I18">
            <v>100888926.55000001</v>
          </cell>
          <cell r="J18">
            <v>80404341</v>
          </cell>
          <cell r="K18">
            <v>58581859.800000004</v>
          </cell>
          <cell r="L18">
            <v>55397802.68</v>
          </cell>
          <cell r="M18">
            <v>62082236.530000001</v>
          </cell>
          <cell r="N18">
            <v>54791289.710000001</v>
          </cell>
          <cell r="P18">
            <v>404978221.76999998</v>
          </cell>
          <cell r="Q18">
            <v>23221751.34</v>
          </cell>
          <cell r="R18">
            <v>37759519.159999996</v>
          </cell>
          <cell r="S18">
            <v>61569599.869999997</v>
          </cell>
          <cell r="T18">
            <v>73126919.519999996</v>
          </cell>
          <cell r="U18">
            <v>59521739.900000006</v>
          </cell>
          <cell r="V18">
            <v>42013419.759999998</v>
          </cell>
          <cell r="W18">
            <v>25024936.880000003</v>
          </cell>
          <cell r="X18">
            <v>18293623.060000002</v>
          </cell>
          <cell r="Y18">
            <v>15989112.950000001</v>
          </cell>
          <cell r="Z18">
            <v>16054622.290000001</v>
          </cell>
          <cell r="AA18">
            <v>16108198.050000001</v>
          </cell>
          <cell r="AB18">
            <v>16294778.990000002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M18" t="str">
            <v>0</v>
          </cell>
          <cell r="AN18" t="str">
            <v>0</v>
          </cell>
          <cell r="AO18" t="str">
            <v>0</v>
          </cell>
          <cell r="AP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 t="str">
            <v>0</v>
          </cell>
          <cell r="AV18" t="str">
            <v>0</v>
          </cell>
          <cell r="AW18" t="str">
            <v>0</v>
          </cell>
          <cell r="AX18" t="str">
            <v>0</v>
          </cell>
          <cell r="AY18" t="str">
            <v>0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F18">
            <v>4722264639</v>
          </cell>
          <cell r="BG18">
            <v>338107751</v>
          </cell>
          <cell r="BH18">
            <v>394830577</v>
          </cell>
          <cell r="BI18">
            <v>470295148</v>
          </cell>
          <cell r="BJ18">
            <v>479862327</v>
          </cell>
          <cell r="BK18">
            <v>462189121</v>
          </cell>
          <cell r="BL18">
            <v>456771166</v>
          </cell>
          <cell r="BM18">
            <v>371826759</v>
          </cell>
          <cell r="BN18">
            <v>341311424</v>
          </cell>
          <cell r="BO18">
            <v>344057464</v>
          </cell>
          <cell r="BP18">
            <v>347535782</v>
          </cell>
          <cell r="BQ18">
            <v>349915684</v>
          </cell>
          <cell r="BR18">
            <v>365561436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H18">
            <v>-60000</v>
          </cell>
          <cell r="CI18">
            <v>-5000</v>
          </cell>
          <cell r="CJ18">
            <v>-5000</v>
          </cell>
          <cell r="CK18">
            <v>-5000</v>
          </cell>
          <cell r="CL18">
            <v>-5000</v>
          </cell>
          <cell r="CM18">
            <v>-5000</v>
          </cell>
          <cell r="CN18">
            <v>-5000</v>
          </cell>
          <cell r="CO18">
            <v>-5000</v>
          </cell>
          <cell r="CP18">
            <v>-5000</v>
          </cell>
          <cell r="CQ18">
            <v>-5000</v>
          </cell>
          <cell r="CR18">
            <v>-5000</v>
          </cell>
          <cell r="CS18">
            <v>-5000</v>
          </cell>
          <cell r="CT18">
            <v>-5000</v>
          </cell>
          <cell r="CV18">
            <v>-91107957</v>
          </cell>
          <cell r="CW18">
            <v>-6111171</v>
          </cell>
          <cell r="CX18">
            <v>-7542939</v>
          </cell>
          <cell r="CY18">
            <v>-9834026</v>
          </cell>
          <cell r="CZ18">
            <v>-10822264</v>
          </cell>
          <cell r="DA18">
            <v>-9910626</v>
          </cell>
          <cell r="DB18">
            <v>-8297068</v>
          </cell>
          <cell r="DC18">
            <v>-6712063</v>
          </cell>
          <cell r="DD18">
            <v>-6340440</v>
          </cell>
          <cell r="DE18">
            <v>-6419228</v>
          </cell>
          <cell r="DF18">
            <v>-6337489</v>
          </cell>
          <cell r="DG18">
            <v>-6452681</v>
          </cell>
          <cell r="DH18">
            <v>-6327962</v>
          </cell>
          <cell r="DJ18">
            <v>-713123432</v>
          </cell>
          <cell r="DK18">
            <v>-54412756</v>
          </cell>
          <cell r="DL18">
            <v>-62293548</v>
          </cell>
          <cell r="DM18">
            <v>-65411908</v>
          </cell>
          <cell r="DN18">
            <v>-67139648</v>
          </cell>
          <cell r="DO18">
            <v>-67139648</v>
          </cell>
          <cell r="DP18">
            <v>-65706888</v>
          </cell>
          <cell r="DQ18">
            <v>-54610256</v>
          </cell>
          <cell r="DR18">
            <v>-54096756</v>
          </cell>
          <cell r="DS18">
            <v>-54689256</v>
          </cell>
          <cell r="DT18">
            <v>-55439756</v>
          </cell>
          <cell r="DU18">
            <v>-55953256</v>
          </cell>
          <cell r="DV18">
            <v>-56229756</v>
          </cell>
        </row>
        <row r="19">
          <cell r="A19" t="str">
            <v>Tranportation margins</v>
          </cell>
          <cell r="B19">
            <v>11382871</v>
          </cell>
          <cell r="C19">
            <v>803497.85999999987</v>
          </cell>
          <cell r="D19">
            <v>850266.06</v>
          </cell>
          <cell r="E19">
            <v>894777.23</v>
          </cell>
          <cell r="F19">
            <v>974053.35999999987</v>
          </cell>
          <cell r="G19">
            <v>1048866.7899999998</v>
          </cell>
          <cell r="H19">
            <v>959140.19000000018</v>
          </cell>
          <cell r="I19">
            <v>917061.16000000015</v>
          </cell>
          <cell r="J19">
            <v>882379.72</v>
          </cell>
          <cell r="K19">
            <v>852105.71</v>
          </cell>
          <cell r="L19">
            <v>828208.03</v>
          </cell>
          <cell r="M19">
            <v>928150.2</v>
          </cell>
          <cell r="N19">
            <v>1444364.69</v>
          </cell>
          <cell r="P19">
            <v>2112722.0499999998</v>
          </cell>
          <cell r="Q19">
            <v>147234.38</v>
          </cell>
          <cell r="R19">
            <v>147285.88</v>
          </cell>
          <cell r="S19">
            <v>171669.59</v>
          </cell>
          <cell r="T19">
            <v>168942.15</v>
          </cell>
          <cell r="U19">
            <v>217269.23</v>
          </cell>
          <cell r="V19">
            <v>202324.45</v>
          </cell>
          <cell r="W19">
            <v>195464.65</v>
          </cell>
          <cell r="X19">
            <v>160672.56</v>
          </cell>
          <cell r="Y19">
            <v>150858.32999999999</v>
          </cell>
          <cell r="Z19">
            <v>212484.81</v>
          </cell>
          <cell r="AA19">
            <v>183451.96</v>
          </cell>
          <cell r="AB19">
            <v>155064.06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191554158.32999998</v>
          </cell>
          <cell r="AS19">
            <v>13890727.859999999</v>
          </cell>
          <cell r="AT19">
            <v>14861056.93</v>
          </cell>
          <cell r="AU19">
            <v>17302394.289999999</v>
          </cell>
          <cell r="AV19">
            <v>18515406.489999998</v>
          </cell>
          <cell r="AW19">
            <v>17695551.560000002</v>
          </cell>
          <cell r="AX19">
            <v>17507037.84</v>
          </cell>
          <cell r="AY19">
            <v>14532095.68</v>
          </cell>
          <cell r="AZ19">
            <v>15412205.99</v>
          </cell>
          <cell r="BA19">
            <v>14981100.25</v>
          </cell>
          <cell r="BB19">
            <v>15244929.5</v>
          </cell>
          <cell r="BC19">
            <v>16792083.379999999</v>
          </cell>
          <cell r="BD19">
            <v>14819568.559999999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11148803</v>
          </cell>
          <cell r="BU19">
            <v>75000</v>
          </cell>
          <cell r="BV19">
            <v>75000</v>
          </cell>
          <cell r="BW19">
            <v>75000</v>
          </cell>
          <cell r="BX19">
            <v>75000</v>
          </cell>
          <cell r="BY19">
            <v>75000</v>
          </cell>
          <cell r="BZ19">
            <v>75000</v>
          </cell>
          <cell r="CA19">
            <v>75000</v>
          </cell>
          <cell r="CB19">
            <v>75000</v>
          </cell>
          <cell r="CC19">
            <v>10323803</v>
          </cell>
          <cell r="CD19">
            <v>75000</v>
          </cell>
          <cell r="CE19">
            <v>75000</v>
          </cell>
          <cell r="CF19">
            <v>75000</v>
          </cell>
          <cell r="CH19">
            <v>-60000</v>
          </cell>
          <cell r="CI19">
            <v>-5000</v>
          </cell>
          <cell r="CJ19">
            <v>-5000</v>
          </cell>
          <cell r="CK19">
            <v>-5000</v>
          </cell>
          <cell r="CL19">
            <v>-5000</v>
          </cell>
          <cell r="CM19">
            <v>-5000</v>
          </cell>
          <cell r="CN19">
            <v>-5000</v>
          </cell>
          <cell r="CO19">
            <v>-5000</v>
          </cell>
          <cell r="CP19">
            <v>-5000</v>
          </cell>
          <cell r="CQ19">
            <v>-5000</v>
          </cell>
          <cell r="CR19">
            <v>-5000</v>
          </cell>
          <cell r="CS19">
            <v>-5000</v>
          </cell>
          <cell r="CT19">
            <v>-5000</v>
          </cell>
          <cell r="CV19">
            <v>-91107957</v>
          </cell>
          <cell r="CW19">
            <v>-6111171</v>
          </cell>
          <cell r="CX19">
            <v>-7542939</v>
          </cell>
          <cell r="CY19">
            <v>-9834026</v>
          </cell>
          <cell r="CZ19">
            <v>-10822264</v>
          </cell>
          <cell r="DA19">
            <v>-9910626</v>
          </cell>
          <cell r="DB19">
            <v>-8297068</v>
          </cell>
          <cell r="DC19">
            <v>-6712063</v>
          </cell>
          <cell r="DD19">
            <v>-6340440</v>
          </cell>
          <cell r="DE19">
            <v>-6419228</v>
          </cell>
          <cell r="DF19">
            <v>-6337489</v>
          </cell>
          <cell r="DG19">
            <v>-6452681</v>
          </cell>
          <cell r="DH19">
            <v>-6327962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</row>
        <row r="20">
          <cell r="A20" t="str">
            <v>Gross Profit</v>
          </cell>
          <cell r="B20">
            <v>524511730.88</v>
          </cell>
          <cell r="C20">
            <v>30990571.329999998</v>
          </cell>
          <cell r="D20">
            <v>44235152.730000019</v>
          </cell>
          <cell r="E20">
            <v>69169846.470000088</v>
          </cell>
          <cell r="F20">
            <v>80912882.339999974</v>
          </cell>
          <cell r="G20">
            <v>68861797.319999933</v>
          </cell>
          <cell r="H20">
            <v>53368466.139999986</v>
          </cell>
          <cell r="I20">
            <v>35516414.25999999</v>
          </cell>
          <cell r="J20">
            <v>31320905.260000005</v>
          </cell>
          <cell r="K20">
            <v>26542972.150000013</v>
          </cell>
          <cell r="L20">
            <v>26943687.110000007</v>
          </cell>
          <cell r="M20">
            <v>28305016.629999995</v>
          </cell>
          <cell r="N20">
            <v>28344019.139999993</v>
          </cell>
          <cell r="P20">
            <v>94322275.840000004</v>
          </cell>
          <cell r="Q20">
            <v>5837850.5699999966</v>
          </cell>
          <cell r="R20">
            <v>7970719.9600000083</v>
          </cell>
          <cell r="S20">
            <v>11451251.630000003</v>
          </cell>
          <cell r="T20">
            <v>13892837.110000014</v>
          </cell>
          <cell r="U20">
            <v>12413736.739999995</v>
          </cell>
          <cell r="V20">
            <v>9665194.6800000146</v>
          </cell>
          <cell r="W20">
            <v>7681125.4399999939</v>
          </cell>
          <cell r="X20">
            <v>6042603.2299999967</v>
          </cell>
          <cell r="Y20">
            <v>4877856.72</v>
          </cell>
          <cell r="Z20">
            <v>4839038.3099999996</v>
          </cell>
          <cell r="AA20">
            <v>4804012.24</v>
          </cell>
          <cell r="AB20">
            <v>4846049.21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203336750.32999998</v>
          </cell>
          <cell r="AS20">
            <v>14019727.859999999</v>
          </cell>
          <cell r="AT20">
            <v>14991556.93</v>
          </cell>
          <cell r="AU20">
            <v>17443394.289999999</v>
          </cell>
          <cell r="AV20">
            <v>21542306.489999998</v>
          </cell>
          <cell r="AW20">
            <v>20392551.560000002</v>
          </cell>
          <cell r="AX20">
            <v>20200537.84</v>
          </cell>
          <cell r="AY20">
            <v>14667095.68</v>
          </cell>
          <cell r="AZ20">
            <v>15545205.99</v>
          </cell>
          <cell r="BA20">
            <v>15116600.25</v>
          </cell>
          <cell r="BB20">
            <v>15379429.5</v>
          </cell>
          <cell r="BC20">
            <v>19090083.379999999</v>
          </cell>
          <cell r="BD20">
            <v>14948260.559999999</v>
          </cell>
          <cell r="BF20">
            <v>89787217</v>
          </cell>
          <cell r="BG20">
            <v>5374596</v>
          </cell>
          <cell r="BH20">
            <v>6572596</v>
          </cell>
          <cell r="BI20">
            <v>11022596</v>
          </cell>
          <cell r="BJ20">
            <v>10196556</v>
          </cell>
          <cell r="BK20">
            <v>10156776</v>
          </cell>
          <cell r="BL20">
            <v>19563521</v>
          </cell>
          <cell r="BM20">
            <v>4772596</v>
          </cell>
          <cell r="BN20">
            <v>4385596</v>
          </cell>
          <cell r="BO20">
            <v>4385596</v>
          </cell>
          <cell r="BP20">
            <v>4385596</v>
          </cell>
          <cell r="BQ20">
            <v>4385596</v>
          </cell>
          <cell r="BR20">
            <v>4585596</v>
          </cell>
          <cell r="BT20">
            <v>33171117</v>
          </cell>
          <cell r="BU20">
            <v>1536730</v>
          </cell>
          <cell r="BV20">
            <v>1835361</v>
          </cell>
          <cell r="BW20">
            <v>1833680</v>
          </cell>
          <cell r="BX20">
            <v>2457586</v>
          </cell>
          <cell r="BY20">
            <v>2706179</v>
          </cell>
          <cell r="BZ20">
            <v>2604760</v>
          </cell>
          <cell r="CA20">
            <v>2078327</v>
          </cell>
          <cell r="CB20">
            <v>1776881</v>
          </cell>
          <cell r="CC20">
            <v>11774227</v>
          </cell>
          <cell r="CD20">
            <v>1523952</v>
          </cell>
          <cell r="CE20">
            <v>1522466</v>
          </cell>
          <cell r="CF20">
            <v>1520968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J20">
            <v>-1273972</v>
          </cell>
          <cell r="DK20">
            <v>-106164</v>
          </cell>
          <cell r="DL20">
            <v>-106164</v>
          </cell>
          <cell r="DM20">
            <v>-106165</v>
          </cell>
          <cell r="DN20">
            <v>-106164</v>
          </cell>
          <cell r="DO20">
            <v>-106164</v>
          </cell>
          <cell r="DP20">
            <v>-106165</v>
          </cell>
          <cell r="DQ20">
            <v>-106164</v>
          </cell>
          <cell r="DR20">
            <v>-106164</v>
          </cell>
          <cell r="DS20">
            <v>-106165</v>
          </cell>
          <cell r="DT20">
            <v>-106164</v>
          </cell>
          <cell r="DU20">
            <v>-106164</v>
          </cell>
          <cell r="DV20">
            <v>-106165</v>
          </cell>
        </row>
        <row r="21">
          <cell r="A21" t="str">
            <v>Direct Expenses</v>
          </cell>
          <cell r="B21">
            <v>107430688.47999999</v>
          </cell>
          <cell r="C21">
            <v>9133613.1899999995</v>
          </cell>
          <cell r="D21">
            <v>8467746.4000000004</v>
          </cell>
          <cell r="E21">
            <v>9651251.5600000005</v>
          </cell>
          <cell r="F21">
            <v>8718150.9000000004</v>
          </cell>
          <cell r="G21">
            <v>8374893.0599999996</v>
          </cell>
          <cell r="H21">
            <v>9206456.7899999991</v>
          </cell>
          <cell r="I21">
            <v>8225464.2300000004</v>
          </cell>
          <cell r="J21">
            <v>8546420.4199999999</v>
          </cell>
          <cell r="K21">
            <v>9344582.9399999995</v>
          </cell>
          <cell r="L21">
            <v>9312920.6600000001</v>
          </cell>
          <cell r="M21">
            <v>8646350.3300000001</v>
          </cell>
          <cell r="N21">
            <v>9802838</v>
          </cell>
          <cell r="P21">
            <v>34782614.710000001</v>
          </cell>
          <cell r="Q21">
            <v>3043349.54</v>
          </cell>
          <cell r="R21">
            <v>2785714.16</v>
          </cell>
          <cell r="S21">
            <v>3051349.77</v>
          </cell>
          <cell r="T21">
            <v>2997295.14</v>
          </cell>
          <cell r="U21">
            <v>2845928.05</v>
          </cell>
          <cell r="V21">
            <v>2872232.14</v>
          </cell>
          <cell r="W21">
            <v>2876216.03</v>
          </cell>
          <cell r="X21">
            <v>2839974.46</v>
          </cell>
          <cell r="Y21">
            <v>2972852.35</v>
          </cell>
          <cell r="Z21">
            <v>2900479.96</v>
          </cell>
          <cell r="AA21">
            <v>2809002.38</v>
          </cell>
          <cell r="AB21">
            <v>2788220.73</v>
          </cell>
          <cell r="AD21">
            <v>112579917.78999999</v>
          </cell>
          <cell r="AE21">
            <v>10307539.439999999</v>
          </cell>
          <cell r="AF21">
            <v>9014182.25</v>
          </cell>
          <cell r="AG21">
            <v>10328647.390000001</v>
          </cell>
          <cell r="AH21">
            <v>10986964.76</v>
          </cell>
          <cell r="AI21">
            <v>9440426.0999999996</v>
          </cell>
          <cell r="AJ21">
            <v>10013480.84</v>
          </cell>
          <cell r="AK21">
            <v>8729747.5599999987</v>
          </cell>
          <cell r="AL21">
            <v>8550200.9399999995</v>
          </cell>
          <cell r="AM21">
            <v>8913168.6099999994</v>
          </cell>
          <cell r="AN21">
            <v>9150887</v>
          </cell>
          <cell r="AO21">
            <v>8389435.879999999</v>
          </cell>
          <cell r="AP21">
            <v>8755237.0199999996</v>
          </cell>
          <cell r="AR21">
            <v>63979888.760000005</v>
          </cell>
          <cell r="AS21">
            <v>4761526.0999999996</v>
          </cell>
          <cell r="AT21">
            <v>4976773.62</v>
          </cell>
          <cell r="AU21">
            <v>5328790.6399999997</v>
          </cell>
          <cell r="AV21">
            <v>4815814.8899999997</v>
          </cell>
          <cell r="AW21">
            <v>4808993.8600000003</v>
          </cell>
          <cell r="AX21">
            <v>5136934.62</v>
          </cell>
          <cell r="AY21">
            <v>4795619.62</v>
          </cell>
          <cell r="AZ21">
            <v>5518149.46</v>
          </cell>
          <cell r="BA21">
            <v>5865259.0300000003</v>
          </cell>
          <cell r="BB21">
            <v>5955294.8099999996</v>
          </cell>
          <cell r="BC21">
            <v>5714863.4100000001</v>
          </cell>
          <cell r="BD21">
            <v>6301868.7000000002</v>
          </cell>
          <cell r="BF21">
            <v>26970238</v>
          </cell>
          <cell r="BG21">
            <v>2297684</v>
          </cell>
          <cell r="BH21">
            <v>2162901</v>
          </cell>
          <cell r="BI21">
            <v>2312442</v>
          </cell>
          <cell r="BJ21">
            <v>2262595</v>
          </cell>
          <cell r="BK21">
            <v>2162901</v>
          </cell>
          <cell r="BL21">
            <v>2262595</v>
          </cell>
          <cell r="BM21">
            <v>2262595</v>
          </cell>
          <cell r="BN21">
            <v>2211715</v>
          </cell>
          <cell r="BO21">
            <v>2258703</v>
          </cell>
          <cell r="BP21">
            <v>2308550</v>
          </cell>
          <cell r="BQ21">
            <v>2208856</v>
          </cell>
          <cell r="BR21">
            <v>2258701</v>
          </cell>
          <cell r="BT21">
            <v>3425807</v>
          </cell>
          <cell r="BU21">
            <v>266878</v>
          </cell>
          <cell r="BV21">
            <v>293884</v>
          </cell>
          <cell r="BW21">
            <v>318057</v>
          </cell>
          <cell r="BX21">
            <v>315469</v>
          </cell>
          <cell r="BY21">
            <v>309173</v>
          </cell>
          <cell r="BZ21">
            <v>315744</v>
          </cell>
          <cell r="CA21">
            <v>263969</v>
          </cell>
          <cell r="CB21">
            <v>266967</v>
          </cell>
          <cell r="CC21">
            <v>269084</v>
          </cell>
          <cell r="CD21">
            <v>271957</v>
          </cell>
          <cell r="CE21">
            <v>265661</v>
          </cell>
          <cell r="CF21">
            <v>268964</v>
          </cell>
          <cell r="CH21" t="str">
            <v>0</v>
          </cell>
          <cell r="CI21" t="str">
            <v>0</v>
          </cell>
          <cell r="CJ21" t="str">
            <v>0</v>
          </cell>
          <cell r="CK21" t="str">
            <v>0</v>
          </cell>
          <cell r="CL21" t="str">
            <v>0</v>
          </cell>
          <cell r="CM21" t="str">
            <v>0</v>
          </cell>
          <cell r="CN21" t="str">
            <v>0</v>
          </cell>
          <cell r="CO21" t="str">
            <v>0</v>
          </cell>
          <cell r="CP21" t="str">
            <v>0</v>
          </cell>
          <cell r="CQ21" t="str">
            <v>0</v>
          </cell>
          <cell r="CR21" t="str">
            <v>0</v>
          </cell>
          <cell r="CS21" t="str">
            <v>0</v>
          </cell>
          <cell r="CT21" t="str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  <cell r="DB21" t="str">
            <v>0</v>
          </cell>
          <cell r="DC21" t="str">
            <v>0</v>
          </cell>
          <cell r="DD21" t="str">
            <v>0</v>
          </cell>
          <cell r="DE21" t="str">
            <v>0</v>
          </cell>
          <cell r="DF21" t="str">
            <v>0</v>
          </cell>
          <cell r="DG21" t="str">
            <v>0</v>
          </cell>
          <cell r="DH21" t="str">
            <v>0</v>
          </cell>
          <cell r="DJ21">
            <v>-1617916</v>
          </cell>
          <cell r="DK21">
            <v>-134826</v>
          </cell>
          <cell r="DL21">
            <v>-134826</v>
          </cell>
          <cell r="DM21">
            <v>-134827</v>
          </cell>
          <cell r="DN21">
            <v>-134826</v>
          </cell>
          <cell r="DO21">
            <v>-134826</v>
          </cell>
          <cell r="DP21">
            <v>-134827</v>
          </cell>
          <cell r="DQ21">
            <v>-134826</v>
          </cell>
          <cell r="DR21">
            <v>-134826</v>
          </cell>
          <cell r="DS21">
            <v>-134827</v>
          </cell>
          <cell r="DT21">
            <v>-134826</v>
          </cell>
          <cell r="DU21">
            <v>-134826</v>
          </cell>
          <cell r="DV21">
            <v>-134827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 t="str">
            <v>0</v>
          </cell>
          <cell r="AB22" t="str">
            <v>0</v>
          </cell>
          <cell r="AD22" t="str">
            <v>0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 t="str">
            <v>0</v>
          </cell>
          <cell r="AV22" t="str">
            <v>0</v>
          </cell>
          <cell r="AW22" t="str">
            <v>0</v>
          </cell>
          <cell r="AX22" t="str">
            <v>0</v>
          </cell>
          <cell r="AY22" t="str">
            <v>0</v>
          </cell>
          <cell r="AZ22" t="str">
            <v>0</v>
          </cell>
          <cell r="BA22" t="str">
            <v>0</v>
          </cell>
          <cell r="BB22" t="str">
            <v>0</v>
          </cell>
          <cell r="BC22" t="str">
            <v>0</v>
          </cell>
          <cell r="BD22" t="str">
            <v>0</v>
          </cell>
          <cell r="BF22" t="str">
            <v>0</v>
          </cell>
          <cell r="BG22" t="str">
            <v>0</v>
          </cell>
          <cell r="BH22" t="str">
            <v>0</v>
          </cell>
          <cell r="BI22" t="str">
            <v>0</v>
          </cell>
          <cell r="BJ22" t="str">
            <v>0</v>
          </cell>
          <cell r="BK22" t="str">
            <v>0</v>
          </cell>
          <cell r="BL22" t="str">
            <v>0</v>
          </cell>
          <cell r="BM22" t="str">
            <v>0</v>
          </cell>
          <cell r="BN22" t="str">
            <v>0</v>
          </cell>
          <cell r="BO22" t="str">
            <v>0</v>
          </cell>
          <cell r="BP22" t="str">
            <v>0</v>
          </cell>
          <cell r="BQ22" t="str">
            <v>0</v>
          </cell>
          <cell r="BR22" t="str">
            <v>0</v>
          </cell>
          <cell r="BT22" t="str">
            <v>0</v>
          </cell>
          <cell r="BU22" t="str">
            <v>0</v>
          </cell>
          <cell r="BV22" t="str">
            <v>0</v>
          </cell>
          <cell r="BW22" t="str">
            <v>0</v>
          </cell>
          <cell r="BX22" t="str">
            <v>0</v>
          </cell>
          <cell r="BY22" t="str">
            <v>0</v>
          </cell>
          <cell r="BZ22" t="str">
            <v>0</v>
          </cell>
          <cell r="CA22" t="str">
            <v>0</v>
          </cell>
          <cell r="CB22" t="str">
            <v>0</v>
          </cell>
          <cell r="CC22" t="str">
            <v>0</v>
          </cell>
          <cell r="CD22" t="str">
            <v>0</v>
          </cell>
          <cell r="CE22" t="str">
            <v>0</v>
          </cell>
          <cell r="CF22" t="str">
            <v>0</v>
          </cell>
          <cell r="CH22" t="str">
            <v>0</v>
          </cell>
          <cell r="CI22" t="str">
            <v>0</v>
          </cell>
          <cell r="CJ22" t="str">
            <v>0</v>
          </cell>
          <cell r="CK22" t="str">
            <v>0</v>
          </cell>
          <cell r="CL22" t="str">
            <v>0</v>
          </cell>
          <cell r="CM22" t="str">
            <v>0</v>
          </cell>
          <cell r="CN22" t="str">
            <v>0</v>
          </cell>
          <cell r="CO22" t="str">
            <v>0</v>
          </cell>
          <cell r="CP22" t="str">
            <v>0</v>
          </cell>
          <cell r="CQ22" t="str">
            <v>0</v>
          </cell>
          <cell r="CR22" t="str">
            <v>0</v>
          </cell>
          <cell r="CS22" t="str">
            <v>0</v>
          </cell>
          <cell r="CT22" t="str">
            <v>0</v>
          </cell>
          <cell r="CV22" t="str">
            <v>0</v>
          </cell>
          <cell r="CW22" t="str">
            <v>0</v>
          </cell>
          <cell r="CX22" t="str">
            <v>0</v>
          </cell>
          <cell r="CY22" t="str">
            <v>0</v>
          </cell>
          <cell r="CZ22" t="str">
            <v>0</v>
          </cell>
          <cell r="DA22" t="str">
            <v>0</v>
          </cell>
          <cell r="DB22" t="str">
            <v>0</v>
          </cell>
          <cell r="DC22" t="str">
            <v>0</v>
          </cell>
          <cell r="DD22" t="str">
            <v>0</v>
          </cell>
          <cell r="DE22" t="str">
            <v>0</v>
          </cell>
          <cell r="DF22" t="str">
            <v>0</v>
          </cell>
          <cell r="DG22" t="str">
            <v>0</v>
          </cell>
          <cell r="DH22" t="str">
            <v>0</v>
          </cell>
          <cell r="DJ22" t="str">
            <v>0</v>
          </cell>
          <cell r="DK22" t="str">
            <v>0</v>
          </cell>
          <cell r="DL22" t="str">
            <v>0</v>
          </cell>
          <cell r="DM22" t="str">
            <v>0</v>
          </cell>
          <cell r="DN22" t="str">
            <v>0</v>
          </cell>
          <cell r="DO22" t="str">
            <v>0</v>
          </cell>
          <cell r="DP22" t="str">
            <v>0</v>
          </cell>
          <cell r="DQ22" t="str">
            <v>0</v>
          </cell>
          <cell r="DR22" t="str">
            <v>0</v>
          </cell>
          <cell r="DS22" t="str">
            <v>0</v>
          </cell>
          <cell r="DT22" t="str">
            <v>0</v>
          </cell>
          <cell r="DU22" t="str">
            <v>0</v>
          </cell>
          <cell r="DV22" t="str">
            <v>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 t="str">
            <v>0</v>
          </cell>
          <cell r="AB23" t="str">
            <v>0</v>
          </cell>
          <cell r="AD23" t="str">
            <v>0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M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 t="str">
            <v>0</v>
          </cell>
          <cell r="AV23" t="str">
            <v>0</v>
          </cell>
          <cell r="AW23" t="str">
            <v>0</v>
          </cell>
          <cell r="AX23" t="str">
            <v>0</v>
          </cell>
          <cell r="AY23" t="str">
            <v>0</v>
          </cell>
          <cell r="AZ23" t="str">
            <v>0</v>
          </cell>
          <cell r="BA23" t="str">
            <v>0</v>
          </cell>
          <cell r="BB23" t="str">
            <v>0</v>
          </cell>
          <cell r="BC23" t="str">
            <v>0</v>
          </cell>
          <cell r="BD23" t="str">
            <v>0</v>
          </cell>
          <cell r="BF23" t="str">
            <v>0</v>
          </cell>
          <cell r="BG23" t="str">
            <v>0</v>
          </cell>
          <cell r="BH23" t="str">
            <v>0</v>
          </cell>
          <cell r="BI23" t="str">
            <v>0</v>
          </cell>
          <cell r="BJ23" t="str">
            <v>0</v>
          </cell>
          <cell r="BK23" t="str">
            <v>0</v>
          </cell>
          <cell r="BL23" t="str">
            <v>0</v>
          </cell>
          <cell r="BM23" t="str">
            <v>0</v>
          </cell>
          <cell r="BN23" t="str">
            <v>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T23" t="str">
            <v>0</v>
          </cell>
          <cell r="BU23" t="str">
            <v>0</v>
          </cell>
          <cell r="BV23" t="str">
            <v>0</v>
          </cell>
          <cell r="BW23" t="str">
            <v>0</v>
          </cell>
          <cell r="BX23" t="str">
            <v>0</v>
          </cell>
          <cell r="BY23" t="str">
            <v>0</v>
          </cell>
          <cell r="BZ23" t="str">
            <v>0</v>
          </cell>
          <cell r="CA23" t="str">
            <v>0</v>
          </cell>
          <cell r="CB23" t="str">
            <v>0</v>
          </cell>
          <cell r="CC23" t="str">
            <v>0</v>
          </cell>
          <cell r="CD23" t="str">
            <v>0</v>
          </cell>
          <cell r="CE23" t="str">
            <v>0</v>
          </cell>
          <cell r="CF23" t="str">
            <v>0</v>
          </cell>
          <cell r="CH23" t="str">
            <v>0</v>
          </cell>
          <cell r="CI23" t="str">
            <v>0</v>
          </cell>
          <cell r="CJ23" t="str">
            <v>0</v>
          </cell>
          <cell r="CK23" t="str">
            <v>0</v>
          </cell>
          <cell r="CL23" t="str">
            <v>0</v>
          </cell>
          <cell r="CM23" t="str">
            <v>0</v>
          </cell>
          <cell r="CN23" t="str">
            <v>0</v>
          </cell>
          <cell r="CO23" t="str">
            <v>0</v>
          </cell>
          <cell r="CP23" t="str">
            <v>0</v>
          </cell>
          <cell r="CQ23" t="str">
            <v>0</v>
          </cell>
          <cell r="CR23" t="str">
            <v>0</v>
          </cell>
          <cell r="CS23" t="str">
            <v>0</v>
          </cell>
          <cell r="CT23" t="str">
            <v>0</v>
          </cell>
          <cell r="CV23" t="str">
            <v>0</v>
          </cell>
          <cell r="CW23" t="str">
            <v>0</v>
          </cell>
          <cell r="CX23" t="str">
            <v>0</v>
          </cell>
          <cell r="CY23" t="str">
            <v>0</v>
          </cell>
          <cell r="CZ23" t="str">
            <v>0</v>
          </cell>
          <cell r="DA23" t="str">
            <v>0</v>
          </cell>
          <cell r="DB23" t="str">
            <v>0</v>
          </cell>
          <cell r="DC23" t="str">
            <v>0</v>
          </cell>
          <cell r="DD23" t="str">
            <v>0</v>
          </cell>
          <cell r="DE23" t="str">
            <v>0</v>
          </cell>
          <cell r="DF23" t="str">
            <v>0</v>
          </cell>
          <cell r="DG23" t="str">
            <v>0</v>
          </cell>
          <cell r="DH23" t="str">
            <v>0</v>
          </cell>
          <cell r="DJ23" t="str">
            <v>0</v>
          </cell>
          <cell r="DK23" t="str">
            <v>0</v>
          </cell>
          <cell r="DL23" t="str">
            <v>0</v>
          </cell>
          <cell r="DM23" t="str">
            <v>0</v>
          </cell>
          <cell r="DN23" t="str">
            <v>0</v>
          </cell>
          <cell r="DO23" t="str">
            <v>0</v>
          </cell>
          <cell r="DP23" t="str">
            <v>0</v>
          </cell>
          <cell r="DQ23" t="str">
            <v>0</v>
          </cell>
          <cell r="DR23" t="str">
            <v>0</v>
          </cell>
          <cell r="DS23" t="str">
            <v>0</v>
          </cell>
          <cell r="DT23" t="str">
            <v>0</v>
          </cell>
          <cell r="DU23" t="str">
            <v>0</v>
          </cell>
          <cell r="DV23" t="str">
            <v>0</v>
          </cell>
        </row>
        <row r="24">
          <cell r="A24" t="str">
            <v>Share Services Billings</v>
          </cell>
          <cell r="B24">
            <v>49234043</v>
          </cell>
          <cell r="C24">
            <v>4494304</v>
          </cell>
          <cell r="D24">
            <v>3952302</v>
          </cell>
          <cell r="E24">
            <v>4510937</v>
          </cell>
          <cell r="F24">
            <v>4768776</v>
          </cell>
          <cell r="G24">
            <v>4124647</v>
          </cell>
          <cell r="H24">
            <v>4353305</v>
          </cell>
          <cell r="I24">
            <v>3850037</v>
          </cell>
          <cell r="J24">
            <v>3750351</v>
          </cell>
          <cell r="K24">
            <v>3898535</v>
          </cell>
          <cell r="L24">
            <v>4013524</v>
          </cell>
          <cell r="M24">
            <v>3680287</v>
          </cell>
          <cell r="N24">
            <v>3837038</v>
          </cell>
          <cell r="P24">
            <v>9520258</v>
          </cell>
          <cell r="Q24">
            <v>873186</v>
          </cell>
          <cell r="R24">
            <v>765929</v>
          </cell>
          <cell r="S24">
            <v>873244</v>
          </cell>
          <cell r="T24">
            <v>925121</v>
          </cell>
          <cell r="U24">
            <v>798318</v>
          </cell>
          <cell r="V24">
            <v>842845</v>
          </cell>
          <cell r="W24">
            <v>739574</v>
          </cell>
          <cell r="X24">
            <v>723425</v>
          </cell>
          <cell r="Y24">
            <v>753635</v>
          </cell>
          <cell r="Z24">
            <v>773188</v>
          </cell>
          <cell r="AA24">
            <v>711392</v>
          </cell>
          <cell r="AB24">
            <v>740401</v>
          </cell>
          <cell r="AD24">
            <v>-116389753</v>
          </cell>
          <cell r="AE24">
            <v>-10639994</v>
          </cell>
          <cell r="AF24">
            <v>-9346635</v>
          </cell>
          <cell r="AG24">
            <v>-10661099</v>
          </cell>
          <cell r="AH24">
            <v>-11299508</v>
          </cell>
          <cell r="AI24">
            <v>-9752955</v>
          </cell>
          <cell r="AJ24">
            <v>-10325931</v>
          </cell>
          <cell r="AK24">
            <v>-9042243</v>
          </cell>
          <cell r="AL24">
            <v>-8862689</v>
          </cell>
          <cell r="AM24">
            <v>-9225670</v>
          </cell>
          <cell r="AN24">
            <v>-9463367</v>
          </cell>
          <cell r="AO24">
            <v>-8701934</v>
          </cell>
          <cell r="AP24">
            <v>-9067728</v>
          </cell>
          <cell r="AR24">
            <v>8095946</v>
          </cell>
          <cell r="AS24">
            <v>751267</v>
          </cell>
          <cell r="AT24">
            <v>666237</v>
          </cell>
          <cell r="AU24">
            <v>758197</v>
          </cell>
          <cell r="AV24">
            <v>821648</v>
          </cell>
          <cell r="AW24">
            <v>694269</v>
          </cell>
          <cell r="AX24">
            <v>733796</v>
          </cell>
          <cell r="AY24">
            <v>595987</v>
          </cell>
          <cell r="AZ24">
            <v>600553</v>
          </cell>
          <cell r="BA24">
            <v>633736</v>
          </cell>
          <cell r="BB24">
            <v>632955</v>
          </cell>
          <cell r="BC24">
            <v>592716</v>
          </cell>
          <cell r="BD24">
            <v>614585</v>
          </cell>
          <cell r="BF24">
            <v>484595</v>
          </cell>
          <cell r="BG24">
            <v>33082</v>
          </cell>
          <cell r="BH24">
            <v>21329</v>
          </cell>
          <cell r="BI24">
            <v>33909</v>
          </cell>
          <cell r="BJ24">
            <v>40257</v>
          </cell>
          <cell r="BK24">
            <v>27720</v>
          </cell>
          <cell r="BL24">
            <v>53875</v>
          </cell>
          <cell r="BM24">
            <v>29640</v>
          </cell>
          <cell r="BN24">
            <v>47534</v>
          </cell>
          <cell r="BO24">
            <v>50452</v>
          </cell>
          <cell r="BP24">
            <v>51472</v>
          </cell>
          <cell r="BQ24">
            <v>44698</v>
          </cell>
          <cell r="BR24">
            <v>50627</v>
          </cell>
          <cell r="BT24">
            <v>919290</v>
          </cell>
          <cell r="BU24">
            <v>76242</v>
          </cell>
          <cell r="BV24">
            <v>73413</v>
          </cell>
          <cell r="BW24">
            <v>76562</v>
          </cell>
          <cell r="BX24">
            <v>79122</v>
          </cell>
          <cell r="BY24">
            <v>75470</v>
          </cell>
          <cell r="BZ24">
            <v>84337</v>
          </cell>
          <cell r="CA24">
            <v>75057</v>
          </cell>
          <cell r="CB24">
            <v>75556</v>
          </cell>
          <cell r="CC24">
            <v>76321</v>
          </cell>
          <cell r="CD24">
            <v>76133</v>
          </cell>
          <cell r="CE24">
            <v>74690</v>
          </cell>
          <cell r="CF24">
            <v>76387</v>
          </cell>
          <cell r="CH24" t="str">
            <v>0</v>
          </cell>
          <cell r="CI24" t="str">
            <v>0</v>
          </cell>
          <cell r="CJ24" t="str">
            <v>0</v>
          </cell>
          <cell r="CK24" t="str">
            <v>0</v>
          </cell>
          <cell r="CL24" t="str">
            <v>0</v>
          </cell>
          <cell r="CM24" t="str">
            <v>0</v>
          </cell>
          <cell r="CN24" t="str">
            <v>0</v>
          </cell>
          <cell r="CO24" t="str">
            <v>0</v>
          </cell>
          <cell r="CP24" t="str">
            <v>0</v>
          </cell>
          <cell r="CQ24" t="str">
            <v>0</v>
          </cell>
          <cell r="CR24" t="str">
            <v>0</v>
          </cell>
          <cell r="CS24" t="str">
            <v>0</v>
          </cell>
          <cell r="CT24" t="str">
            <v>0</v>
          </cell>
          <cell r="CV24" t="str">
            <v>0</v>
          </cell>
          <cell r="CW24" t="str">
            <v>0</v>
          </cell>
          <cell r="CX24" t="str">
            <v>0</v>
          </cell>
          <cell r="CY24" t="str">
            <v>0</v>
          </cell>
          <cell r="CZ24" t="str">
            <v>0</v>
          </cell>
          <cell r="DA24" t="str">
            <v>0</v>
          </cell>
          <cell r="DB24" t="str">
            <v>0</v>
          </cell>
          <cell r="DC24" t="str">
            <v>0</v>
          </cell>
          <cell r="DD24" t="str">
            <v>0</v>
          </cell>
          <cell r="DE24" t="str">
            <v>0</v>
          </cell>
          <cell r="DF24" t="str">
            <v>0</v>
          </cell>
          <cell r="DG24" t="str">
            <v>0</v>
          </cell>
          <cell r="DH24" t="str">
            <v>0</v>
          </cell>
          <cell r="DJ24" t="str">
            <v>0</v>
          </cell>
          <cell r="DK24" t="str">
            <v>0</v>
          </cell>
          <cell r="DL24" t="str">
            <v>0</v>
          </cell>
          <cell r="DM24" t="str">
            <v>0</v>
          </cell>
          <cell r="DN24" t="str">
            <v>0</v>
          </cell>
          <cell r="DO24" t="str">
            <v>0</v>
          </cell>
          <cell r="DP24" t="str">
            <v>0</v>
          </cell>
          <cell r="DQ24" t="str">
            <v>0</v>
          </cell>
          <cell r="DR24" t="str">
            <v>0</v>
          </cell>
          <cell r="DS24" t="str">
            <v>0</v>
          </cell>
          <cell r="DT24" t="str">
            <v>0</v>
          </cell>
          <cell r="DU24" t="str">
            <v>0</v>
          </cell>
          <cell r="DV24" t="str">
            <v>0</v>
          </cell>
        </row>
        <row r="25">
          <cell r="A25" t="str">
            <v>SSU Billings</v>
          </cell>
          <cell r="B25">
            <v>49234043</v>
          </cell>
          <cell r="C25">
            <v>4494304</v>
          </cell>
          <cell r="D25">
            <v>3952302</v>
          </cell>
          <cell r="E25">
            <v>4510937</v>
          </cell>
          <cell r="F25">
            <v>4768776</v>
          </cell>
          <cell r="G25">
            <v>4124647</v>
          </cell>
          <cell r="H25">
            <v>4353305</v>
          </cell>
          <cell r="I25">
            <v>3850037</v>
          </cell>
          <cell r="J25">
            <v>3750351</v>
          </cell>
          <cell r="K25">
            <v>3898535</v>
          </cell>
          <cell r="L25">
            <v>4013524</v>
          </cell>
          <cell r="M25">
            <v>3680287</v>
          </cell>
          <cell r="N25">
            <v>3837038</v>
          </cell>
          <cell r="P25">
            <v>9520258</v>
          </cell>
          <cell r="Q25">
            <v>873186</v>
          </cell>
          <cell r="R25">
            <v>765929</v>
          </cell>
          <cell r="S25">
            <v>873244</v>
          </cell>
          <cell r="T25">
            <v>925121</v>
          </cell>
          <cell r="U25">
            <v>798318</v>
          </cell>
          <cell r="V25">
            <v>842845</v>
          </cell>
          <cell r="W25">
            <v>739574</v>
          </cell>
          <cell r="X25">
            <v>723425</v>
          </cell>
          <cell r="Y25">
            <v>753635</v>
          </cell>
          <cell r="Z25">
            <v>773188</v>
          </cell>
          <cell r="AA25">
            <v>711392</v>
          </cell>
          <cell r="AB25">
            <v>740401</v>
          </cell>
          <cell r="AD25">
            <v>-116389753</v>
          </cell>
          <cell r="AE25">
            <v>-10639994</v>
          </cell>
          <cell r="AF25">
            <v>-9346635</v>
          </cell>
          <cell r="AG25">
            <v>-10661099</v>
          </cell>
          <cell r="AH25">
            <v>-11299508</v>
          </cell>
          <cell r="AI25">
            <v>-9752955</v>
          </cell>
          <cell r="AJ25">
            <v>-10325931</v>
          </cell>
          <cell r="AK25">
            <v>-9042243</v>
          </cell>
          <cell r="AL25">
            <v>-8862689</v>
          </cell>
          <cell r="AM25">
            <v>-9225670</v>
          </cell>
          <cell r="AN25">
            <v>-9463367</v>
          </cell>
          <cell r="AO25">
            <v>-8701934</v>
          </cell>
          <cell r="AP25">
            <v>-9067728</v>
          </cell>
          <cell r="AR25">
            <v>8095946</v>
          </cell>
          <cell r="AS25">
            <v>751267</v>
          </cell>
          <cell r="AT25">
            <v>666237</v>
          </cell>
          <cell r="AU25">
            <v>758197</v>
          </cell>
          <cell r="AV25">
            <v>821648</v>
          </cell>
          <cell r="AW25">
            <v>694269</v>
          </cell>
          <cell r="AX25">
            <v>733796</v>
          </cell>
          <cell r="AY25">
            <v>595987</v>
          </cell>
          <cell r="AZ25">
            <v>600553</v>
          </cell>
          <cell r="BA25">
            <v>633736</v>
          </cell>
          <cell r="BB25">
            <v>632955</v>
          </cell>
          <cell r="BC25">
            <v>592716</v>
          </cell>
          <cell r="BD25">
            <v>614585</v>
          </cell>
          <cell r="BF25">
            <v>484595</v>
          </cell>
          <cell r="BG25">
            <v>33082</v>
          </cell>
          <cell r="BH25">
            <v>21329</v>
          </cell>
          <cell r="BI25">
            <v>33909</v>
          </cell>
          <cell r="BJ25">
            <v>40257</v>
          </cell>
          <cell r="BK25">
            <v>27720</v>
          </cell>
          <cell r="BL25">
            <v>53875</v>
          </cell>
          <cell r="BM25">
            <v>29640</v>
          </cell>
          <cell r="BN25">
            <v>47534</v>
          </cell>
          <cell r="BO25">
            <v>50452</v>
          </cell>
          <cell r="BP25">
            <v>51472</v>
          </cell>
          <cell r="BQ25">
            <v>44698</v>
          </cell>
          <cell r="BR25">
            <v>50627</v>
          </cell>
          <cell r="BT25">
            <v>919290</v>
          </cell>
          <cell r="BU25">
            <v>76242</v>
          </cell>
          <cell r="BV25">
            <v>73413</v>
          </cell>
          <cell r="BW25">
            <v>76562</v>
          </cell>
          <cell r="BX25">
            <v>79122</v>
          </cell>
          <cell r="BY25">
            <v>75470</v>
          </cell>
          <cell r="BZ25">
            <v>84337</v>
          </cell>
          <cell r="CA25">
            <v>75057</v>
          </cell>
          <cell r="CB25">
            <v>75556</v>
          </cell>
          <cell r="CC25">
            <v>76321</v>
          </cell>
          <cell r="CD25">
            <v>76133</v>
          </cell>
          <cell r="CE25">
            <v>74690</v>
          </cell>
          <cell r="CF25">
            <v>76387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</row>
        <row r="26">
          <cell r="A26" t="str">
            <v>Total Operation &amp; Maintenance Exp - Excl Bad Debt</v>
          </cell>
          <cell r="B26">
            <v>156664731.48000002</v>
          </cell>
          <cell r="C26">
            <v>13627917.189999999</v>
          </cell>
          <cell r="D26">
            <v>12420048.4</v>
          </cell>
          <cell r="E26">
            <v>14162188.560000001</v>
          </cell>
          <cell r="F26">
            <v>13486926.9</v>
          </cell>
          <cell r="G26">
            <v>12499540.059999999</v>
          </cell>
          <cell r="H26">
            <v>13559761.789999999</v>
          </cell>
          <cell r="I26">
            <v>12075501.23</v>
          </cell>
          <cell r="J26">
            <v>12296771.42</v>
          </cell>
          <cell r="K26">
            <v>13243117.939999999</v>
          </cell>
          <cell r="L26">
            <v>13326444.66</v>
          </cell>
          <cell r="M26">
            <v>12326637.33</v>
          </cell>
          <cell r="N26">
            <v>13639876</v>
          </cell>
          <cell r="P26">
            <v>44302872.710000001</v>
          </cell>
          <cell r="Q26">
            <v>3916535.54</v>
          </cell>
          <cell r="R26">
            <v>3551643.16</v>
          </cell>
          <cell r="S26">
            <v>3924593.77</v>
          </cell>
          <cell r="T26">
            <v>3922416.14</v>
          </cell>
          <cell r="U26">
            <v>3644246.05</v>
          </cell>
          <cell r="V26">
            <v>3715077.14</v>
          </cell>
          <cell r="W26">
            <v>3615790.03</v>
          </cell>
          <cell r="X26">
            <v>3563399.46</v>
          </cell>
          <cell r="Y26">
            <v>3726487.35</v>
          </cell>
          <cell r="Z26">
            <v>3673667.96</v>
          </cell>
          <cell r="AA26">
            <v>3520394.38</v>
          </cell>
          <cell r="AB26">
            <v>3528621.73</v>
          </cell>
          <cell r="AD26">
            <v>-3809835.21</v>
          </cell>
          <cell r="AE26">
            <v>-332454.56000000052</v>
          </cell>
          <cell r="AF26">
            <v>-332452.75</v>
          </cell>
          <cell r="AG26">
            <v>-332451.6099999994</v>
          </cell>
          <cell r="AH26">
            <v>-312543.24</v>
          </cell>
          <cell r="AI26">
            <v>-312528.90000000002</v>
          </cell>
          <cell r="AJ26">
            <v>-312450.15999999997</v>
          </cell>
          <cell r="AK26">
            <v>-312495.44000000134</v>
          </cell>
          <cell r="AL26">
            <v>-312488.06000000052</v>
          </cell>
          <cell r="AM26">
            <v>-312501.3900000006</v>
          </cell>
          <cell r="AN26">
            <v>-312480</v>
          </cell>
          <cell r="AO26">
            <v>-312498.12000000104</v>
          </cell>
          <cell r="AP26">
            <v>-312490.98</v>
          </cell>
          <cell r="AR26">
            <v>72075834.760000005</v>
          </cell>
          <cell r="AS26">
            <v>5512793.0999999996</v>
          </cell>
          <cell r="AT26">
            <v>5643010.6200000001</v>
          </cell>
          <cell r="AU26">
            <v>6086987.6399999997</v>
          </cell>
          <cell r="AV26">
            <v>5637462.8899999997</v>
          </cell>
          <cell r="AW26">
            <v>5503262.8600000003</v>
          </cell>
          <cell r="AX26">
            <v>5870730.6200000001</v>
          </cell>
          <cell r="AY26">
            <v>5391606.6200000001</v>
          </cell>
          <cell r="AZ26">
            <v>6118702.46</v>
          </cell>
          <cell r="BA26">
            <v>6498995.0300000003</v>
          </cell>
          <cell r="BB26">
            <v>6588249.8099999996</v>
          </cell>
          <cell r="BC26">
            <v>6307579.4100000001</v>
          </cell>
          <cell r="BD26">
            <v>6916453.7000000002</v>
          </cell>
          <cell r="BF26">
            <v>27454833</v>
          </cell>
          <cell r="BG26">
            <v>2330766</v>
          </cell>
          <cell r="BH26">
            <v>2184230</v>
          </cell>
          <cell r="BI26">
            <v>2346351</v>
          </cell>
          <cell r="BJ26">
            <v>2302852</v>
          </cell>
          <cell r="BK26">
            <v>2190621</v>
          </cell>
          <cell r="BL26">
            <v>2316470</v>
          </cell>
          <cell r="BM26">
            <v>2292235</v>
          </cell>
          <cell r="BN26">
            <v>2259249</v>
          </cell>
          <cell r="BO26">
            <v>2309155</v>
          </cell>
          <cell r="BP26">
            <v>2360022</v>
          </cell>
          <cell r="BQ26">
            <v>2253554</v>
          </cell>
          <cell r="BR26">
            <v>2309328</v>
          </cell>
          <cell r="BT26">
            <v>4345097</v>
          </cell>
          <cell r="BU26">
            <v>343120</v>
          </cell>
          <cell r="BV26">
            <v>367297</v>
          </cell>
          <cell r="BW26">
            <v>394619</v>
          </cell>
          <cell r="BX26">
            <v>394591</v>
          </cell>
          <cell r="BY26">
            <v>384643</v>
          </cell>
          <cell r="BZ26">
            <v>400081</v>
          </cell>
          <cell r="CA26">
            <v>339026</v>
          </cell>
          <cell r="CB26">
            <v>342523</v>
          </cell>
          <cell r="CC26">
            <v>345405</v>
          </cell>
          <cell r="CD26">
            <v>348090</v>
          </cell>
          <cell r="CE26">
            <v>340351</v>
          </cell>
          <cell r="CF26">
            <v>345351</v>
          </cell>
          <cell r="CH26" t="str">
            <v>0</v>
          </cell>
          <cell r="CI26" t="str">
            <v>0</v>
          </cell>
          <cell r="CJ26" t="str">
            <v>0</v>
          </cell>
          <cell r="CK26" t="str">
            <v>0</v>
          </cell>
          <cell r="CL26" t="str">
            <v>0</v>
          </cell>
          <cell r="CM26" t="str">
            <v>0</v>
          </cell>
          <cell r="CN26" t="str">
            <v>0</v>
          </cell>
          <cell r="CO26" t="str">
            <v>0</v>
          </cell>
          <cell r="CP26" t="str">
            <v>0</v>
          </cell>
          <cell r="CQ26" t="str">
            <v>0</v>
          </cell>
          <cell r="CR26" t="str">
            <v>0</v>
          </cell>
          <cell r="CS26" t="str">
            <v>0</v>
          </cell>
          <cell r="CT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  <cell r="DB26" t="str">
            <v>0</v>
          </cell>
          <cell r="DC26" t="str">
            <v>0</v>
          </cell>
          <cell r="DD26" t="str">
            <v>0</v>
          </cell>
          <cell r="DE26" t="str">
            <v>0</v>
          </cell>
          <cell r="DF26" t="str">
            <v>0</v>
          </cell>
          <cell r="DG26" t="str">
            <v>0</v>
          </cell>
          <cell r="DH26" t="str">
            <v>0</v>
          </cell>
          <cell r="DJ26">
            <v>-1617916</v>
          </cell>
          <cell r="DK26">
            <v>-134826</v>
          </cell>
          <cell r="DL26">
            <v>-134826</v>
          </cell>
          <cell r="DM26">
            <v>-134827</v>
          </cell>
          <cell r="DN26">
            <v>-134826</v>
          </cell>
          <cell r="DO26">
            <v>-134826</v>
          </cell>
          <cell r="DP26">
            <v>-134827</v>
          </cell>
          <cell r="DQ26">
            <v>-134826</v>
          </cell>
          <cell r="DR26">
            <v>-134826</v>
          </cell>
          <cell r="DS26">
            <v>-134827</v>
          </cell>
          <cell r="DT26">
            <v>-134826</v>
          </cell>
          <cell r="DU26">
            <v>-134826</v>
          </cell>
          <cell r="DV26">
            <v>-134827</v>
          </cell>
        </row>
        <row r="27">
          <cell r="A27" t="str">
            <v>Bad Debt Expense</v>
          </cell>
          <cell r="B27">
            <v>3994732.6</v>
          </cell>
          <cell r="C27">
            <v>236225.72</v>
          </cell>
          <cell r="D27">
            <v>337210.28</v>
          </cell>
          <cell r="E27">
            <v>528553.67000000004</v>
          </cell>
          <cell r="F27">
            <v>612438.47</v>
          </cell>
          <cell r="G27">
            <v>520276.27</v>
          </cell>
          <cell r="H27">
            <v>403831.5</v>
          </cell>
          <cell r="I27">
            <v>269780.31</v>
          </cell>
          <cell r="J27">
            <v>238008.95999999999</v>
          </cell>
          <cell r="K27">
            <v>206489.86</v>
          </cell>
          <cell r="L27">
            <v>209359.14</v>
          </cell>
          <cell r="M27">
            <v>217891.89</v>
          </cell>
          <cell r="N27">
            <v>214666.53</v>
          </cell>
          <cell r="P27">
            <v>2309664.86</v>
          </cell>
          <cell r="Q27">
            <v>116283.05</v>
          </cell>
          <cell r="R27">
            <v>211915.79</v>
          </cell>
          <cell r="S27">
            <v>366733.52</v>
          </cell>
          <cell r="T27">
            <v>446173.59</v>
          </cell>
          <cell r="U27">
            <v>353740.06</v>
          </cell>
          <cell r="V27">
            <v>243673.9</v>
          </cell>
          <cell r="W27">
            <v>146969.59</v>
          </cell>
          <cell r="X27">
            <v>101110.66</v>
          </cell>
          <cell r="Y27">
            <v>80712.67</v>
          </cell>
          <cell r="Z27">
            <v>81178.06</v>
          </cell>
          <cell r="AA27">
            <v>80828.66</v>
          </cell>
          <cell r="AB27">
            <v>80345.31</v>
          </cell>
          <cell r="AD27" t="str">
            <v>0</v>
          </cell>
          <cell r="AE27" t="str">
            <v>0</v>
          </cell>
          <cell r="AF27" t="str">
            <v>0</v>
          </cell>
          <cell r="AG27" t="str">
            <v>0</v>
          </cell>
          <cell r="AH27" t="str">
            <v>0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M27" t="str">
            <v>0</v>
          </cell>
          <cell r="AN27" t="str">
            <v>0</v>
          </cell>
          <cell r="AO27" t="str">
            <v>0</v>
          </cell>
          <cell r="AP27" t="str">
            <v>0</v>
          </cell>
          <cell r="AR27">
            <v>60000</v>
          </cell>
          <cell r="AS27">
            <v>5000</v>
          </cell>
          <cell r="AT27">
            <v>5000</v>
          </cell>
          <cell r="AU27">
            <v>5000</v>
          </cell>
          <cell r="AV27">
            <v>5000</v>
          </cell>
          <cell r="AW27">
            <v>5000</v>
          </cell>
          <cell r="AX27">
            <v>5000</v>
          </cell>
          <cell r="AY27">
            <v>5000</v>
          </cell>
          <cell r="AZ27">
            <v>5000</v>
          </cell>
          <cell r="BA27">
            <v>5000</v>
          </cell>
          <cell r="BB27">
            <v>5000</v>
          </cell>
          <cell r="BC27">
            <v>5000</v>
          </cell>
          <cell r="BD27">
            <v>5000</v>
          </cell>
          <cell r="BF27">
            <v>750000</v>
          </cell>
          <cell r="BG27">
            <v>62500</v>
          </cell>
          <cell r="BH27">
            <v>62500</v>
          </cell>
          <cell r="BI27">
            <v>62500</v>
          </cell>
          <cell r="BJ27">
            <v>62500</v>
          </cell>
          <cell r="BK27">
            <v>62500</v>
          </cell>
          <cell r="BL27">
            <v>62500</v>
          </cell>
          <cell r="BM27">
            <v>62500</v>
          </cell>
          <cell r="BN27">
            <v>62500</v>
          </cell>
          <cell r="BO27">
            <v>62500</v>
          </cell>
          <cell r="BP27">
            <v>62500</v>
          </cell>
          <cell r="BQ27">
            <v>62500</v>
          </cell>
          <cell r="BR27">
            <v>62500</v>
          </cell>
          <cell r="BT27" t="str">
            <v>0</v>
          </cell>
          <cell r="BU27" t="str">
            <v>0</v>
          </cell>
          <cell r="BV27" t="str">
            <v>0</v>
          </cell>
          <cell r="BW27" t="str">
            <v>0</v>
          </cell>
          <cell r="BX27" t="str">
            <v>0</v>
          </cell>
          <cell r="BY27" t="str">
            <v>0</v>
          </cell>
          <cell r="BZ27" t="str">
            <v>0</v>
          </cell>
          <cell r="CA27" t="str">
            <v>0</v>
          </cell>
          <cell r="CB27" t="str">
            <v>0</v>
          </cell>
          <cell r="CC27" t="str">
            <v>0</v>
          </cell>
          <cell r="CD27" t="str">
            <v>0</v>
          </cell>
          <cell r="CE27" t="str">
            <v>0</v>
          </cell>
          <cell r="CF27" t="str">
            <v>0</v>
          </cell>
          <cell r="CH27" t="str">
            <v>0</v>
          </cell>
          <cell r="CI27" t="str">
            <v>0</v>
          </cell>
          <cell r="CJ27" t="str">
            <v>0</v>
          </cell>
          <cell r="CK27" t="str">
            <v>0</v>
          </cell>
          <cell r="CL27" t="str">
            <v>0</v>
          </cell>
          <cell r="CM27" t="str">
            <v>0</v>
          </cell>
          <cell r="CN27" t="str">
            <v>0</v>
          </cell>
          <cell r="CO27" t="str">
            <v>0</v>
          </cell>
          <cell r="CP27" t="str">
            <v>0</v>
          </cell>
          <cell r="CQ27" t="str">
            <v>0</v>
          </cell>
          <cell r="CR27" t="str">
            <v>0</v>
          </cell>
          <cell r="CS27" t="str">
            <v>0</v>
          </cell>
          <cell r="CT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 t="str">
            <v>0</v>
          </cell>
          <cell r="DK27" t="str">
            <v>0</v>
          </cell>
          <cell r="DL27" t="str">
            <v>0</v>
          </cell>
          <cell r="DM27" t="str">
            <v>0</v>
          </cell>
          <cell r="DN27" t="str">
            <v>0</v>
          </cell>
          <cell r="DO27" t="str">
            <v>0</v>
          </cell>
          <cell r="DP27" t="str">
            <v>0</v>
          </cell>
          <cell r="DQ27" t="str">
            <v>0</v>
          </cell>
          <cell r="DR27" t="str">
            <v>0</v>
          </cell>
          <cell r="DS27" t="str">
            <v>0</v>
          </cell>
          <cell r="DT27" t="str">
            <v>0</v>
          </cell>
          <cell r="DU27" t="str">
            <v>0</v>
          </cell>
          <cell r="DV27" t="str">
            <v>0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P28">
            <v>10656145</v>
          </cell>
          <cell r="Q28">
            <v>857074</v>
          </cell>
          <cell r="R28">
            <v>859314</v>
          </cell>
          <cell r="S28">
            <v>857928</v>
          </cell>
          <cell r="T28">
            <v>858886</v>
          </cell>
          <cell r="U28">
            <v>858219</v>
          </cell>
          <cell r="V28">
            <v>859241</v>
          </cell>
          <cell r="W28">
            <v>864433</v>
          </cell>
          <cell r="X28">
            <v>904967</v>
          </cell>
          <cell r="Y28">
            <v>918457</v>
          </cell>
          <cell r="Z28">
            <v>924441</v>
          </cell>
          <cell r="AA28">
            <v>934817</v>
          </cell>
          <cell r="AB28">
            <v>958368</v>
          </cell>
          <cell r="AD28" t="str">
            <v>0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M28" t="str">
            <v>0</v>
          </cell>
          <cell r="AN28" t="str">
            <v>0</v>
          </cell>
          <cell r="AO28" t="str">
            <v>0</v>
          </cell>
          <cell r="AP28" t="str">
            <v>0</v>
          </cell>
          <cell r="AR28">
            <v>20726968</v>
          </cell>
          <cell r="AS28">
            <v>1640225</v>
          </cell>
          <cell r="AT28">
            <v>1649092</v>
          </cell>
          <cell r="AU28">
            <v>1658845</v>
          </cell>
          <cell r="AV28">
            <v>1669682</v>
          </cell>
          <cell r="AW28">
            <v>1681874</v>
          </cell>
          <cell r="AX28">
            <v>1695807</v>
          </cell>
          <cell r="AY28">
            <v>1712062</v>
          </cell>
          <cell r="AZ28">
            <v>1731568</v>
          </cell>
          <cell r="BA28">
            <v>1719710</v>
          </cell>
          <cell r="BB28">
            <v>1791013</v>
          </cell>
          <cell r="BC28">
            <v>1839779</v>
          </cell>
          <cell r="BD28">
            <v>1937311</v>
          </cell>
          <cell r="BF28">
            <v>1596000</v>
          </cell>
          <cell r="BG28">
            <v>133000</v>
          </cell>
          <cell r="BH28">
            <v>133000</v>
          </cell>
          <cell r="BI28">
            <v>133000</v>
          </cell>
          <cell r="BJ28">
            <v>133000</v>
          </cell>
          <cell r="BK28">
            <v>133000</v>
          </cell>
          <cell r="BL28">
            <v>133000</v>
          </cell>
          <cell r="BM28">
            <v>133000</v>
          </cell>
          <cell r="BN28">
            <v>133000</v>
          </cell>
          <cell r="BO28">
            <v>133000</v>
          </cell>
          <cell r="BP28">
            <v>133000</v>
          </cell>
          <cell r="BQ28">
            <v>133000</v>
          </cell>
          <cell r="BR28">
            <v>133000</v>
          </cell>
          <cell r="BT28">
            <v>288000</v>
          </cell>
          <cell r="BU28">
            <v>24000</v>
          </cell>
          <cell r="BV28">
            <v>24000</v>
          </cell>
          <cell r="BW28">
            <v>24000</v>
          </cell>
          <cell r="BX28">
            <v>24000</v>
          </cell>
          <cell r="BY28">
            <v>24000</v>
          </cell>
          <cell r="BZ28">
            <v>24000</v>
          </cell>
          <cell r="CA28">
            <v>24000</v>
          </cell>
          <cell r="CB28">
            <v>24000</v>
          </cell>
          <cell r="CC28">
            <v>24000</v>
          </cell>
          <cell r="CD28">
            <v>24000</v>
          </cell>
          <cell r="CE28">
            <v>24000</v>
          </cell>
          <cell r="CF28">
            <v>24000</v>
          </cell>
          <cell r="CH28" t="str">
            <v>0</v>
          </cell>
          <cell r="CI28" t="str">
            <v>0</v>
          </cell>
          <cell r="CJ28" t="str">
            <v>0</v>
          </cell>
          <cell r="CK28" t="str">
            <v>0</v>
          </cell>
          <cell r="CL28" t="str">
            <v>0</v>
          </cell>
          <cell r="CM28" t="str">
            <v>0</v>
          </cell>
          <cell r="CN28" t="str">
            <v>0</v>
          </cell>
          <cell r="CO28" t="str">
            <v>0</v>
          </cell>
          <cell r="CP28" t="str">
            <v>0</v>
          </cell>
          <cell r="CQ28" t="str">
            <v>0</v>
          </cell>
          <cell r="CR28" t="str">
            <v>0</v>
          </cell>
          <cell r="CS28" t="str">
            <v>0</v>
          </cell>
          <cell r="CT28" t="str">
            <v>0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 t="str">
            <v>0</v>
          </cell>
          <cell r="DK28" t="str">
            <v>0</v>
          </cell>
          <cell r="DL28" t="str">
            <v>0</v>
          </cell>
          <cell r="DM28" t="str">
            <v>0</v>
          </cell>
          <cell r="DN28" t="str">
            <v>0</v>
          </cell>
          <cell r="DO28" t="str">
            <v>0</v>
          </cell>
          <cell r="DP28" t="str">
            <v>0</v>
          </cell>
          <cell r="DQ28" t="str">
            <v>0</v>
          </cell>
          <cell r="DR28" t="str">
            <v>0</v>
          </cell>
          <cell r="DS28" t="str">
            <v>0</v>
          </cell>
          <cell r="DT28" t="str">
            <v>0</v>
          </cell>
          <cell r="DU28" t="str">
            <v>0</v>
          </cell>
          <cell r="DV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>
            <v>626700</v>
          </cell>
          <cell r="BU32">
            <v>52225</v>
          </cell>
          <cell r="BV32">
            <v>52225</v>
          </cell>
          <cell r="BW32">
            <v>52225</v>
          </cell>
          <cell r="BX32">
            <v>52225</v>
          </cell>
          <cell r="BY32">
            <v>52225</v>
          </cell>
          <cell r="BZ32">
            <v>52225</v>
          </cell>
          <cell r="CA32">
            <v>52225</v>
          </cell>
          <cell r="CB32">
            <v>52225</v>
          </cell>
          <cell r="CC32">
            <v>52225</v>
          </cell>
          <cell r="CD32">
            <v>52225</v>
          </cell>
          <cell r="CE32">
            <v>52225</v>
          </cell>
          <cell r="CF32">
            <v>52225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>
            <v>744000</v>
          </cell>
          <cell r="BU33">
            <v>62000</v>
          </cell>
          <cell r="BV33">
            <v>62000</v>
          </cell>
          <cell r="BW33">
            <v>62000</v>
          </cell>
          <cell r="BX33">
            <v>62000</v>
          </cell>
          <cell r="BY33">
            <v>62000</v>
          </cell>
          <cell r="BZ33">
            <v>62000</v>
          </cell>
          <cell r="CA33">
            <v>62000</v>
          </cell>
          <cell r="CB33">
            <v>62000</v>
          </cell>
          <cell r="CC33">
            <v>62000</v>
          </cell>
          <cell r="CD33">
            <v>62000</v>
          </cell>
          <cell r="CE33">
            <v>62000</v>
          </cell>
          <cell r="CF33">
            <v>62000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</row>
        <row r="34">
          <cell r="A34" t="str">
            <v>Depreciation Expense - Depr Exp-Distributi 4030-30005</v>
          </cell>
          <cell r="B34">
            <v>76660447.819999993</v>
          </cell>
          <cell r="C34">
            <v>6151658.5999999996</v>
          </cell>
          <cell r="D34">
            <v>6175133.9400000004</v>
          </cell>
          <cell r="E34">
            <v>6200956.8200000003</v>
          </cell>
          <cell r="F34">
            <v>6229648.9100000001</v>
          </cell>
          <cell r="G34">
            <v>6261928.7599999998</v>
          </cell>
          <cell r="H34">
            <v>6298818.0099999998</v>
          </cell>
          <cell r="I34">
            <v>6341857.1399999997</v>
          </cell>
          <cell r="J34">
            <v>6393503.9000000004</v>
          </cell>
          <cell r="K34">
            <v>6458061.5999999996</v>
          </cell>
          <cell r="L34">
            <v>6544139.8600000003</v>
          </cell>
          <cell r="M34">
            <v>6673255.25</v>
          </cell>
          <cell r="N34">
            <v>6931485.0300000003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</row>
        <row r="35">
          <cell r="A35" t="str">
            <v>Depreciation Expense - Depr Exp-General Pl 4030-30007</v>
          </cell>
          <cell r="B35">
            <v>2058601.04</v>
          </cell>
          <cell r="C35">
            <v>158620</v>
          </cell>
          <cell r="D35">
            <v>158997.07</v>
          </cell>
          <cell r="E35">
            <v>159411.49</v>
          </cell>
          <cell r="F35">
            <v>159871.96</v>
          </cell>
          <cell r="G35">
            <v>160389.99</v>
          </cell>
          <cell r="H35">
            <v>160982.01999999999</v>
          </cell>
          <cell r="I35">
            <v>161672.73000000001</v>
          </cell>
          <cell r="J35">
            <v>162501.57</v>
          </cell>
          <cell r="K35">
            <v>163537.63</v>
          </cell>
          <cell r="L35">
            <v>164919.04000000001</v>
          </cell>
          <cell r="M35">
            <v>166991.16</v>
          </cell>
          <cell r="N35">
            <v>280706.38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>
            <v>100800</v>
          </cell>
          <cell r="BG37">
            <v>8400</v>
          </cell>
          <cell r="BH37">
            <v>8400</v>
          </cell>
          <cell r="BI37">
            <v>8400</v>
          </cell>
          <cell r="BJ37">
            <v>8400</v>
          </cell>
          <cell r="BK37">
            <v>8400</v>
          </cell>
          <cell r="BL37">
            <v>8400</v>
          </cell>
          <cell r="BM37">
            <v>8400</v>
          </cell>
          <cell r="BN37">
            <v>8400</v>
          </cell>
          <cell r="BO37">
            <v>8400</v>
          </cell>
          <cell r="BP37">
            <v>8400</v>
          </cell>
          <cell r="BQ37">
            <v>8400</v>
          </cell>
          <cell r="BR37">
            <v>8400</v>
          </cell>
          <cell r="BT37">
            <v>102900</v>
          </cell>
          <cell r="BU37">
            <v>8575</v>
          </cell>
          <cell r="BV37">
            <v>8575</v>
          </cell>
          <cell r="BW37">
            <v>8575</v>
          </cell>
          <cell r="BX37">
            <v>8575</v>
          </cell>
          <cell r="BY37">
            <v>8575</v>
          </cell>
          <cell r="BZ37">
            <v>8575</v>
          </cell>
          <cell r="CA37">
            <v>8575</v>
          </cell>
          <cell r="CB37">
            <v>8575</v>
          </cell>
          <cell r="CC37">
            <v>8575</v>
          </cell>
          <cell r="CD37">
            <v>8575</v>
          </cell>
          <cell r="CE37">
            <v>8575</v>
          </cell>
          <cell r="CF37">
            <v>8575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>
            <v>13200</v>
          </cell>
          <cell r="BU39">
            <v>1100</v>
          </cell>
          <cell r="BV39">
            <v>1100</v>
          </cell>
          <cell r="BW39">
            <v>1100</v>
          </cell>
          <cell r="BX39">
            <v>1100</v>
          </cell>
          <cell r="BY39">
            <v>1100</v>
          </cell>
          <cell r="BZ39">
            <v>1100</v>
          </cell>
          <cell r="CA39">
            <v>1100</v>
          </cell>
          <cell r="CB39">
            <v>1100</v>
          </cell>
          <cell r="CC39">
            <v>1100</v>
          </cell>
          <cell r="CD39">
            <v>1100</v>
          </cell>
          <cell r="CE39">
            <v>1100</v>
          </cell>
          <cell r="CF39">
            <v>1100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</row>
        <row r="44">
          <cell r="A44" t="str">
            <v>Depreciation Expense - Stores Depreciation 4030-30051</v>
          </cell>
          <cell r="B44">
            <v>264.12</v>
          </cell>
          <cell r="C44">
            <v>22.01</v>
          </cell>
          <cell r="D44">
            <v>22.01</v>
          </cell>
          <cell r="E44">
            <v>22.01</v>
          </cell>
          <cell r="F44">
            <v>22.01</v>
          </cell>
          <cell r="G44">
            <v>22.01</v>
          </cell>
          <cell r="H44">
            <v>22.01</v>
          </cell>
          <cell r="I44">
            <v>22.01</v>
          </cell>
          <cell r="J44">
            <v>22.01</v>
          </cell>
          <cell r="K44">
            <v>22.01</v>
          </cell>
          <cell r="L44">
            <v>22.01</v>
          </cell>
          <cell r="M44">
            <v>22.01</v>
          </cell>
          <cell r="N44">
            <v>22.01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</row>
        <row r="46">
          <cell r="A46" t="str">
            <v>Depreciation Expense - Tools &amp; Shop Deprec 4030-30061</v>
          </cell>
          <cell r="B46">
            <v>128326.61</v>
          </cell>
          <cell r="C46">
            <v>10016.31</v>
          </cell>
          <cell r="D46">
            <v>10083.51</v>
          </cell>
          <cell r="E46">
            <v>10157.42</v>
          </cell>
          <cell r="F46">
            <v>10239.549999999999</v>
          </cell>
          <cell r="G46">
            <v>10331.950000000001</v>
          </cell>
          <cell r="H46">
            <v>10437.549999999999</v>
          </cell>
          <cell r="I46">
            <v>10560.74</v>
          </cell>
          <cell r="J46">
            <v>10708.58</v>
          </cell>
          <cell r="K46">
            <v>10893.37</v>
          </cell>
          <cell r="L46">
            <v>11139.76</v>
          </cell>
          <cell r="M46">
            <v>11509.35</v>
          </cell>
          <cell r="N46">
            <v>12248.52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</row>
        <row r="48">
          <cell r="A48" t="str">
            <v>Depreciation Expense - Lab Depreciation 4030-30071</v>
          </cell>
          <cell r="B48">
            <v>8723.86</v>
          </cell>
          <cell r="C48">
            <v>745.47</v>
          </cell>
          <cell r="D48">
            <v>743.64</v>
          </cell>
          <cell r="E48">
            <v>741.62</v>
          </cell>
          <cell r="F48">
            <v>739.38</v>
          </cell>
          <cell r="G48">
            <v>736.86</v>
          </cell>
          <cell r="H48">
            <v>733.98</v>
          </cell>
          <cell r="I48">
            <v>730.62</v>
          </cell>
          <cell r="J48">
            <v>726.59</v>
          </cell>
          <cell r="K48">
            <v>721.55</v>
          </cell>
          <cell r="L48">
            <v>714.83</v>
          </cell>
          <cell r="M48">
            <v>704.74</v>
          </cell>
          <cell r="N48">
            <v>684.58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</row>
        <row r="57">
          <cell r="A57" t="str">
            <v>Depreciation Expense - Billing for Taxes O 4030-41124</v>
          </cell>
          <cell r="B57">
            <v>11277402.550000001</v>
          </cell>
          <cell r="C57">
            <v>942879.72</v>
          </cell>
          <cell r="D57">
            <v>946062.76</v>
          </cell>
          <cell r="E57">
            <v>938723.3</v>
          </cell>
          <cell r="F57">
            <v>904500.51</v>
          </cell>
          <cell r="G57">
            <v>912165.39</v>
          </cell>
          <cell r="H57">
            <v>918499.63</v>
          </cell>
          <cell r="I57">
            <v>923714.12</v>
          </cell>
          <cell r="J57">
            <v>930605.58</v>
          </cell>
          <cell r="K57">
            <v>939219.9</v>
          </cell>
          <cell r="L57">
            <v>950705.68</v>
          </cell>
          <cell r="M57">
            <v>967934.32</v>
          </cell>
          <cell r="N57">
            <v>1002391.64</v>
          </cell>
          <cell r="P57">
            <v>2031117.55</v>
          </cell>
          <cell r="Q57">
            <v>166169.62</v>
          </cell>
          <cell r="R57">
            <v>166784.81</v>
          </cell>
          <cell r="S57">
            <v>167461.51999999999</v>
          </cell>
          <cell r="T57">
            <v>164722.96</v>
          </cell>
          <cell r="U57">
            <v>164826.12</v>
          </cell>
          <cell r="V57">
            <v>165792.84</v>
          </cell>
          <cell r="W57">
            <v>166920.69</v>
          </cell>
          <cell r="X57">
            <v>168274.12</v>
          </cell>
          <cell r="Y57">
            <v>169965.89</v>
          </cell>
          <cell r="Z57">
            <v>172221.59</v>
          </cell>
          <cell r="AA57">
            <v>175605.14</v>
          </cell>
          <cell r="AB57">
            <v>182372.25</v>
          </cell>
          <cell r="AD57" t="str">
            <v>0</v>
          </cell>
          <cell r="AE57" t="str">
            <v>0</v>
          </cell>
          <cell r="AF57" t="str">
            <v>0</v>
          </cell>
          <cell r="AG57" t="str">
            <v>0</v>
          </cell>
          <cell r="AH57" t="str">
            <v>0</v>
          </cell>
          <cell r="AI57" t="str">
            <v>0</v>
          </cell>
          <cell r="AJ57" t="str">
            <v>0</v>
          </cell>
          <cell r="AK57" t="str">
            <v>0</v>
          </cell>
          <cell r="AL57" t="str">
            <v>0</v>
          </cell>
          <cell r="AM57" t="str">
            <v>0</v>
          </cell>
          <cell r="AN57" t="str">
            <v>0</v>
          </cell>
          <cell r="AO57" t="str">
            <v>0</v>
          </cell>
          <cell r="AP57" t="str">
            <v>0</v>
          </cell>
          <cell r="AR57">
            <v>1129527.19</v>
          </cell>
          <cell r="AS57">
            <v>86549.96</v>
          </cell>
          <cell r="AT57">
            <v>86866.46</v>
          </cell>
          <cell r="AU57">
            <v>86992.960000000006</v>
          </cell>
          <cell r="AV57">
            <v>87889.75</v>
          </cell>
          <cell r="AW57">
            <v>89727.82</v>
          </cell>
          <cell r="AX57">
            <v>91867.63</v>
          </cell>
          <cell r="AY57">
            <v>93212.82</v>
          </cell>
          <cell r="AZ57">
            <v>94827.05</v>
          </cell>
          <cell r="BA57">
            <v>96844.83</v>
          </cell>
          <cell r="BB57">
            <v>99535.21</v>
          </cell>
          <cell r="BC57">
            <v>103570.78</v>
          </cell>
          <cell r="BD57">
            <v>111641.92</v>
          </cell>
          <cell r="BF57">
            <v>304176</v>
          </cell>
          <cell r="BG57">
            <v>23401</v>
          </cell>
          <cell r="BH57">
            <v>23594</v>
          </cell>
          <cell r="BI57">
            <v>23806</v>
          </cell>
          <cell r="BJ57">
            <v>24042</v>
          </cell>
          <cell r="BK57">
            <v>24308</v>
          </cell>
          <cell r="BL57">
            <v>24611</v>
          </cell>
          <cell r="BM57">
            <v>24965</v>
          </cell>
          <cell r="BN57">
            <v>25390</v>
          </cell>
          <cell r="BO57">
            <v>25921</v>
          </cell>
          <cell r="BP57">
            <v>26630</v>
          </cell>
          <cell r="BQ57">
            <v>27692</v>
          </cell>
          <cell r="BR57">
            <v>29816</v>
          </cell>
          <cell r="BT57">
            <v>73336</v>
          </cell>
          <cell r="BU57">
            <v>5641</v>
          </cell>
          <cell r="BV57">
            <v>5689</v>
          </cell>
          <cell r="BW57">
            <v>5739</v>
          </cell>
          <cell r="BX57">
            <v>5796</v>
          </cell>
          <cell r="BY57">
            <v>5861</v>
          </cell>
          <cell r="BZ57">
            <v>5934</v>
          </cell>
          <cell r="CA57">
            <v>6019</v>
          </cell>
          <cell r="CB57">
            <v>6122</v>
          </cell>
          <cell r="CC57">
            <v>6249</v>
          </cell>
          <cell r="CD57">
            <v>6421</v>
          </cell>
          <cell r="CE57">
            <v>6676</v>
          </cell>
          <cell r="CF57">
            <v>7189</v>
          </cell>
          <cell r="CH57" t="str">
            <v>0</v>
          </cell>
          <cell r="CI57" t="str">
            <v>0</v>
          </cell>
          <cell r="CJ57" t="str">
            <v>0</v>
          </cell>
          <cell r="CK57" t="str">
            <v>0</v>
          </cell>
          <cell r="CL57" t="str">
            <v>0</v>
          </cell>
          <cell r="CM57" t="str">
            <v>0</v>
          </cell>
          <cell r="CN57" t="str">
            <v>0</v>
          </cell>
          <cell r="CO57" t="str">
            <v>0</v>
          </cell>
          <cell r="CP57" t="str">
            <v>0</v>
          </cell>
          <cell r="CQ57" t="str">
            <v>0</v>
          </cell>
          <cell r="CR57" t="str">
            <v>0</v>
          </cell>
          <cell r="CS57" t="str">
            <v>0</v>
          </cell>
          <cell r="CT57" t="str">
            <v>0</v>
          </cell>
          <cell r="CV57" t="str">
            <v>0</v>
          </cell>
          <cell r="CW57" t="str">
            <v>0</v>
          </cell>
          <cell r="CX57" t="str">
            <v>0</v>
          </cell>
          <cell r="CY57" t="str">
            <v>0</v>
          </cell>
          <cell r="CZ57" t="str">
            <v>0</v>
          </cell>
          <cell r="DA57" t="str">
            <v>0</v>
          </cell>
          <cell r="DB57" t="str">
            <v>0</v>
          </cell>
          <cell r="DC57" t="str">
            <v>0</v>
          </cell>
          <cell r="DD57" t="str">
            <v>0</v>
          </cell>
          <cell r="DE57" t="str">
            <v>0</v>
          </cell>
          <cell r="DF57" t="str">
            <v>0</v>
          </cell>
          <cell r="DG57" t="str">
            <v>0</v>
          </cell>
          <cell r="DH57" t="str">
            <v>0</v>
          </cell>
          <cell r="DJ57" t="str">
            <v>0</v>
          </cell>
          <cell r="DK57" t="str">
            <v>0</v>
          </cell>
          <cell r="DL57" t="str">
            <v>0</v>
          </cell>
          <cell r="DM57" t="str">
            <v>0</v>
          </cell>
          <cell r="DN57" t="str">
            <v>0</v>
          </cell>
          <cell r="DO57" t="str">
            <v>0</v>
          </cell>
          <cell r="DP57" t="str">
            <v>0</v>
          </cell>
          <cell r="DQ57" t="str">
            <v>0</v>
          </cell>
          <cell r="DR57" t="str">
            <v>0</v>
          </cell>
          <cell r="DS57" t="str">
            <v>0</v>
          </cell>
          <cell r="DT57" t="str">
            <v>0</v>
          </cell>
          <cell r="DU57" t="str">
            <v>0</v>
          </cell>
          <cell r="DV57" t="str">
            <v>0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</row>
        <row r="63">
          <cell r="A63" t="str">
            <v>Amortization of gas plant acquisition a - Amort Util/Plant Ac 4060-30011</v>
          </cell>
          <cell r="B63">
            <v>-3171875.04</v>
          </cell>
          <cell r="C63">
            <v>-264322.92</v>
          </cell>
          <cell r="D63">
            <v>-264322.92</v>
          </cell>
          <cell r="E63">
            <v>-264322.92</v>
          </cell>
          <cell r="F63">
            <v>-264322.92</v>
          </cell>
          <cell r="G63">
            <v>-264322.92</v>
          </cell>
          <cell r="H63">
            <v>-264322.92</v>
          </cell>
          <cell r="I63">
            <v>-264322.92</v>
          </cell>
          <cell r="J63">
            <v>-264322.92</v>
          </cell>
          <cell r="K63">
            <v>-264322.92</v>
          </cell>
          <cell r="L63">
            <v>-264322.92</v>
          </cell>
          <cell r="M63">
            <v>-264322.92</v>
          </cell>
          <cell r="N63">
            <v>-264322.92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</row>
        <row r="64">
          <cell r="A64" t="str">
            <v>Amortization of property losses unrecov - Amort Util/Plant Ac 4071-30011</v>
          </cell>
          <cell r="B64">
            <v>5898191.7799999993</v>
          </cell>
          <cell r="C64">
            <v>523727.58</v>
          </cell>
          <cell r="D64">
            <v>530578.11</v>
          </cell>
          <cell r="E64">
            <v>532665.63</v>
          </cell>
          <cell r="F64">
            <v>536352.93000000005</v>
          </cell>
          <cell r="G64">
            <v>530837.79</v>
          </cell>
          <cell r="H64">
            <v>535080.30000000005</v>
          </cell>
          <cell r="I64">
            <v>532846.66</v>
          </cell>
          <cell r="J64">
            <v>441251.52</v>
          </cell>
          <cell r="K64">
            <v>434342.36</v>
          </cell>
          <cell r="L64">
            <v>432104.87</v>
          </cell>
          <cell r="M64">
            <v>435431.84</v>
          </cell>
          <cell r="N64">
            <v>432972.19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</row>
        <row r="66">
          <cell r="A66" t="str">
            <v>Total Depreciation&amp;Amortization</v>
          </cell>
          <cell r="B66">
            <v>92860082.739999995</v>
          </cell>
          <cell r="C66">
            <v>7523346.7699999986</v>
          </cell>
          <cell r="D66">
            <v>7557298.1200000001</v>
          </cell>
          <cell r="E66">
            <v>7578355.3700000001</v>
          </cell>
          <cell r="F66">
            <v>7577052.3299999991</v>
          </cell>
          <cell r="G66">
            <v>7612089.8300000001</v>
          </cell>
          <cell r="H66">
            <v>7660250.5799999991</v>
          </cell>
          <cell r="I66">
            <v>7707081.1000000006</v>
          </cell>
          <cell r="J66">
            <v>7674996.8300000001</v>
          </cell>
          <cell r="K66">
            <v>7742475.5</v>
          </cell>
          <cell r="L66">
            <v>7839423.1299999999</v>
          </cell>
          <cell r="M66">
            <v>7991525.75</v>
          </cell>
          <cell r="N66">
            <v>8396187.4299999997</v>
          </cell>
          <cell r="P66">
            <v>12687262.550000001</v>
          </cell>
          <cell r="Q66">
            <v>1023243.62</v>
          </cell>
          <cell r="R66">
            <v>1026098.81</v>
          </cell>
          <cell r="S66">
            <v>1025389.52</v>
          </cell>
          <cell r="T66">
            <v>1023608.96</v>
          </cell>
          <cell r="U66">
            <v>1023045.12</v>
          </cell>
          <cell r="V66">
            <v>1025033.84</v>
          </cell>
          <cell r="W66">
            <v>1031353.69</v>
          </cell>
          <cell r="X66">
            <v>1073241.1200000001</v>
          </cell>
          <cell r="Y66">
            <v>1088422.8900000001</v>
          </cell>
          <cell r="Z66">
            <v>1096662.5900000001</v>
          </cell>
          <cell r="AA66">
            <v>1110422.1400000001</v>
          </cell>
          <cell r="AB66">
            <v>1140740.25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21856495.190000001</v>
          </cell>
          <cell r="AS66">
            <v>1726774.96</v>
          </cell>
          <cell r="AT66">
            <v>1735958.46</v>
          </cell>
          <cell r="AU66">
            <v>1745837.96</v>
          </cell>
          <cell r="AV66">
            <v>1757571.75</v>
          </cell>
          <cell r="AW66">
            <v>1771601.82</v>
          </cell>
          <cell r="AX66">
            <v>1787674.63</v>
          </cell>
          <cell r="AY66">
            <v>1805274.82</v>
          </cell>
          <cell r="AZ66">
            <v>1826395.05</v>
          </cell>
          <cell r="BA66">
            <v>1816554.83</v>
          </cell>
          <cell r="BB66">
            <v>1890548.21</v>
          </cell>
          <cell r="BC66">
            <v>1943349.78</v>
          </cell>
          <cell r="BD66">
            <v>2048952.92</v>
          </cell>
          <cell r="BF66">
            <v>2000976</v>
          </cell>
          <cell r="BG66">
            <v>164801</v>
          </cell>
          <cell r="BH66">
            <v>164994</v>
          </cell>
          <cell r="BI66">
            <v>165206</v>
          </cell>
          <cell r="BJ66">
            <v>165442</v>
          </cell>
          <cell r="BK66">
            <v>165708</v>
          </cell>
          <cell r="BL66">
            <v>166011</v>
          </cell>
          <cell r="BM66">
            <v>166365</v>
          </cell>
          <cell r="BN66">
            <v>166790</v>
          </cell>
          <cell r="BO66">
            <v>167321</v>
          </cell>
          <cell r="BP66">
            <v>168030</v>
          </cell>
          <cell r="BQ66">
            <v>169092</v>
          </cell>
          <cell r="BR66">
            <v>171216</v>
          </cell>
          <cell r="BT66">
            <v>1848136</v>
          </cell>
          <cell r="BU66">
            <v>153541</v>
          </cell>
          <cell r="BV66">
            <v>153589</v>
          </cell>
          <cell r="BW66">
            <v>153639</v>
          </cell>
          <cell r="BX66">
            <v>153696</v>
          </cell>
          <cell r="BY66">
            <v>153761</v>
          </cell>
          <cell r="BZ66">
            <v>153834</v>
          </cell>
          <cell r="CA66">
            <v>153919</v>
          </cell>
          <cell r="CB66">
            <v>154022</v>
          </cell>
          <cell r="CC66">
            <v>154149</v>
          </cell>
          <cell r="CD66">
            <v>154321</v>
          </cell>
          <cell r="CE66">
            <v>154576</v>
          </cell>
          <cell r="CF66">
            <v>155089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</row>
        <row r="67">
          <cell r="A67" t="str">
            <v>Depreciation and Amortization</v>
          </cell>
          <cell r="B67">
            <v>92860082.74000001</v>
          </cell>
          <cell r="C67">
            <v>7523346.7699999986</v>
          </cell>
          <cell r="D67">
            <v>7557298.1200000001</v>
          </cell>
          <cell r="E67">
            <v>7578355.3700000001</v>
          </cell>
          <cell r="F67">
            <v>7577052.3299999991</v>
          </cell>
          <cell r="G67">
            <v>7612089.8300000001</v>
          </cell>
          <cell r="H67">
            <v>7660250.5799999991</v>
          </cell>
          <cell r="I67">
            <v>7707081.1000000006</v>
          </cell>
          <cell r="J67">
            <v>7674996.8300000001</v>
          </cell>
          <cell r="K67">
            <v>7742475.5</v>
          </cell>
          <cell r="L67">
            <v>7839423.1299999999</v>
          </cell>
          <cell r="M67">
            <v>7991525.75</v>
          </cell>
          <cell r="N67">
            <v>8396187.4299999997</v>
          </cell>
          <cell r="P67">
            <v>12687262.550000001</v>
          </cell>
          <cell r="Q67">
            <v>1023243.62</v>
          </cell>
          <cell r="R67">
            <v>1026098.81</v>
          </cell>
          <cell r="S67">
            <v>1025389.52</v>
          </cell>
          <cell r="T67">
            <v>1023608.96</v>
          </cell>
          <cell r="U67">
            <v>1023045.12</v>
          </cell>
          <cell r="V67">
            <v>1025033.84</v>
          </cell>
          <cell r="W67">
            <v>1031353.69</v>
          </cell>
          <cell r="X67">
            <v>1073241.1200000001</v>
          </cell>
          <cell r="Y67">
            <v>1088422.8899999999</v>
          </cell>
          <cell r="Z67">
            <v>1096662.5900000001</v>
          </cell>
          <cell r="AA67">
            <v>1110422.1399999999</v>
          </cell>
          <cell r="AB67">
            <v>1140740.25</v>
          </cell>
          <cell r="AD67" t="str">
            <v>0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M67" t="str">
            <v>0</v>
          </cell>
          <cell r="AN67" t="str">
            <v>0</v>
          </cell>
          <cell r="AO67" t="str">
            <v>0</v>
          </cell>
          <cell r="AP67" t="str">
            <v>0</v>
          </cell>
          <cell r="AR67">
            <v>21856495.190000001</v>
          </cell>
          <cell r="AS67">
            <v>1726774.96</v>
          </cell>
          <cell r="AT67">
            <v>1735958.46</v>
          </cell>
          <cell r="AU67">
            <v>1745837.96</v>
          </cell>
          <cell r="AV67">
            <v>1757571.75</v>
          </cell>
          <cell r="AW67">
            <v>1771601.82</v>
          </cell>
          <cell r="AX67">
            <v>1787674.63</v>
          </cell>
          <cell r="AY67">
            <v>1805274.82</v>
          </cell>
          <cell r="AZ67">
            <v>1826395.05</v>
          </cell>
          <cell r="BA67">
            <v>1816554.83</v>
          </cell>
          <cell r="BB67">
            <v>1890548.21</v>
          </cell>
          <cell r="BC67">
            <v>1943349.78</v>
          </cell>
          <cell r="BD67">
            <v>2048952.92</v>
          </cell>
          <cell r="BF67">
            <v>2000976</v>
          </cell>
          <cell r="BG67">
            <v>164801</v>
          </cell>
          <cell r="BH67">
            <v>164994</v>
          </cell>
          <cell r="BI67">
            <v>165206</v>
          </cell>
          <cell r="BJ67">
            <v>165442</v>
          </cell>
          <cell r="BK67">
            <v>165708</v>
          </cell>
          <cell r="BL67">
            <v>166011</v>
          </cell>
          <cell r="BM67">
            <v>166365</v>
          </cell>
          <cell r="BN67">
            <v>166790</v>
          </cell>
          <cell r="BO67">
            <v>167321</v>
          </cell>
          <cell r="BP67">
            <v>168030</v>
          </cell>
          <cell r="BQ67">
            <v>169092</v>
          </cell>
          <cell r="BR67">
            <v>171216</v>
          </cell>
          <cell r="BT67">
            <v>1848136</v>
          </cell>
          <cell r="BU67">
            <v>153541</v>
          </cell>
          <cell r="BV67">
            <v>153589</v>
          </cell>
          <cell r="BW67">
            <v>153639</v>
          </cell>
          <cell r="BX67">
            <v>153696</v>
          </cell>
          <cell r="BY67">
            <v>153761</v>
          </cell>
          <cell r="BZ67">
            <v>153834</v>
          </cell>
          <cell r="CA67">
            <v>153919</v>
          </cell>
          <cell r="CB67">
            <v>154022</v>
          </cell>
          <cell r="CC67">
            <v>154149</v>
          </cell>
          <cell r="CD67">
            <v>154321</v>
          </cell>
          <cell r="CE67">
            <v>154576</v>
          </cell>
          <cell r="CF67">
            <v>155089</v>
          </cell>
          <cell r="CH67" t="str">
            <v>0</v>
          </cell>
          <cell r="CI67" t="str">
            <v>0</v>
          </cell>
          <cell r="CJ67" t="str">
            <v>0</v>
          </cell>
          <cell r="CK67" t="str">
            <v>0</v>
          </cell>
          <cell r="CL67" t="str">
            <v>0</v>
          </cell>
          <cell r="CM67" t="str">
            <v>0</v>
          </cell>
          <cell r="CN67" t="str">
            <v>0</v>
          </cell>
          <cell r="CO67" t="str">
            <v>0</v>
          </cell>
          <cell r="CP67" t="str">
            <v>0</v>
          </cell>
          <cell r="CQ67" t="str">
            <v>0</v>
          </cell>
          <cell r="CR67" t="str">
            <v>0</v>
          </cell>
          <cell r="CS67" t="str">
            <v>0</v>
          </cell>
          <cell r="CT67" t="str">
            <v>0</v>
          </cell>
          <cell r="CV67" t="str">
            <v>0</v>
          </cell>
          <cell r="CW67" t="str">
            <v>0</v>
          </cell>
          <cell r="CX67" t="str">
            <v>0</v>
          </cell>
          <cell r="CY67" t="str">
            <v>0</v>
          </cell>
          <cell r="CZ67" t="str">
            <v>0</v>
          </cell>
          <cell r="DA67" t="str">
            <v>0</v>
          </cell>
          <cell r="DB67" t="str">
            <v>0</v>
          </cell>
          <cell r="DC67" t="str">
            <v>0</v>
          </cell>
          <cell r="DD67" t="str">
            <v>0</v>
          </cell>
          <cell r="DE67" t="str">
            <v>0</v>
          </cell>
          <cell r="DF67" t="str">
            <v>0</v>
          </cell>
          <cell r="DG67" t="str">
            <v>0</v>
          </cell>
          <cell r="DH67" t="str">
            <v>0</v>
          </cell>
          <cell r="DJ67" t="str">
            <v>0</v>
          </cell>
          <cell r="DK67" t="str">
            <v>0</v>
          </cell>
          <cell r="DL67" t="str">
            <v>0</v>
          </cell>
          <cell r="DM67" t="str">
            <v>0</v>
          </cell>
          <cell r="DN67" t="str">
            <v>0</v>
          </cell>
          <cell r="DO67" t="str">
            <v>0</v>
          </cell>
          <cell r="DP67" t="str">
            <v>0</v>
          </cell>
          <cell r="DQ67" t="str">
            <v>0</v>
          </cell>
          <cell r="DR67" t="str">
            <v>0</v>
          </cell>
          <cell r="DS67" t="str">
            <v>0</v>
          </cell>
          <cell r="DT67" t="str">
            <v>0</v>
          </cell>
          <cell r="DU67" t="str">
            <v>0</v>
          </cell>
          <cell r="DV67" t="str">
            <v>0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</row>
        <row r="69">
          <cell r="A69" t="str">
            <v>SSU Depreciation</v>
          </cell>
          <cell r="B69">
            <v>11277402.550000001</v>
          </cell>
          <cell r="C69">
            <v>942879.72</v>
          </cell>
          <cell r="D69">
            <v>946062.76</v>
          </cell>
          <cell r="E69">
            <v>938723.3</v>
          </cell>
          <cell r="F69">
            <v>904500.51</v>
          </cell>
          <cell r="G69">
            <v>912165.39</v>
          </cell>
          <cell r="H69">
            <v>918499.63</v>
          </cell>
          <cell r="I69">
            <v>923714.12</v>
          </cell>
          <cell r="J69">
            <v>930605.58</v>
          </cell>
          <cell r="K69">
            <v>939219.9</v>
          </cell>
          <cell r="L69">
            <v>950705.68</v>
          </cell>
          <cell r="M69">
            <v>967934.32</v>
          </cell>
          <cell r="N69">
            <v>1002391.64</v>
          </cell>
          <cell r="P69">
            <v>2031117.55</v>
          </cell>
          <cell r="Q69">
            <v>166169.62</v>
          </cell>
          <cell r="R69">
            <v>166784.81</v>
          </cell>
          <cell r="S69">
            <v>167461.51999999999</v>
          </cell>
          <cell r="T69">
            <v>164722.96</v>
          </cell>
          <cell r="U69">
            <v>164826.12</v>
          </cell>
          <cell r="V69">
            <v>165792.84</v>
          </cell>
          <cell r="W69">
            <v>166920.69</v>
          </cell>
          <cell r="X69">
            <v>168274.12</v>
          </cell>
          <cell r="Y69">
            <v>169965.89</v>
          </cell>
          <cell r="Z69">
            <v>172221.59</v>
          </cell>
          <cell r="AA69">
            <v>175605.14</v>
          </cell>
          <cell r="AB69">
            <v>182372.25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R69">
            <v>1129527.19</v>
          </cell>
          <cell r="AS69">
            <v>86549.96</v>
          </cell>
          <cell r="AT69">
            <v>86866.46</v>
          </cell>
          <cell r="AU69">
            <v>86992.960000000006</v>
          </cell>
          <cell r="AV69">
            <v>87889.75</v>
          </cell>
          <cell r="AW69">
            <v>89727.82</v>
          </cell>
          <cell r="AX69">
            <v>91867.63</v>
          </cell>
          <cell r="AY69">
            <v>93212.82</v>
          </cell>
          <cell r="AZ69">
            <v>94827.05</v>
          </cell>
          <cell r="BA69">
            <v>96844.83</v>
          </cell>
          <cell r="BB69">
            <v>99535.21</v>
          </cell>
          <cell r="BC69">
            <v>103570.78</v>
          </cell>
          <cell r="BD69">
            <v>111641.92</v>
          </cell>
          <cell r="BF69">
            <v>304176</v>
          </cell>
          <cell r="BG69">
            <v>23401</v>
          </cell>
          <cell r="BH69">
            <v>23594</v>
          </cell>
          <cell r="BI69">
            <v>23806</v>
          </cell>
          <cell r="BJ69">
            <v>24042</v>
          </cell>
          <cell r="BK69">
            <v>24308</v>
          </cell>
          <cell r="BL69">
            <v>24611</v>
          </cell>
          <cell r="BM69">
            <v>24965</v>
          </cell>
          <cell r="BN69">
            <v>25390</v>
          </cell>
          <cell r="BO69">
            <v>25921</v>
          </cell>
          <cell r="BP69">
            <v>26630</v>
          </cell>
          <cell r="BQ69">
            <v>27692</v>
          </cell>
          <cell r="BR69">
            <v>29816</v>
          </cell>
          <cell r="BT69">
            <v>73336</v>
          </cell>
          <cell r="BU69">
            <v>5641</v>
          </cell>
          <cell r="BV69">
            <v>5689</v>
          </cell>
          <cell r="BW69">
            <v>5739</v>
          </cell>
          <cell r="BX69">
            <v>5796</v>
          </cell>
          <cell r="BY69">
            <v>5861</v>
          </cell>
          <cell r="BZ69">
            <v>5934</v>
          </cell>
          <cell r="CA69">
            <v>6019</v>
          </cell>
          <cell r="CB69">
            <v>6122</v>
          </cell>
          <cell r="CC69">
            <v>6249</v>
          </cell>
          <cell r="CD69">
            <v>6421</v>
          </cell>
          <cell r="CE69">
            <v>6676</v>
          </cell>
          <cell r="CF69">
            <v>7189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</row>
        <row r="70">
          <cell r="A70" t="str">
            <v>Payroll Taxes</v>
          </cell>
          <cell r="B70">
            <v>2842706.38</v>
          </cell>
          <cell r="C70">
            <v>239110.47</v>
          </cell>
          <cell r="D70">
            <v>170920.56</v>
          </cell>
          <cell r="E70">
            <v>193788.88</v>
          </cell>
          <cell r="F70">
            <v>327592.28999999998</v>
          </cell>
          <cell r="G70">
            <v>300765.05</v>
          </cell>
          <cell r="H70">
            <v>229704.95</v>
          </cell>
          <cell r="I70">
            <v>229704.95</v>
          </cell>
          <cell r="J70">
            <v>220299.43</v>
          </cell>
          <cell r="K70">
            <v>229704.95</v>
          </cell>
          <cell r="L70">
            <v>239110.47</v>
          </cell>
          <cell r="M70">
            <v>220299.43</v>
          </cell>
          <cell r="N70">
            <v>241704.95</v>
          </cell>
          <cell r="P70">
            <v>1172813.68</v>
          </cell>
          <cell r="Q70">
            <v>106324.01</v>
          </cell>
          <cell r="R70">
            <v>110853.58</v>
          </cell>
          <cell r="S70">
            <v>95287.56</v>
          </cell>
          <cell r="T70">
            <v>144546.26999999999</v>
          </cell>
          <cell r="U70">
            <v>63649.08</v>
          </cell>
          <cell r="V70">
            <v>97793.42</v>
          </cell>
          <cell r="W70">
            <v>100219.82</v>
          </cell>
          <cell r="X70">
            <v>97810.84</v>
          </cell>
          <cell r="Y70">
            <v>94358.399999999994</v>
          </cell>
          <cell r="Z70">
            <v>113057.22</v>
          </cell>
          <cell r="AA70">
            <v>71475.17</v>
          </cell>
          <cell r="AB70">
            <v>77438.31</v>
          </cell>
          <cell r="AD70" t="str">
            <v>0</v>
          </cell>
          <cell r="AE70" t="str">
            <v>0</v>
          </cell>
          <cell r="AF70" t="str">
            <v>0</v>
          </cell>
          <cell r="AG70" t="str">
            <v>0</v>
          </cell>
          <cell r="AH70" t="str">
            <v>0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M70" t="str">
            <v>0</v>
          </cell>
          <cell r="AN70" t="str">
            <v>0</v>
          </cell>
          <cell r="AO70" t="str">
            <v>0</v>
          </cell>
          <cell r="AP70" t="str">
            <v>0</v>
          </cell>
          <cell r="AR70">
            <v>1532079.84</v>
          </cell>
          <cell r="AS70">
            <v>134284.48000000001</v>
          </cell>
          <cell r="AT70">
            <v>118286.88</v>
          </cell>
          <cell r="AU70">
            <v>134393.44</v>
          </cell>
          <cell r="AV70">
            <v>129024.64</v>
          </cell>
          <cell r="AW70">
            <v>118286.88</v>
          </cell>
          <cell r="AX70">
            <v>129024.64</v>
          </cell>
          <cell r="AY70">
            <v>129024.64</v>
          </cell>
          <cell r="AZ70">
            <v>123655.76</v>
          </cell>
          <cell r="BA70">
            <v>129024.64</v>
          </cell>
          <cell r="BB70">
            <v>134393.44</v>
          </cell>
          <cell r="BC70">
            <v>123655.76</v>
          </cell>
          <cell r="BD70">
            <v>129024.64</v>
          </cell>
          <cell r="BF70" t="str">
            <v>0</v>
          </cell>
          <cell r="BG70" t="str">
            <v>0</v>
          </cell>
          <cell r="BH70" t="str">
            <v>0</v>
          </cell>
          <cell r="BI70" t="str">
            <v>0</v>
          </cell>
          <cell r="BJ70" t="str">
            <v>0</v>
          </cell>
          <cell r="BK70" t="str">
            <v>0</v>
          </cell>
          <cell r="BL70" t="str">
            <v>0</v>
          </cell>
          <cell r="BM70" t="str">
            <v>0</v>
          </cell>
          <cell r="BN70" t="str">
            <v>0</v>
          </cell>
          <cell r="BO70" t="str">
            <v>0</v>
          </cell>
          <cell r="BP70" t="str">
            <v>0</v>
          </cell>
          <cell r="BQ70" t="str">
            <v>0</v>
          </cell>
          <cell r="BR70" t="str">
            <v>0</v>
          </cell>
          <cell r="BT70" t="str">
            <v>0</v>
          </cell>
          <cell r="BU70" t="str">
            <v>0</v>
          </cell>
          <cell r="BV70" t="str">
            <v>0</v>
          </cell>
          <cell r="BW70" t="str">
            <v>0</v>
          </cell>
          <cell r="BX70" t="str">
            <v>0</v>
          </cell>
          <cell r="BY70" t="str">
            <v>0</v>
          </cell>
          <cell r="BZ70" t="str">
            <v>0</v>
          </cell>
          <cell r="CA70" t="str">
            <v>0</v>
          </cell>
          <cell r="CB70" t="str">
            <v>0</v>
          </cell>
          <cell r="CC70" t="str">
            <v>0</v>
          </cell>
          <cell r="CD70" t="str">
            <v>0</v>
          </cell>
          <cell r="CE70" t="str">
            <v>0</v>
          </cell>
          <cell r="CF70" t="str">
            <v>0</v>
          </cell>
          <cell r="CH70" t="str">
            <v>0</v>
          </cell>
          <cell r="CI70" t="str">
            <v>0</v>
          </cell>
          <cell r="CJ70" t="str">
            <v>0</v>
          </cell>
          <cell r="CK70" t="str">
            <v>0</v>
          </cell>
          <cell r="CL70" t="str">
            <v>0</v>
          </cell>
          <cell r="CM70" t="str">
            <v>0</v>
          </cell>
          <cell r="CN70" t="str">
            <v>0</v>
          </cell>
          <cell r="CO70" t="str">
            <v>0</v>
          </cell>
          <cell r="CP70" t="str">
            <v>0</v>
          </cell>
          <cell r="CQ70" t="str">
            <v>0</v>
          </cell>
          <cell r="CR70" t="str">
            <v>0</v>
          </cell>
          <cell r="CS70" t="str">
            <v>0</v>
          </cell>
          <cell r="CT70" t="str">
            <v>0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 t="str">
            <v>0</v>
          </cell>
          <cell r="DK70" t="str">
            <v>0</v>
          </cell>
          <cell r="DL70" t="str">
            <v>0</v>
          </cell>
          <cell r="DM70" t="str">
            <v>0</v>
          </cell>
          <cell r="DN70" t="str">
            <v>0</v>
          </cell>
          <cell r="DO70" t="str">
            <v>0</v>
          </cell>
          <cell r="DP70" t="str">
            <v>0</v>
          </cell>
          <cell r="DQ70" t="str">
            <v>0</v>
          </cell>
          <cell r="DR70" t="str">
            <v>0</v>
          </cell>
          <cell r="DS70" t="str">
            <v>0</v>
          </cell>
          <cell r="DT70" t="str">
            <v>0</v>
          </cell>
          <cell r="DU70" t="str">
            <v>0</v>
          </cell>
          <cell r="DV70" t="str">
            <v>0</v>
          </cell>
        </row>
        <row r="71">
          <cell r="A71" t="str">
            <v>Ad Valorem</v>
          </cell>
          <cell r="B71">
            <v>17691000</v>
          </cell>
          <cell r="C71">
            <v>1474250</v>
          </cell>
          <cell r="D71">
            <v>1474250</v>
          </cell>
          <cell r="E71">
            <v>1474250</v>
          </cell>
          <cell r="F71">
            <v>1474250</v>
          </cell>
          <cell r="G71">
            <v>1474250</v>
          </cell>
          <cell r="H71">
            <v>1474250</v>
          </cell>
          <cell r="I71">
            <v>1474250</v>
          </cell>
          <cell r="J71">
            <v>1474250</v>
          </cell>
          <cell r="K71">
            <v>1474250</v>
          </cell>
          <cell r="L71">
            <v>1474250</v>
          </cell>
          <cell r="M71">
            <v>1474250</v>
          </cell>
          <cell r="N71">
            <v>1474250</v>
          </cell>
          <cell r="P71">
            <v>6900000</v>
          </cell>
          <cell r="Q71">
            <v>575000</v>
          </cell>
          <cell r="R71">
            <v>575000</v>
          </cell>
          <cell r="S71">
            <v>575000</v>
          </cell>
          <cell r="T71">
            <v>575000</v>
          </cell>
          <cell r="U71">
            <v>575000</v>
          </cell>
          <cell r="V71">
            <v>575000</v>
          </cell>
          <cell r="W71">
            <v>575000</v>
          </cell>
          <cell r="X71">
            <v>575000</v>
          </cell>
          <cell r="Y71">
            <v>575000</v>
          </cell>
          <cell r="Z71">
            <v>575000</v>
          </cell>
          <cell r="AA71">
            <v>575000</v>
          </cell>
          <cell r="AB71">
            <v>575000</v>
          </cell>
          <cell r="AD71" t="str">
            <v>0</v>
          </cell>
          <cell r="AE71" t="str">
            <v>0</v>
          </cell>
          <cell r="AF71" t="str">
            <v>0</v>
          </cell>
          <cell r="AG71" t="str">
            <v>0</v>
          </cell>
          <cell r="AH71" t="str">
            <v>0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M71" t="str">
            <v>0</v>
          </cell>
          <cell r="AN71" t="str">
            <v>0</v>
          </cell>
          <cell r="AO71" t="str">
            <v>0</v>
          </cell>
          <cell r="AP71" t="str">
            <v>0</v>
          </cell>
          <cell r="AR71">
            <v>7168920</v>
          </cell>
          <cell r="AS71">
            <v>578000</v>
          </cell>
          <cell r="AT71">
            <v>578000</v>
          </cell>
          <cell r="AU71">
            <v>578000</v>
          </cell>
          <cell r="AV71">
            <v>603000</v>
          </cell>
          <cell r="AW71">
            <v>603000</v>
          </cell>
          <cell r="AX71">
            <v>603000</v>
          </cell>
          <cell r="AY71">
            <v>603000</v>
          </cell>
          <cell r="AZ71">
            <v>603000</v>
          </cell>
          <cell r="BA71">
            <v>603000</v>
          </cell>
          <cell r="BB71">
            <v>603000</v>
          </cell>
          <cell r="BC71">
            <v>603000</v>
          </cell>
          <cell r="BD71">
            <v>610920</v>
          </cell>
          <cell r="BF71" t="str">
            <v>0</v>
          </cell>
          <cell r="BG71" t="str">
            <v>0</v>
          </cell>
          <cell r="BH71" t="str">
            <v>0</v>
          </cell>
          <cell r="BI71" t="str">
            <v>0</v>
          </cell>
          <cell r="BJ71" t="str">
            <v>0</v>
          </cell>
          <cell r="BK71" t="str">
            <v>0</v>
          </cell>
          <cell r="BL71" t="str">
            <v>0</v>
          </cell>
          <cell r="BM71" t="str">
            <v>0</v>
          </cell>
          <cell r="BN71" t="str">
            <v>0</v>
          </cell>
          <cell r="BO71" t="str">
            <v>0</v>
          </cell>
          <cell r="BP71" t="str">
            <v>0</v>
          </cell>
          <cell r="BQ71" t="str">
            <v>0</v>
          </cell>
          <cell r="BR71" t="str">
            <v>0</v>
          </cell>
          <cell r="BT71">
            <v>18000</v>
          </cell>
          <cell r="BU71">
            <v>1500</v>
          </cell>
          <cell r="BV71">
            <v>1500</v>
          </cell>
          <cell r="BW71">
            <v>1500</v>
          </cell>
          <cell r="BX71">
            <v>1500</v>
          </cell>
          <cell r="BY71">
            <v>1500</v>
          </cell>
          <cell r="BZ71">
            <v>1500</v>
          </cell>
          <cell r="CA71">
            <v>1500</v>
          </cell>
          <cell r="CB71">
            <v>1500</v>
          </cell>
          <cell r="CC71">
            <v>1500</v>
          </cell>
          <cell r="CD71">
            <v>1500</v>
          </cell>
          <cell r="CE71">
            <v>1500</v>
          </cell>
          <cell r="CF71">
            <v>1500</v>
          </cell>
          <cell r="CH71" t="str">
            <v>0</v>
          </cell>
          <cell r="CI71" t="str">
            <v>0</v>
          </cell>
          <cell r="CJ71" t="str">
            <v>0</v>
          </cell>
          <cell r="CK71" t="str">
            <v>0</v>
          </cell>
          <cell r="CL71" t="str">
            <v>0</v>
          </cell>
          <cell r="CM71" t="str">
            <v>0</v>
          </cell>
          <cell r="CN71" t="str">
            <v>0</v>
          </cell>
          <cell r="CO71" t="str">
            <v>0</v>
          </cell>
          <cell r="CP71" t="str">
            <v>0</v>
          </cell>
          <cell r="CQ71" t="str">
            <v>0</v>
          </cell>
          <cell r="CR71" t="str">
            <v>0</v>
          </cell>
          <cell r="CS71" t="str">
            <v>0</v>
          </cell>
          <cell r="CT71" t="str">
            <v>0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 t="str">
            <v>0</v>
          </cell>
          <cell r="DK71" t="str">
            <v>0</v>
          </cell>
          <cell r="DL71" t="str">
            <v>0</v>
          </cell>
          <cell r="DM71" t="str">
            <v>0</v>
          </cell>
          <cell r="DN71" t="str">
            <v>0</v>
          </cell>
          <cell r="DO71" t="str">
            <v>0</v>
          </cell>
          <cell r="DP71" t="str">
            <v>0</v>
          </cell>
          <cell r="DQ71" t="str">
            <v>0</v>
          </cell>
          <cell r="DR71" t="str">
            <v>0</v>
          </cell>
          <cell r="DS71" t="str">
            <v>0</v>
          </cell>
          <cell r="DT71" t="str">
            <v>0</v>
          </cell>
          <cell r="DU71" t="str">
            <v>0</v>
          </cell>
          <cell r="DV71" t="str">
            <v>0</v>
          </cell>
        </row>
        <row r="72">
          <cell r="A72" t="str">
            <v>Franchise Taxes</v>
          </cell>
          <cell r="B72">
            <v>82303012.079999998</v>
          </cell>
          <cell r="C72">
            <v>3814201.88</v>
          </cell>
          <cell r="D72">
            <v>5950073.6799999997</v>
          </cell>
          <cell r="E72">
            <v>10503845.939999999</v>
          </cell>
          <cell r="F72">
            <v>15990091.27</v>
          </cell>
          <cell r="G72">
            <v>12974612.83</v>
          </cell>
          <cell r="H72">
            <v>9880997.1500000004</v>
          </cell>
          <cell r="I72">
            <v>5388393.7599999998</v>
          </cell>
          <cell r="J72">
            <v>4302020.6900000004</v>
          </cell>
          <cell r="K72">
            <v>3337285.67</v>
          </cell>
          <cell r="L72">
            <v>3178870.58</v>
          </cell>
          <cell r="M72">
            <v>3288512.44</v>
          </cell>
          <cell r="N72">
            <v>3694106.19</v>
          </cell>
          <cell r="P72">
            <v>6536616.0599999996</v>
          </cell>
          <cell r="Q72">
            <v>343505.13</v>
          </cell>
          <cell r="R72">
            <v>594749.13</v>
          </cell>
          <cell r="S72">
            <v>1008926.46</v>
          </cell>
          <cell r="T72">
            <v>1223709.6499999999</v>
          </cell>
          <cell r="U72">
            <v>960824.89</v>
          </cell>
          <cell r="V72">
            <v>682905.13</v>
          </cell>
          <cell r="W72">
            <v>426322.01</v>
          </cell>
          <cell r="X72">
            <v>296757.59999999998</v>
          </cell>
          <cell r="Y72">
            <v>249539.1</v>
          </cell>
          <cell r="Z72">
            <v>250496.53</v>
          </cell>
          <cell r="AA72">
            <v>249675.29</v>
          </cell>
          <cell r="AB72">
            <v>249205.14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M72" t="str">
            <v>0</v>
          </cell>
          <cell r="AN72" t="str">
            <v>0</v>
          </cell>
          <cell r="AO72" t="str">
            <v>0</v>
          </cell>
          <cell r="AP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W72" t="str">
            <v>0</v>
          </cell>
          <cell r="AX72" t="str">
            <v>0</v>
          </cell>
          <cell r="AY72" t="str">
            <v>0</v>
          </cell>
          <cell r="AZ72" t="str">
            <v>0</v>
          </cell>
          <cell r="BA72" t="str">
            <v>0</v>
          </cell>
          <cell r="BB72" t="str">
            <v>0</v>
          </cell>
          <cell r="BC72" t="str">
            <v>0</v>
          </cell>
          <cell r="BD72" t="str">
            <v>0</v>
          </cell>
          <cell r="BF72" t="str">
            <v>0</v>
          </cell>
          <cell r="BG72" t="str">
            <v>0</v>
          </cell>
          <cell r="BH72" t="str">
            <v>0</v>
          </cell>
          <cell r="BI72" t="str">
            <v>0</v>
          </cell>
          <cell r="BJ72" t="str">
            <v>0</v>
          </cell>
          <cell r="BK72" t="str">
            <v>0</v>
          </cell>
          <cell r="BL72" t="str">
            <v>0</v>
          </cell>
          <cell r="BM72" t="str">
            <v>0</v>
          </cell>
          <cell r="BN72" t="str">
            <v>0</v>
          </cell>
          <cell r="BO72" t="str">
            <v>0</v>
          </cell>
          <cell r="BP72" t="str">
            <v>0</v>
          </cell>
          <cell r="BQ72" t="str">
            <v>0</v>
          </cell>
          <cell r="BR72" t="str">
            <v>0</v>
          </cell>
          <cell r="BT72">
            <v>21000</v>
          </cell>
          <cell r="BU72">
            <v>1750</v>
          </cell>
          <cell r="BV72">
            <v>1750</v>
          </cell>
          <cell r="BW72">
            <v>1750</v>
          </cell>
          <cell r="BX72">
            <v>1750</v>
          </cell>
          <cell r="BY72">
            <v>1750</v>
          </cell>
          <cell r="BZ72">
            <v>1750</v>
          </cell>
          <cell r="CA72">
            <v>1750</v>
          </cell>
          <cell r="CB72">
            <v>1750</v>
          </cell>
          <cell r="CC72">
            <v>1750</v>
          </cell>
          <cell r="CD72">
            <v>1750</v>
          </cell>
          <cell r="CE72">
            <v>1750</v>
          </cell>
          <cell r="CF72">
            <v>1750</v>
          </cell>
          <cell r="CH72" t="str">
            <v>0</v>
          </cell>
          <cell r="CI72" t="str">
            <v>0</v>
          </cell>
          <cell r="CJ72" t="str">
            <v>0</v>
          </cell>
          <cell r="CK72" t="str">
            <v>0</v>
          </cell>
          <cell r="CL72" t="str">
            <v>0</v>
          </cell>
          <cell r="CM72" t="str">
            <v>0</v>
          </cell>
          <cell r="CN72" t="str">
            <v>0</v>
          </cell>
          <cell r="CO72" t="str">
            <v>0</v>
          </cell>
          <cell r="CP72" t="str">
            <v>0</v>
          </cell>
          <cell r="CQ72" t="str">
            <v>0</v>
          </cell>
          <cell r="CR72" t="str">
            <v>0</v>
          </cell>
          <cell r="CS72" t="str">
            <v>0</v>
          </cell>
          <cell r="CT72" t="str">
            <v>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 t="str">
            <v>0</v>
          </cell>
          <cell r="DK72" t="str">
            <v>0</v>
          </cell>
          <cell r="DL72" t="str">
            <v>0</v>
          </cell>
          <cell r="DM72" t="str">
            <v>0</v>
          </cell>
          <cell r="DN72" t="str">
            <v>0</v>
          </cell>
          <cell r="DO72" t="str">
            <v>0</v>
          </cell>
          <cell r="DP72" t="str">
            <v>0</v>
          </cell>
          <cell r="DQ72" t="str">
            <v>0</v>
          </cell>
          <cell r="DR72" t="str">
            <v>0</v>
          </cell>
          <cell r="DS72" t="str">
            <v>0</v>
          </cell>
          <cell r="DT72" t="str">
            <v>0</v>
          </cell>
          <cell r="DU72" t="str">
            <v>0</v>
          </cell>
          <cell r="DV72" t="str">
            <v>0</v>
          </cell>
        </row>
        <row r="73">
          <cell r="A73" t="str">
            <v>State Gross Receipts</v>
          </cell>
          <cell r="B73">
            <v>39135056.339999996</v>
          </cell>
          <cell r="C73">
            <v>1196281.67</v>
          </cell>
          <cell r="D73">
            <v>1196281.67</v>
          </cell>
          <cell r="E73">
            <v>1196281.67</v>
          </cell>
          <cell r="F73">
            <v>3645285.5</v>
          </cell>
          <cell r="G73">
            <v>3645285.5</v>
          </cell>
          <cell r="H73">
            <v>3645285.5</v>
          </cell>
          <cell r="I73">
            <v>6145735.8799999999</v>
          </cell>
          <cell r="J73">
            <v>6145735.8799999999</v>
          </cell>
          <cell r="K73">
            <v>6145735.8799999999</v>
          </cell>
          <cell r="L73">
            <v>2057715.73</v>
          </cell>
          <cell r="M73">
            <v>2057715.73</v>
          </cell>
          <cell r="N73">
            <v>2057715.73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 t="str">
            <v>0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M73" t="str">
            <v>0</v>
          </cell>
          <cell r="AN73" t="str">
            <v>0</v>
          </cell>
          <cell r="AO73" t="str">
            <v>0</v>
          </cell>
          <cell r="AP73" t="str">
            <v>0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 t="str">
            <v>0</v>
          </cell>
          <cell r="DK73" t="str">
            <v>0</v>
          </cell>
          <cell r="DL73" t="str">
            <v>0</v>
          </cell>
          <cell r="DM73" t="str">
            <v>0</v>
          </cell>
          <cell r="DN73" t="str">
            <v>0</v>
          </cell>
          <cell r="DO73" t="str">
            <v>0</v>
          </cell>
          <cell r="DP73" t="str">
            <v>0</v>
          </cell>
          <cell r="DQ73" t="str">
            <v>0</v>
          </cell>
          <cell r="DR73" t="str">
            <v>0</v>
          </cell>
          <cell r="DS73" t="str">
            <v>0</v>
          </cell>
          <cell r="DT73" t="str">
            <v>0</v>
          </cell>
          <cell r="DU73" t="str">
            <v>0</v>
          </cell>
          <cell r="DV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>
            <v>988</v>
          </cell>
          <cell r="Q76">
            <v>267</v>
          </cell>
          <cell r="R76">
            <v>0</v>
          </cell>
          <cell r="S76">
            <v>0</v>
          </cell>
          <cell r="T76">
            <v>0</v>
          </cell>
          <cell r="U76">
            <v>187</v>
          </cell>
          <cell r="V76">
            <v>0</v>
          </cell>
          <cell r="W76">
            <v>31</v>
          </cell>
          <cell r="X76">
            <v>0</v>
          </cell>
          <cell r="Y76">
            <v>21</v>
          </cell>
          <cell r="Z76">
            <v>0</v>
          </cell>
          <cell r="AA76">
            <v>27</v>
          </cell>
          <cell r="AB76">
            <v>455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 t="str">
            <v>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 t="str">
            <v>0</v>
          </cell>
          <cell r="DS77" t="str">
            <v>0</v>
          </cell>
          <cell r="DT77" t="str">
            <v>0</v>
          </cell>
          <cell r="DU77" t="str">
            <v>0</v>
          </cell>
          <cell r="DV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 t="str">
            <v>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 t="str">
            <v>0</v>
          </cell>
          <cell r="DT80" t="str">
            <v>0</v>
          </cell>
          <cell r="DU80" t="str">
            <v>0</v>
          </cell>
          <cell r="DV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</row>
        <row r="82">
          <cell r="A82" t="str">
            <v>Taxes other than income taxes, utility  - Public Serv Comm As 4081-30112</v>
          </cell>
          <cell r="B82">
            <v>549996</v>
          </cell>
          <cell r="C82">
            <v>45833</v>
          </cell>
          <cell r="D82">
            <v>45833</v>
          </cell>
          <cell r="E82">
            <v>45833</v>
          </cell>
          <cell r="F82">
            <v>45833</v>
          </cell>
          <cell r="G82">
            <v>45833</v>
          </cell>
          <cell r="H82">
            <v>45833</v>
          </cell>
          <cell r="I82">
            <v>45833</v>
          </cell>
          <cell r="J82">
            <v>45833</v>
          </cell>
          <cell r="K82">
            <v>45833</v>
          </cell>
          <cell r="L82">
            <v>45833</v>
          </cell>
          <cell r="M82">
            <v>45833</v>
          </cell>
          <cell r="N82">
            <v>45833</v>
          </cell>
          <cell r="P82">
            <v>618000</v>
          </cell>
          <cell r="Q82">
            <v>20000</v>
          </cell>
          <cell r="R82">
            <v>20000</v>
          </cell>
          <cell r="S82">
            <v>20000</v>
          </cell>
          <cell r="T82">
            <v>62000</v>
          </cell>
          <cell r="U82">
            <v>62000</v>
          </cell>
          <cell r="V82">
            <v>62000</v>
          </cell>
          <cell r="W82">
            <v>62000</v>
          </cell>
          <cell r="X82">
            <v>62000</v>
          </cell>
          <cell r="Y82">
            <v>62000</v>
          </cell>
          <cell r="Z82">
            <v>62000</v>
          </cell>
          <cell r="AA82">
            <v>62000</v>
          </cell>
          <cell r="AB82">
            <v>62000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>
            <v>279999.96000000002</v>
          </cell>
          <cell r="AS82">
            <v>23333.33</v>
          </cell>
          <cell r="AT82">
            <v>23333.33</v>
          </cell>
          <cell r="AU82">
            <v>23333.33</v>
          </cell>
          <cell r="AV82">
            <v>23333.33</v>
          </cell>
          <cell r="AW82">
            <v>23333.33</v>
          </cell>
          <cell r="AX82">
            <v>23333.33</v>
          </cell>
          <cell r="AY82">
            <v>23333.33</v>
          </cell>
          <cell r="AZ82">
            <v>23333.33</v>
          </cell>
          <cell r="BA82">
            <v>23333.33</v>
          </cell>
          <cell r="BB82">
            <v>23333.33</v>
          </cell>
          <cell r="BC82">
            <v>23333.33</v>
          </cell>
          <cell r="BD82">
            <v>23333.33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 t="str">
            <v>0</v>
          </cell>
          <cell r="BU82" t="str">
            <v>0</v>
          </cell>
          <cell r="BV82" t="str">
            <v>0</v>
          </cell>
          <cell r="BW82" t="str">
            <v>0</v>
          </cell>
          <cell r="BX82" t="str">
            <v>0</v>
          </cell>
          <cell r="BY82" t="str">
            <v>0</v>
          </cell>
          <cell r="BZ82" t="str">
            <v>0</v>
          </cell>
          <cell r="CA82" t="str">
            <v>0</v>
          </cell>
          <cell r="CB82" t="str">
            <v>0</v>
          </cell>
          <cell r="CC82" t="str">
            <v>0</v>
          </cell>
          <cell r="CD82" t="str">
            <v>0</v>
          </cell>
          <cell r="CE82" t="str">
            <v>0</v>
          </cell>
          <cell r="CF82" t="str">
            <v>0</v>
          </cell>
          <cell r="CH82" t="str">
            <v>0</v>
          </cell>
          <cell r="CI82" t="str">
            <v>0</v>
          </cell>
          <cell r="CJ82" t="str">
            <v>0</v>
          </cell>
          <cell r="CK82" t="str">
            <v>0</v>
          </cell>
          <cell r="CL82" t="str">
            <v>0</v>
          </cell>
          <cell r="CM82" t="str">
            <v>0</v>
          </cell>
          <cell r="CN82" t="str">
            <v>0</v>
          </cell>
          <cell r="CO82" t="str">
            <v>0</v>
          </cell>
          <cell r="CP82" t="str">
            <v>0</v>
          </cell>
          <cell r="CQ82" t="str">
            <v>0</v>
          </cell>
          <cell r="CR82" t="str">
            <v>0</v>
          </cell>
          <cell r="CS82" t="str">
            <v>0</v>
          </cell>
          <cell r="CT82" t="str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 t="str">
            <v>0</v>
          </cell>
          <cell r="DK82" t="str">
            <v>0</v>
          </cell>
          <cell r="DL82" t="str">
            <v>0</v>
          </cell>
          <cell r="DM82" t="str">
            <v>0</v>
          </cell>
          <cell r="DN82" t="str">
            <v>0</v>
          </cell>
          <cell r="DO82" t="str">
            <v>0</v>
          </cell>
          <cell r="DP82" t="str">
            <v>0</v>
          </cell>
          <cell r="DQ82" t="str">
            <v>0</v>
          </cell>
          <cell r="DR82" t="str">
            <v>0</v>
          </cell>
          <cell r="DS82" t="str">
            <v>0</v>
          </cell>
          <cell r="DT82" t="str">
            <v>0</v>
          </cell>
          <cell r="DU82" t="str">
            <v>0</v>
          </cell>
          <cell r="DV82" t="str">
            <v>0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  <cell r="AB83" t="str">
            <v>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 t="str">
            <v>0</v>
          </cell>
          <cell r="DK83" t="str">
            <v>0</v>
          </cell>
          <cell r="DL83" t="str">
            <v>0</v>
          </cell>
          <cell r="DM83" t="str">
            <v>0</v>
          </cell>
          <cell r="DN83" t="str">
            <v>0</v>
          </cell>
          <cell r="DO83" t="str">
            <v>0</v>
          </cell>
          <cell r="DP83" t="str">
            <v>0</v>
          </cell>
          <cell r="DQ83" t="str">
            <v>0</v>
          </cell>
          <cell r="DR83" t="str">
            <v>0</v>
          </cell>
          <cell r="DS83" t="str">
            <v>0</v>
          </cell>
          <cell r="DT83" t="str">
            <v>0</v>
          </cell>
          <cell r="DU83" t="str">
            <v>0</v>
          </cell>
          <cell r="DV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</row>
        <row r="99">
          <cell r="A99" t="str">
            <v>Taxes other than income taxes, utility  - Billing for Taxes O 4081-41124</v>
          </cell>
          <cell r="B99">
            <v>2018746.32</v>
          </cell>
          <cell r="C99">
            <v>168228.86</v>
          </cell>
          <cell r="D99">
            <v>168228.86</v>
          </cell>
          <cell r="E99">
            <v>168228.86</v>
          </cell>
          <cell r="F99">
            <v>168228.86</v>
          </cell>
          <cell r="G99">
            <v>168228.86</v>
          </cell>
          <cell r="H99">
            <v>168228.86</v>
          </cell>
          <cell r="I99">
            <v>168228.86</v>
          </cell>
          <cell r="J99">
            <v>168228.86</v>
          </cell>
          <cell r="K99">
            <v>168228.86</v>
          </cell>
          <cell r="L99">
            <v>168228.86</v>
          </cell>
          <cell r="M99">
            <v>168228.86</v>
          </cell>
          <cell r="N99">
            <v>168228.86</v>
          </cell>
          <cell r="P99" t="str">
            <v>0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0</v>
          </cell>
          <cell r="V99" t="str">
            <v>0</v>
          </cell>
          <cell r="W99" t="str">
            <v>0</v>
          </cell>
          <cell r="X99" t="str">
            <v>0</v>
          </cell>
          <cell r="Y99" t="str">
            <v>0</v>
          </cell>
          <cell r="Z99" t="str">
            <v>0</v>
          </cell>
          <cell r="AA99" t="str">
            <v>0</v>
          </cell>
          <cell r="AB99" t="str">
            <v>0</v>
          </cell>
          <cell r="AD99" t="str">
            <v>0</v>
          </cell>
          <cell r="AE99" t="str">
            <v>0</v>
          </cell>
          <cell r="AF99" t="str">
            <v>0</v>
          </cell>
          <cell r="AG99" t="str">
            <v>0</v>
          </cell>
          <cell r="AH99" t="str">
            <v>0</v>
          </cell>
          <cell r="AI99" t="str">
            <v>0</v>
          </cell>
          <cell r="AJ99" t="str">
            <v>0</v>
          </cell>
          <cell r="AK99" t="str">
            <v>0</v>
          </cell>
          <cell r="AL99" t="str">
            <v>0</v>
          </cell>
          <cell r="AM99" t="str">
            <v>0</v>
          </cell>
          <cell r="AN99" t="str">
            <v>0</v>
          </cell>
          <cell r="AO99" t="str">
            <v>0</v>
          </cell>
          <cell r="AP99" t="str">
            <v>0</v>
          </cell>
          <cell r="AR99">
            <v>535352</v>
          </cell>
          <cell r="AS99">
            <v>44613</v>
          </cell>
          <cell r="AT99">
            <v>44613</v>
          </cell>
          <cell r="AU99">
            <v>44613</v>
          </cell>
          <cell r="AV99">
            <v>44613</v>
          </cell>
          <cell r="AW99">
            <v>44613</v>
          </cell>
          <cell r="AX99">
            <v>44613</v>
          </cell>
          <cell r="AY99">
            <v>44613</v>
          </cell>
          <cell r="AZ99">
            <v>44613</v>
          </cell>
          <cell r="BA99">
            <v>44613</v>
          </cell>
          <cell r="BB99">
            <v>44613</v>
          </cell>
          <cell r="BC99">
            <v>44613</v>
          </cell>
          <cell r="BD99">
            <v>44609</v>
          </cell>
          <cell r="BF99" t="str">
            <v>0</v>
          </cell>
          <cell r="BG99" t="str">
            <v>0</v>
          </cell>
          <cell r="BH99" t="str">
            <v>0</v>
          </cell>
          <cell r="BI99" t="str">
            <v>0</v>
          </cell>
          <cell r="BJ99" t="str">
            <v>0</v>
          </cell>
          <cell r="BK99" t="str">
            <v>0</v>
          </cell>
          <cell r="BL99" t="str">
            <v>0</v>
          </cell>
          <cell r="BM99" t="str">
            <v>0</v>
          </cell>
          <cell r="BN99" t="str">
            <v>0</v>
          </cell>
          <cell r="BO99" t="str">
            <v>0</v>
          </cell>
          <cell r="BP99" t="str">
            <v>0</v>
          </cell>
          <cell r="BQ99" t="str">
            <v>0</v>
          </cell>
          <cell r="BR99" t="str">
            <v>0</v>
          </cell>
          <cell r="BT99">
            <v>16500</v>
          </cell>
          <cell r="BU99">
            <v>1375</v>
          </cell>
          <cell r="BV99">
            <v>1375</v>
          </cell>
          <cell r="BW99">
            <v>1375</v>
          </cell>
          <cell r="BX99">
            <v>1375</v>
          </cell>
          <cell r="BY99">
            <v>1375</v>
          </cell>
          <cell r="BZ99">
            <v>1375</v>
          </cell>
          <cell r="CA99">
            <v>1375</v>
          </cell>
          <cell r="CB99">
            <v>1375</v>
          </cell>
          <cell r="CC99">
            <v>1375</v>
          </cell>
          <cell r="CD99">
            <v>1375</v>
          </cell>
          <cell r="CE99">
            <v>1375</v>
          </cell>
          <cell r="CF99">
            <v>1375</v>
          </cell>
          <cell r="CH99" t="str">
            <v>0</v>
          </cell>
          <cell r="CI99" t="str">
            <v>0</v>
          </cell>
          <cell r="CJ99" t="str">
            <v>0</v>
          </cell>
          <cell r="CK99" t="str">
            <v>0</v>
          </cell>
          <cell r="CL99" t="str">
            <v>0</v>
          </cell>
          <cell r="CM99" t="str">
            <v>0</v>
          </cell>
          <cell r="CN99" t="str">
            <v>0</v>
          </cell>
          <cell r="CO99" t="str">
            <v>0</v>
          </cell>
          <cell r="CP99" t="str">
            <v>0</v>
          </cell>
          <cell r="CQ99" t="str">
            <v>0</v>
          </cell>
          <cell r="CR99" t="str">
            <v>0</v>
          </cell>
          <cell r="CS99" t="str">
            <v>0</v>
          </cell>
          <cell r="CT99" t="str">
            <v>0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 t="str">
            <v>0</v>
          </cell>
          <cell r="DK99" t="str">
            <v>0</v>
          </cell>
          <cell r="DL99" t="str">
            <v>0</v>
          </cell>
          <cell r="DM99" t="str">
            <v>0</v>
          </cell>
          <cell r="DN99" t="str">
            <v>0</v>
          </cell>
          <cell r="DO99" t="str">
            <v>0</v>
          </cell>
          <cell r="DP99" t="str">
            <v>0</v>
          </cell>
          <cell r="DQ99" t="str">
            <v>0</v>
          </cell>
          <cell r="DR99" t="str">
            <v>0</v>
          </cell>
          <cell r="DS99" t="str">
            <v>0</v>
          </cell>
          <cell r="DT99" t="str">
            <v>0</v>
          </cell>
          <cell r="DU99" t="str">
            <v>0</v>
          </cell>
          <cell r="DV99" t="str">
            <v>0</v>
          </cell>
        </row>
        <row r="100">
          <cell r="A100" t="str">
            <v>Taxes other than income taxes, utility  - Billing for CSC Dep 4081-41129</v>
          </cell>
          <cell r="B100" t="str">
            <v>0</v>
          </cell>
          <cell r="C100" t="str">
            <v>0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P100">
            <v>454269.84</v>
          </cell>
          <cell r="Q100">
            <v>37855.82</v>
          </cell>
          <cell r="R100">
            <v>37855.82</v>
          </cell>
          <cell r="S100">
            <v>37855.82</v>
          </cell>
          <cell r="T100">
            <v>37855.82</v>
          </cell>
          <cell r="U100">
            <v>37855.82</v>
          </cell>
          <cell r="V100">
            <v>37855.82</v>
          </cell>
          <cell r="W100">
            <v>37855.82</v>
          </cell>
          <cell r="X100">
            <v>37855.82</v>
          </cell>
          <cell r="Y100">
            <v>37855.82</v>
          </cell>
          <cell r="Z100">
            <v>37855.82</v>
          </cell>
          <cell r="AA100">
            <v>37855.82</v>
          </cell>
          <cell r="AB100">
            <v>37855.82</v>
          </cell>
          <cell r="AD100" t="str">
            <v>0</v>
          </cell>
          <cell r="AE100" t="str">
            <v>0</v>
          </cell>
          <cell r="AF100" t="str">
            <v>0</v>
          </cell>
          <cell r="AG100" t="str">
            <v>0</v>
          </cell>
          <cell r="AH100" t="str">
            <v>0</v>
          </cell>
          <cell r="AI100" t="str">
            <v>0</v>
          </cell>
          <cell r="AJ100" t="str">
            <v>0</v>
          </cell>
          <cell r="AK100" t="str">
            <v>0</v>
          </cell>
          <cell r="AL100" t="str">
            <v>0</v>
          </cell>
          <cell r="AM100" t="str">
            <v>0</v>
          </cell>
          <cell r="AN100" t="str">
            <v>0</v>
          </cell>
          <cell r="AO100" t="str">
            <v>0</v>
          </cell>
          <cell r="AP100" t="str">
            <v>0</v>
          </cell>
          <cell r="AR100" t="str">
            <v>0</v>
          </cell>
          <cell r="AS100" t="str">
            <v>0</v>
          </cell>
          <cell r="AT100" t="str">
            <v>0</v>
          </cell>
          <cell r="AU100" t="str">
            <v>0</v>
          </cell>
          <cell r="AV100" t="str">
            <v>0</v>
          </cell>
          <cell r="AW100" t="str">
            <v>0</v>
          </cell>
          <cell r="AX100" t="str">
            <v>0</v>
          </cell>
          <cell r="AY100" t="str">
            <v>0</v>
          </cell>
          <cell r="AZ100" t="str">
            <v>0</v>
          </cell>
          <cell r="BA100" t="str">
            <v>0</v>
          </cell>
          <cell r="BB100" t="str">
            <v>0</v>
          </cell>
          <cell r="BC100" t="str">
            <v>0</v>
          </cell>
          <cell r="BD100" t="str">
            <v>0</v>
          </cell>
          <cell r="BF100" t="str">
            <v>0</v>
          </cell>
          <cell r="BG100" t="str">
            <v>0</v>
          </cell>
          <cell r="BH100" t="str">
            <v>0</v>
          </cell>
          <cell r="BI100" t="str">
            <v>0</v>
          </cell>
          <cell r="BJ100" t="str">
            <v>0</v>
          </cell>
          <cell r="BK100" t="str">
            <v>0</v>
          </cell>
          <cell r="BL100" t="str">
            <v>0</v>
          </cell>
          <cell r="BM100" t="str">
            <v>0</v>
          </cell>
          <cell r="BN100" t="str">
            <v>0</v>
          </cell>
          <cell r="BO100" t="str">
            <v>0</v>
          </cell>
          <cell r="BP100" t="str">
            <v>0</v>
          </cell>
          <cell r="BQ100" t="str">
            <v>0</v>
          </cell>
          <cell r="BR100" t="str">
            <v>0</v>
          </cell>
          <cell r="BT100" t="str">
            <v>0</v>
          </cell>
          <cell r="BU100" t="str">
            <v>0</v>
          </cell>
          <cell r="BV100" t="str">
            <v>0</v>
          </cell>
          <cell r="BW100" t="str">
            <v>0</v>
          </cell>
          <cell r="BX100" t="str">
            <v>0</v>
          </cell>
          <cell r="BY100" t="str">
            <v>0</v>
          </cell>
          <cell r="BZ100" t="str">
            <v>0</v>
          </cell>
          <cell r="CA100" t="str">
            <v>0</v>
          </cell>
          <cell r="CB100" t="str">
            <v>0</v>
          </cell>
          <cell r="CC100" t="str">
            <v>0</v>
          </cell>
          <cell r="CD100" t="str">
            <v>0</v>
          </cell>
          <cell r="CE100" t="str">
            <v>0</v>
          </cell>
          <cell r="CF100" t="str">
            <v>0</v>
          </cell>
          <cell r="CH100" t="str">
            <v>0</v>
          </cell>
          <cell r="CI100" t="str">
            <v>0</v>
          </cell>
          <cell r="CJ100" t="str">
            <v>0</v>
          </cell>
          <cell r="CK100" t="str">
            <v>0</v>
          </cell>
          <cell r="CL100" t="str">
            <v>0</v>
          </cell>
          <cell r="CM100" t="str">
            <v>0</v>
          </cell>
          <cell r="CN100" t="str">
            <v>0</v>
          </cell>
          <cell r="CO100" t="str">
            <v>0</v>
          </cell>
          <cell r="CP100" t="str">
            <v>0</v>
          </cell>
          <cell r="CQ100" t="str">
            <v>0</v>
          </cell>
          <cell r="CR100" t="str">
            <v>0</v>
          </cell>
          <cell r="CS100" t="str">
            <v>0</v>
          </cell>
          <cell r="CT100" t="str">
            <v>0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 t="str">
            <v>0</v>
          </cell>
          <cell r="DK100" t="str">
            <v>0</v>
          </cell>
          <cell r="DL100" t="str">
            <v>0</v>
          </cell>
          <cell r="DM100" t="str">
            <v>0</v>
          </cell>
          <cell r="DN100" t="str">
            <v>0</v>
          </cell>
          <cell r="DO100" t="str">
            <v>0</v>
          </cell>
          <cell r="DP100" t="str">
            <v>0</v>
          </cell>
          <cell r="DQ100" t="str">
            <v>0</v>
          </cell>
          <cell r="DR100" t="str">
            <v>0</v>
          </cell>
          <cell r="DS100" t="str">
            <v>0</v>
          </cell>
          <cell r="DT100" t="str">
            <v>0</v>
          </cell>
          <cell r="DU100" t="str">
            <v>0</v>
          </cell>
          <cell r="DV100" t="str">
            <v>0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</row>
        <row r="103">
          <cell r="A103" t="str">
            <v>Taxes other than income taxes, utility  - Dot Transmission Us 4081-30108</v>
          </cell>
          <cell r="B103">
            <v>60120</v>
          </cell>
          <cell r="C103">
            <v>5010</v>
          </cell>
          <cell r="D103">
            <v>5010</v>
          </cell>
          <cell r="E103">
            <v>5010</v>
          </cell>
          <cell r="F103">
            <v>5010</v>
          </cell>
          <cell r="G103">
            <v>5010</v>
          </cell>
          <cell r="H103">
            <v>5010</v>
          </cell>
          <cell r="I103">
            <v>5010</v>
          </cell>
          <cell r="J103">
            <v>5010</v>
          </cell>
          <cell r="K103">
            <v>5010</v>
          </cell>
          <cell r="L103">
            <v>5010</v>
          </cell>
          <cell r="M103">
            <v>5010</v>
          </cell>
          <cell r="N103">
            <v>5010</v>
          </cell>
          <cell r="P103">
            <v>48343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48343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 t="str">
            <v>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 t="str">
            <v>0</v>
          </cell>
          <cell r="AJ103" t="str">
            <v>0</v>
          </cell>
          <cell r="AK103" t="str">
            <v>0</v>
          </cell>
          <cell r="AL103" t="str">
            <v>0</v>
          </cell>
          <cell r="AM103" t="str">
            <v>0</v>
          </cell>
          <cell r="AN103" t="str">
            <v>0</v>
          </cell>
          <cell r="AO103" t="str">
            <v>0</v>
          </cell>
          <cell r="AP103" t="str">
            <v>0</v>
          </cell>
          <cell r="AR103">
            <v>1077150</v>
          </cell>
          <cell r="AS103">
            <v>89762</v>
          </cell>
          <cell r="AT103">
            <v>89762</v>
          </cell>
          <cell r="AU103">
            <v>89762</v>
          </cell>
          <cell r="AV103">
            <v>89762</v>
          </cell>
          <cell r="AW103">
            <v>89762</v>
          </cell>
          <cell r="AX103">
            <v>89762</v>
          </cell>
          <cell r="AY103">
            <v>89762</v>
          </cell>
          <cell r="AZ103">
            <v>89762</v>
          </cell>
          <cell r="BA103">
            <v>89762</v>
          </cell>
          <cell r="BB103">
            <v>89764</v>
          </cell>
          <cell r="BC103">
            <v>89764</v>
          </cell>
          <cell r="BD103">
            <v>89764</v>
          </cell>
          <cell r="BF103" t="str">
            <v>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 t="str">
            <v>0</v>
          </cell>
          <cell r="BL103" t="str">
            <v>0</v>
          </cell>
          <cell r="BM103" t="str">
            <v>0</v>
          </cell>
          <cell r="BN103" t="str">
            <v>0</v>
          </cell>
          <cell r="BO103" t="str">
            <v>0</v>
          </cell>
          <cell r="BP103" t="str">
            <v>0</v>
          </cell>
          <cell r="BQ103" t="str">
            <v>0</v>
          </cell>
          <cell r="BR103" t="str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 t="str">
            <v>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 t="str">
            <v>0</v>
          </cell>
          <cell r="CN103" t="str">
            <v>0</v>
          </cell>
          <cell r="CO103" t="str">
            <v>0</v>
          </cell>
          <cell r="CP103" t="str">
            <v>0</v>
          </cell>
          <cell r="CQ103" t="str">
            <v>0</v>
          </cell>
          <cell r="CR103" t="str">
            <v>0</v>
          </cell>
          <cell r="CS103" t="str">
            <v>0</v>
          </cell>
          <cell r="CT103" t="str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 t="str">
            <v>0</v>
          </cell>
          <cell r="DK103" t="str">
            <v>0</v>
          </cell>
          <cell r="DL103" t="str">
            <v>0</v>
          </cell>
          <cell r="DM103" t="str">
            <v>0</v>
          </cell>
          <cell r="DN103" t="str">
            <v>0</v>
          </cell>
          <cell r="DO103" t="str">
            <v>0</v>
          </cell>
          <cell r="DP103" t="str">
            <v>0</v>
          </cell>
          <cell r="DQ103" t="str">
            <v>0</v>
          </cell>
          <cell r="DR103" t="str">
            <v>0</v>
          </cell>
          <cell r="DS103" t="str">
            <v>0</v>
          </cell>
          <cell r="DT103" t="str">
            <v>0</v>
          </cell>
          <cell r="DU103" t="str">
            <v>0</v>
          </cell>
          <cell r="DV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>
            <v>33117</v>
          </cell>
          <cell r="Q104" t="str">
            <v>0</v>
          </cell>
          <cell r="R104">
            <v>5495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27622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 t="str">
            <v>0</v>
          </cell>
          <cell r="AE105" t="str">
            <v>0</v>
          </cell>
          <cell r="AF105" t="str">
            <v>0</v>
          </cell>
          <cell r="AG105" t="str">
            <v>0</v>
          </cell>
          <cell r="AH105" t="str">
            <v>0</v>
          </cell>
          <cell r="AI105" t="str">
            <v>0</v>
          </cell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 t="str">
            <v>0</v>
          </cell>
          <cell r="AO105" t="str">
            <v>0</v>
          </cell>
          <cell r="AP105" t="str">
            <v>0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 t="str">
            <v>0</v>
          </cell>
          <cell r="DK105" t="str">
            <v>0</v>
          </cell>
          <cell r="DL105" t="str">
            <v>0</v>
          </cell>
          <cell r="DM105" t="str">
            <v>0</v>
          </cell>
          <cell r="DN105" t="str">
            <v>0</v>
          </cell>
          <cell r="DO105" t="str">
            <v>0</v>
          </cell>
          <cell r="DP105" t="str">
            <v>0</v>
          </cell>
          <cell r="DQ105" t="str">
            <v>0</v>
          </cell>
          <cell r="DR105" t="str">
            <v>0</v>
          </cell>
          <cell r="DS105" t="str">
            <v>0</v>
          </cell>
          <cell r="DT105" t="str">
            <v>0</v>
          </cell>
          <cell r="DU105" t="str">
            <v>0</v>
          </cell>
          <cell r="DV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>
            <v>1315200</v>
          </cell>
          <cell r="BG109">
            <v>109600</v>
          </cell>
          <cell r="BH109">
            <v>109600</v>
          </cell>
          <cell r="BI109">
            <v>109600</v>
          </cell>
          <cell r="BJ109">
            <v>109600</v>
          </cell>
          <cell r="BK109">
            <v>109600</v>
          </cell>
          <cell r="BL109">
            <v>109600</v>
          </cell>
          <cell r="BM109">
            <v>109600</v>
          </cell>
          <cell r="BN109">
            <v>109600</v>
          </cell>
          <cell r="BO109">
            <v>109600</v>
          </cell>
          <cell r="BP109">
            <v>109600</v>
          </cell>
          <cell r="BQ109">
            <v>109600</v>
          </cell>
          <cell r="BR109">
            <v>109600</v>
          </cell>
          <cell r="BT109">
            <v>1260000</v>
          </cell>
          <cell r="BU109">
            <v>105000</v>
          </cell>
          <cell r="BV109">
            <v>105000</v>
          </cell>
          <cell r="BW109">
            <v>105000</v>
          </cell>
          <cell r="BX109">
            <v>105000</v>
          </cell>
          <cell r="BY109">
            <v>105000</v>
          </cell>
          <cell r="BZ109">
            <v>105000</v>
          </cell>
          <cell r="CA109">
            <v>105000</v>
          </cell>
          <cell r="CB109">
            <v>105000</v>
          </cell>
          <cell r="CC109">
            <v>105000</v>
          </cell>
          <cell r="CD109">
            <v>105000</v>
          </cell>
          <cell r="CE109">
            <v>105000</v>
          </cell>
          <cell r="CF109">
            <v>105000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</row>
        <row r="111">
          <cell r="A111" t="str">
            <v>Others</v>
          </cell>
          <cell r="B111">
            <v>2628862.3199999998</v>
          </cell>
          <cell r="C111">
            <v>219071.86</v>
          </cell>
          <cell r="D111">
            <v>219071.86</v>
          </cell>
          <cell r="E111">
            <v>219071.86</v>
          </cell>
          <cell r="F111">
            <v>219071.86</v>
          </cell>
          <cell r="G111">
            <v>219071.86</v>
          </cell>
          <cell r="H111">
            <v>219071.86</v>
          </cell>
          <cell r="I111">
            <v>219071.86</v>
          </cell>
          <cell r="J111">
            <v>219071.86</v>
          </cell>
          <cell r="K111">
            <v>219071.86</v>
          </cell>
          <cell r="L111">
            <v>219071.86</v>
          </cell>
          <cell r="M111">
            <v>219071.86</v>
          </cell>
          <cell r="N111">
            <v>219071.86</v>
          </cell>
          <cell r="P111">
            <v>1154717.8400000001</v>
          </cell>
          <cell r="Q111">
            <v>58122.82</v>
          </cell>
          <cell r="R111">
            <v>63350.82</v>
          </cell>
          <cell r="S111">
            <v>57855.82</v>
          </cell>
          <cell r="T111">
            <v>99855.82</v>
          </cell>
          <cell r="U111">
            <v>148385.82</v>
          </cell>
          <cell r="V111">
            <v>99855.82</v>
          </cell>
          <cell r="W111">
            <v>99886.82</v>
          </cell>
          <cell r="X111">
            <v>99855.82</v>
          </cell>
          <cell r="Y111">
            <v>99876.82</v>
          </cell>
          <cell r="Z111">
            <v>99855.82</v>
          </cell>
          <cell r="AA111">
            <v>99882.82</v>
          </cell>
          <cell r="AB111">
            <v>127932.82</v>
          </cell>
          <cell r="AD111" t="str">
            <v>0</v>
          </cell>
          <cell r="AE111" t="str">
            <v>0</v>
          </cell>
          <cell r="AF111" t="str">
            <v>0</v>
          </cell>
          <cell r="AG111" t="str">
            <v>0</v>
          </cell>
          <cell r="AH111" t="str">
            <v>0</v>
          </cell>
          <cell r="AI111" t="str">
            <v>0</v>
          </cell>
          <cell r="AJ111" t="str">
            <v>0</v>
          </cell>
          <cell r="AK111" t="str">
            <v>0</v>
          </cell>
          <cell r="AL111" t="str">
            <v>0</v>
          </cell>
          <cell r="AM111" t="str">
            <v>0</v>
          </cell>
          <cell r="AN111" t="str">
            <v>0</v>
          </cell>
          <cell r="AO111" t="str">
            <v>0</v>
          </cell>
          <cell r="AP111" t="str">
            <v>0</v>
          </cell>
          <cell r="AR111">
            <v>1892501.96</v>
          </cell>
          <cell r="AS111">
            <v>157708.32999999999</v>
          </cell>
          <cell r="AT111">
            <v>157708.32999999999</v>
          </cell>
          <cell r="AU111">
            <v>157708.32999999999</v>
          </cell>
          <cell r="AV111">
            <v>157708.32999999999</v>
          </cell>
          <cell r="AW111">
            <v>157708.32999999999</v>
          </cell>
          <cell r="AX111">
            <v>157708.32999999999</v>
          </cell>
          <cell r="AY111">
            <v>157708.32999999999</v>
          </cell>
          <cell r="AZ111">
            <v>157708.32999999999</v>
          </cell>
          <cell r="BA111">
            <v>157708.32999999999</v>
          </cell>
          <cell r="BB111">
            <v>157710.32999999999</v>
          </cell>
          <cell r="BC111">
            <v>157710.32999999999</v>
          </cell>
          <cell r="BD111">
            <v>157706.32999999999</v>
          </cell>
          <cell r="BF111">
            <v>1315200</v>
          </cell>
          <cell r="BG111">
            <v>109600</v>
          </cell>
          <cell r="BH111">
            <v>109600</v>
          </cell>
          <cell r="BI111">
            <v>109600</v>
          </cell>
          <cell r="BJ111">
            <v>109600</v>
          </cell>
          <cell r="BK111">
            <v>109600</v>
          </cell>
          <cell r="BL111">
            <v>109600</v>
          </cell>
          <cell r="BM111">
            <v>109600</v>
          </cell>
          <cell r="BN111">
            <v>109600</v>
          </cell>
          <cell r="BO111">
            <v>109600</v>
          </cell>
          <cell r="BP111">
            <v>109600</v>
          </cell>
          <cell r="BQ111">
            <v>109600</v>
          </cell>
          <cell r="BR111">
            <v>109600</v>
          </cell>
          <cell r="BT111">
            <v>1276500</v>
          </cell>
          <cell r="BU111">
            <v>106375</v>
          </cell>
          <cell r="BV111">
            <v>106375</v>
          </cell>
          <cell r="BW111">
            <v>106375</v>
          </cell>
          <cell r="BX111">
            <v>106375</v>
          </cell>
          <cell r="BY111">
            <v>106375</v>
          </cell>
          <cell r="BZ111">
            <v>106375</v>
          </cell>
          <cell r="CA111">
            <v>106375</v>
          </cell>
          <cell r="CB111">
            <v>106375</v>
          </cell>
          <cell r="CC111">
            <v>106375</v>
          </cell>
          <cell r="CD111">
            <v>106375</v>
          </cell>
          <cell r="CE111">
            <v>106375</v>
          </cell>
          <cell r="CF111">
            <v>106375</v>
          </cell>
          <cell r="CH111" t="str">
            <v>0</v>
          </cell>
          <cell r="CI111" t="str">
            <v>0</v>
          </cell>
          <cell r="CJ111" t="str">
            <v>0</v>
          </cell>
          <cell r="CK111" t="str">
            <v>0</v>
          </cell>
          <cell r="CL111" t="str">
            <v>0</v>
          </cell>
          <cell r="CM111" t="str">
            <v>0</v>
          </cell>
          <cell r="CN111" t="str">
            <v>0</v>
          </cell>
          <cell r="CO111" t="str">
            <v>0</v>
          </cell>
          <cell r="CP111" t="str">
            <v>0</v>
          </cell>
          <cell r="CQ111" t="str">
            <v>0</v>
          </cell>
          <cell r="CR111" t="str">
            <v>0</v>
          </cell>
          <cell r="CS111" t="str">
            <v>0</v>
          </cell>
          <cell r="CT111" t="str">
            <v>0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 t="str">
            <v>0</v>
          </cell>
          <cell r="DK111" t="str">
            <v>0</v>
          </cell>
          <cell r="DL111" t="str">
            <v>0</v>
          </cell>
          <cell r="DM111" t="str">
            <v>0</v>
          </cell>
          <cell r="DN111" t="str">
            <v>0</v>
          </cell>
          <cell r="DO111" t="str">
            <v>0</v>
          </cell>
          <cell r="DP111" t="str">
            <v>0</v>
          </cell>
          <cell r="DQ111" t="str">
            <v>0</v>
          </cell>
          <cell r="DR111" t="str">
            <v>0</v>
          </cell>
          <cell r="DS111" t="str">
            <v>0</v>
          </cell>
          <cell r="DT111" t="str">
            <v>0</v>
          </cell>
          <cell r="DU111" t="str">
            <v>0</v>
          </cell>
          <cell r="DV111" t="str">
            <v>0</v>
          </cell>
        </row>
        <row r="112">
          <cell r="A112" t="str">
            <v>Revenue Related Taxes</v>
          </cell>
          <cell r="B112">
            <v>121438068.41999999</v>
          </cell>
          <cell r="C112">
            <v>5010483.55</v>
          </cell>
          <cell r="D112">
            <v>7146355.3499999996</v>
          </cell>
          <cell r="E112">
            <v>11700127.609999999</v>
          </cell>
          <cell r="F112">
            <v>19635376.77</v>
          </cell>
          <cell r="G112">
            <v>16619898.33</v>
          </cell>
          <cell r="H112">
            <v>13526282.65</v>
          </cell>
          <cell r="I112">
            <v>11534129.640000001</v>
          </cell>
          <cell r="J112">
            <v>10447756.57</v>
          </cell>
          <cell r="K112">
            <v>9483021.5500000007</v>
          </cell>
          <cell r="L112">
            <v>5236586.3100000005</v>
          </cell>
          <cell r="M112">
            <v>5346228.17</v>
          </cell>
          <cell r="N112">
            <v>5751821.9199999999</v>
          </cell>
          <cell r="P112">
            <v>6536616.0599999996</v>
          </cell>
          <cell r="Q112">
            <v>343505.13</v>
          </cell>
          <cell r="R112">
            <v>594749.13</v>
          </cell>
          <cell r="S112">
            <v>1008926.46</v>
          </cell>
          <cell r="T112">
            <v>1223709.6499999999</v>
          </cell>
          <cell r="U112">
            <v>960824.89</v>
          </cell>
          <cell r="V112">
            <v>682905.13</v>
          </cell>
          <cell r="W112">
            <v>426322.01</v>
          </cell>
          <cell r="X112">
            <v>296757.59999999998</v>
          </cell>
          <cell r="Y112">
            <v>249539.1</v>
          </cell>
          <cell r="Z112">
            <v>250496.53</v>
          </cell>
          <cell r="AA112">
            <v>249675.29</v>
          </cell>
          <cell r="AB112">
            <v>249205.14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21000</v>
          </cell>
          <cell r="BU112">
            <v>1750</v>
          </cell>
          <cell r="BV112">
            <v>1750</v>
          </cell>
          <cell r="BW112">
            <v>1750</v>
          </cell>
          <cell r="BX112">
            <v>1750</v>
          </cell>
          <cell r="BY112">
            <v>1750</v>
          </cell>
          <cell r="BZ112">
            <v>1750</v>
          </cell>
          <cell r="CA112">
            <v>1750</v>
          </cell>
          <cell r="CB112">
            <v>1750</v>
          </cell>
          <cell r="CC112">
            <v>1750</v>
          </cell>
          <cell r="CD112">
            <v>1750</v>
          </cell>
          <cell r="CE112">
            <v>1750</v>
          </cell>
          <cell r="CF112">
            <v>1750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 t="str">
            <v>SSU  Taxes</v>
          </cell>
          <cell r="B113">
            <v>2018746.32</v>
          </cell>
          <cell r="C113">
            <v>168228.86</v>
          </cell>
          <cell r="D113">
            <v>168228.86</v>
          </cell>
          <cell r="E113">
            <v>168228.86</v>
          </cell>
          <cell r="F113">
            <v>168228.86</v>
          </cell>
          <cell r="G113">
            <v>168228.86</v>
          </cell>
          <cell r="H113">
            <v>168228.86</v>
          </cell>
          <cell r="I113">
            <v>168228.86</v>
          </cell>
          <cell r="J113">
            <v>168228.86</v>
          </cell>
          <cell r="K113">
            <v>168228.86</v>
          </cell>
          <cell r="L113">
            <v>168228.86</v>
          </cell>
          <cell r="M113">
            <v>168228.86</v>
          </cell>
          <cell r="N113">
            <v>168228.86</v>
          </cell>
          <cell r="P113">
            <v>454269.84</v>
          </cell>
          <cell r="Q113">
            <v>37855.82</v>
          </cell>
          <cell r="R113">
            <v>37855.82</v>
          </cell>
          <cell r="S113">
            <v>37855.82</v>
          </cell>
          <cell r="T113">
            <v>37855.82</v>
          </cell>
          <cell r="U113">
            <v>37855.82</v>
          </cell>
          <cell r="V113">
            <v>37855.82</v>
          </cell>
          <cell r="W113">
            <v>37855.82</v>
          </cell>
          <cell r="X113">
            <v>37855.82</v>
          </cell>
          <cell r="Y113">
            <v>37855.82</v>
          </cell>
          <cell r="Z113">
            <v>37855.82</v>
          </cell>
          <cell r="AA113">
            <v>37855.82</v>
          </cell>
          <cell r="AB113">
            <v>37855.82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535352</v>
          </cell>
          <cell r="AS113">
            <v>44613</v>
          </cell>
          <cell r="AT113">
            <v>44613</v>
          </cell>
          <cell r="AU113">
            <v>44613</v>
          </cell>
          <cell r="AV113">
            <v>44613</v>
          </cell>
          <cell r="AW113">
            <v>44613</v>
          </cell>
          <cell r="AX113">
            <v>44613</v>
          </cell>
          <cell r="AY113">
            <v>44613</v>
          </cell>
          <cell r="AZ113">
            <v>44613</v>
          </cell>
          <cell r="BA113">
            <v>44613</v>
          </cell>
          <cell r="BB113">
            <v>44613</v>
          </cell>
          <cell r="BC113">
            <v>44613</v>
          </cell>
          <cell r="BD113">
            <v>44609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16500</v>
          </cell>
          <cell r="BU113">
            <v>1375</v>
          </cell>
          <cell r="BV113">
            <v>1375</v>
          </cell>
          <cell r="BW113">
            <v>1375</v>
          </cell>
          <cell r="BX113">
            <v>1375</v>
          </cell>
          <cell r="BY113">
            <v>1375</v>
          </cell>
          <cell r="BZ113">
            <v>1375</v>
          </cell>
          <cell r="CA113">
            <v>1375</v>
          </cell>
          <cell r="CB113">
            <v>1375</v>
          </cell>
          <cell r="CC113">
            <v>1375</v>
          </cell>
          <cell r="CD113">
            <v>1375</v>
          </cell>
          <cell r="CE113">
            <v>1375</v>
          </cell>
          <cell r="CF113">
            <v>1375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 t="str">
            <v>Total Taxes - Other Than Income Taxes</v>
          </cell>
          <cell r="B114">
            <v>144600637.12</v>
          </cell>
          <cell r="C114">
            <v>6942915.8799999999</v>
          </cell>
          <cell r="D114">
            <v>9010597.7699999996</v>
          </cell>
          <cell r="E114">
            <v>13587238.35</v>
          </cell>
          <cell r="F114">
            <v>21656290.919999998</v>
          </cell>
          <cell r="G114">
            <v>18613985.240000002</v>
          </cell>
          <cell r="H114">
            <v>15449309.459999999</v>
          </cell>
          <cell r="I114">
            <v>13457156.449999999</v>
          </cell>
          <cell r="J114">
            <v>12361377.859999999</v>
          </cell>
          <cell r="K114">
            <v>11406048.359999999</v>
          </cell>
          <cell r="L114">
            <v>7169018.6399999997</v>
          </cell>
          <cell r="M114">
            <v>7259849.46</v>
          </cell>
          <cell r="N114">
            <v>7686848.7299999995</v>
          </cell>
          <cell r="P114">
            <v>15764147.580000002</v>
          </cell>
          <cell r="Q114">
            <v>1082951.96</v>
          </cell>
          <cell r="R114">
            <v>1343953.53</v>
          </cell>
          <cell r="S114">
            <v>1737069.84</v>
          </cell>
          <cell r="T114">
            <v>2043111.74</v>
          </cell>
          <cell r="U114">
            <v>1747859.79</v>
          </cell>
          <cell r="V114">
            <v>1455554.37</v>
          </cell>
          <cell r="W114">
            <v>1201428.6499999999</v>
          </cell>
          <cell r="X114">
            <v>1069424.26</v>
          </cell>
          <cell r="Y114">
            <v>1018774.32</v>
          </cell>
          <cell r="Z114">
            <v>1038409.57</v>
          </cell>
          <cell r="AA114">
            <v>996033.28</v>
          </cell>
          <cell r="AB114">
            <v>1029576.27</v>
          </cell>
          <cell r="AD114" t="str">
            <v>0</v>
          </cell>
          <cell r="AE114" t="str">
            <v>0</v>
          </cell>
          <cell r="AF114" t="str">
            <v>0</v>
          </cell>
          <cell r="AG114" t="str">
            <v>0</v>
          </cell>
          <cell r="AH114" t="str">
            <v>0</v>
          </cell>
          <cell r="AI114" t="str">
            <v>0</v>
          </cell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 t="str">
            <v>0</v>
          </cell>
          <cell r="AO114" t="str">
            <v>0</v>
          </cell>
          <cell r="AP114" t="str">
            <v>0</v>
          </cell>
          <cell r="AR114">
            <v>10593501.800000001</v>
          </cell>
          <cell r="AS114">
            <v>869992.81</v>
          </cell>
          <cell r="AT114">
            <v>853995.21</v>
          </cell>
          <cell r="AU114">
            <v>870101.77</v>
          </cell>
          <cell r="AV114">
            <v>889732.97</v>
          </cell>
          <cell r="AW114">
            <v>878995.21</v>
          </cell>
          <cell r="AX114">
            <v>889732.97</v>
          </cell>
          <cell r="AY114">
            <v>889732.97</v>
          </cell>
          <cell r="AZ114">
            <v>884364.09</v>
          </cell>
          <cell r="BA114">
            <v>889732.97</v>
          </cell>
          <cell r="BB114">
            <v>895103.77</v>
          </cell>
          <cell r="BC114">
            <v>884366.09</v>
          </cell>
          <cell r="BD114">
            <v>897650.97</v>
          </cell>
          <cell r="BF114">
            <v>1315200</v>
          </cell>
          <cell r="BG114">
            <v>109600</v>
          </cell>
          <cell r="BH114">
            <v>109600</v>
          </cell>
          <cell r="BI114">
            <v>109600</v>
          </cell>
          <cell r="BJ114">
            <v>109600</v>
          </cell>
          <cell r="BK114">
            <v>109600</v>
          </cell>
          <cell r="BL114">
            <v>109600</v>
          </cell>
          <cell r="BM114">
            <v>109600</v>
          </cell>
          <cell r="BN114">
            <v>109600</v>
          </cell>
          <cell r="BO114">
            <v>109600</v>
          </cell>
          <cell r="BP114">
            <v>109600</v>
          </cell>
          <cell r="BQ114">
            <v>109600</v>
          </cell>
          <cell r="BR114">
            <v>109600</v>
          </cell>
          <cell r="BT114">
            <v>1315500</v>
          </cell>
          <cell r="BU114">
            <v>109625</v>
          </cell>
          <cell r="BV114">
            <v>109625</v>
          </cell>
          <cell r="BW114">
            <v>109625</v>
          </cell>
          <cell r="BX114">
            <v>109625</v>
          </cell>
          <cell r="BY114">
            <v>109625</v>
          </cell>
          <cell r="BZ114">
            <v>109625</v>
          </cell>
          <cell r="CA114">
            <v>109625</v>
          </cell>
          <cell r="CB114">
            <v>109625</v>
          </cell>
          <cell r="CC114">
            <v>109625</v>
          </cell>
          <cell r="CD114">
            <v>109625</v>
          </cell>
          <cell r="CE114">
            <v>109625</v>
          </cell>
          <cell r="CF114">
            <v>109625</v>
          </cell>
          <cell r="CH114" t="str">
            <v>0</v>
          </cell>
          <cell r="CI114" t="str">
            <v>0</v>
          </cell>
          <cell r="CJ114" t="str">
            <v>0</v>
          </cell>
          <cell r="CK114" t="str">
            <v>0</v>
          </cell>
          <cell r="CL114" t="str">
            <v>0</v>
          </cell>
          <cell r="CM114" t="str">
            <v>0</v>
          </cell>
          <cell r="CN114" t="str">
            <v>0</v>
          </cell>
          <cell r="CO114" t="str">
            <v>0</v>
          </cell>
          <cell r="CP114" t="str">
            <v>0</v>
          </cell>
          <cell r="CQ114" t="str">
            <v>0</v>
          </cell>
          <cell r="CR114" t="str">
            <v>0</v>
          </cell>
          <cell r="CS114" t="str">
            <v>0</v>
          </cell>
          <cell r="CT114" t="str">
            <v>0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 t="str">
            <v>0</v>
          </cell>
          <cell r="DK114" t="str">
            <v>0</v>
          </cell>
          <cell r="DL114" t="str">
            <v>0</v>
          </cell>
          <cell r="DM114" t="str">
            <v>0</v>
          </cell>
          <cell r="DN114" t="str">
            <v>0</v>
          </cell>
          <cell r="DO114" t="str">
            <v>0</v>
          </cell>
          <cell r="DP114" t="str">
            <v>0</v>
          </cell>
          <cell r="DQ114" t="str">
            <v>0</v>
          </cell>
          <cell r="DR114" t="str">
            <v>0</v>
          </cell>
          <cell r="DS114" t="str">
            <v>0</v>
          </cell>
          <cell r="DT114" t="str">
            <v>0</v>
          </cell>
          <cell r="DU114" t="str">
            <v>0</v>
          </cell>
          <cell r="DV114" t="str">
            <v>0</v>
          </cell>
        </row>
        <row r="115">
          <cell r="A115" t="str">
            <v>Total Operating Expenses</v>
          </cell>
          <cell r="B115">
            <v>398120183.94</v>
          </cell>
          <cell r="C115">
            <v>28330405.559999995</v>
          </cell>
          <cell r="D115">
            <v>29325154.57</v>
          </cell>
          <cell r="E115">
            <v>35856335.950000003</v>
          </cell>
          <cell r="F115">
            <v>43332708.619999997</v>
          </cell>
          <cell r="G115">
            <v>39245891.400000006</v>
          </cell>
          <cell r="H115">
            <v>37073153.329999998</v>
          </cell>
          <cell r="I115">
            <v>33509519.09</v>
          </cell>
          <cell r="J115">
            <v>32571155.07</v>
          </cell>
          <cell r="K115">
            <v>32598131.659999996</v>
          </cell>
          <cell r="L115">
            <v>28544245.57</v>
          </cell>
          <cell r="M115">
            <v>27795904.43</v>
          </cell>
          <cell r="N115">
            <v>29937578.690000001</v>
          </cell>
          <cell r="P115">
            <v>75063947.700000003</v>
          </cell>
          <cell r="Q115">
            <v>6139014.1699999999</v>
          </cell>
          <cell r="R115">
            <v>6133611.29</v>
          </cell>
          <cell r="S115">
            <v>7053786.6500000004</v>
          </cell>
          <cell r="T115">
            <v>7435310.4299999997</v>
          </cell>
          <cell r="U115">
            <v>6768891.0199999996</v>
          </cell>
          <cell r="V115">
            <v>6439339.25</v>
          </cell>
          <cell r="W115">
            <v>5995541.96</v>
          </cell>
          <cell r="X115">
            <v>5807175.5</v>
          </cell>
          <cell r="Y115">
            <v>5914397.2300000004</v>
          </cell>
          <cell r="Z115">
            <v>5889918.1799999997</v>
          </cell>
          <cell r="AA115">
            <v>5707678.46</v>
          </cell>
          <cell r="AB115">
            <v>5779283.5600000005</v>
          </cell>
          <cell r="AD115">
            <v>-3809835.21</v>
          </cell>
          <cell r="AE115">
            <v>-332454.56000000052</v>
          </cell>
          <cell r="AF115">
            <v>-332452.75</v>
          </cell>
          <cell r="AG115">
            <v>-332451.6099999994</v>
          </cell>
          <cell r="AH115">
            <v>-312543.24</v>
          </cell>
          <cell r="AI115">
            <v>-312528.90000000002</v>
          </cell>
          <cell r="AJ115">
            <v>-312450.15999999997</v>
          </cell>
          <cell r="AK115">
            <v>-312495.44000000134</v>
          </cell>
          <cell r="AL115">
            <v>-312488.06000000052</v>
          </cell>
          <cell r="AM115">
            <v>-312501.3900000006</v>
          </cell>
          <cell r="AN115">
            <v>-312480</v>
          </cell>
          <cell r="AO115">
            <v>-312498.12000000104</v>
          </cell>
          <cell r="AP115">
            <v>-312490.98</v>
          </cell>
          <cell r="AR115">
            <v>104585831.75</v>
          </cell>
          <cell r="AS115">
            <v>8114560.8699999992</v>
          </cell>
          <cell r="AT115">
            <v>8237964.29</v>
          </cell>
          <cell r="AU115">
            <v>8707927.3699999992</v>
          </cell>
          <cell r="AV115">
            <v>8289767.6099999994</v>
          </cell>
          <cell r="AW115">
            <v>8158859.8900000006</v>
          </cell>
          <cell r="AX115">
            <v>8553138.2199999988</v>
          </cell>
          <cell r="AY115">
            <v>8091614.4100000001</v>
          </cell>
          <cell r="AZ115">
            <v>8834461.5999999996</v>
          </cell>
          <cell r="BA115">
            <v>9210282.8300000001</v>
          </cell>
          <cell r="BB115">
            <v>9378901.7899999991</v>
          </cell>
          <cell r="BC115">
            <v>9140295.2800000012</v>
          </cell>
          <cell r="BD115">
            <v>9868057.5899999999</v>
          </cell>
          <cell r="BF115">
            <v>31521009</v>
          </cell>
          <cell r="BG115">
            <v>2667667</v>
          </cell>
          <cell r="BH115">
            <v>2521324</v>
          </cell>
          <cell r="BI115">
            <v>2683657</v>
          </cell>
          <cell r="BJ115">
            <v>2640394</v>
          </cell>
          <cell r="BK115">
            <v>2528429</v>
          </cell>
          <cell r="BL115">
            <v>2654581</v>
          </cell>
          <cell r="BM115">
            <v>2630700</v>
          </cell>
          <cell r="BN115">
            <v>2598139</v>
          </cell>
          <cell r="BO115">
            <v>2648576</v>
          </cell>
          <cell r="BP115">
            <v>2700152</v>
          </cell>
          <cell r="BQ115">
            <v>2594746</v>
          </cell>
          <cell r="BR115">
            <v>2652644</v>
          </cell>
          <cell r="BT115">
            <v>7508733</v>
          </cell>
          <cell r="BU115">
            <v>606286</v>
          </cell>
          <cell r="BV115">
            <v>630511</v>
          </cell>
          <cell r="BW115">
            <v>657883</v>
          </cell>
          <cell r="BX115">
            <v>657912</v>
          </cell>
          <cell r="BY115">
            <v>648029</v>
          </cell>
          <cell r="BZ115">
            <v>663540</v>
          </cell>
          <cell r="CA115">
            <v>602570</v>
          </cell>
          <cell r="CB115">
            <v>606170</v>
          </cell>
          <cell r="CC115">
            <v>609179</v>
          </cell>
          <cell r="CD115">
            <v>612036</v>
          </cell>
          <cell r="CE115">
            <v>604552</v>
          </cell>
          <cell r="CF115">
            <v>610065</v>
          </cell>
          <cell r="CH115" t="str">
            <v>0</v>
          </cell>
          <cell r="CI115" t="str">
            <v>0</v>
          </cell>
          <cell r="CJ115" t="str">
            <v>0</v>
          </cell>
          <cell r="CK115" t="str">
            <v>0</v>
          </cell>
          <cell r="CL115" t="str">
            <v>0</v>
          </cell>
          <cell r="CM115" t="str">
            <v>0</v>
          </cell>
          <cell r="CN115" t="str">
            <v>0</v>
          </cell>
          <cell r="CO115" t="str">
            <v>0</v>
          </cell>
          <cell r="CP115" t="str">
            <v>0</v>
          </cell>
          <cell r="CQ115" t="str">
            <v>0</v>
          </cell>
          <cell r="CR115" t="str">
            <v>0</v>
          </cell>
          <cell r="CS115" t="str">
            <v>0</v>
          </cell>
          <cell r="CT115" t="str">
            <v>0</v>
          </cell>
          <cell r="CV115" t="str">
            <v>0</v>
          </cell>
          <cell r="CW115" t="str">
            <v>0</v>
          </cell>
          <cell r="CX115" t="str">
            <v>0</v>
          </cell>
          <cell r="CY115" t="str">
            <v>0</v>
          </cell>
          <cell r="CZ115" t="str">
            <v>0</v>
          </cell>
          <cell r="DA115" t="str">
            <v>0</v>
          </cell>
          <cell r="DB115" t="str">
            <v>0</v>
          </cell>
          <cell r="DC115" t="str">
            <v>0</v>
          </cell>
          <cell r="DD115" t="str">
            <v>0</v>
          </cell>
          <cell r="DE115" t="str">
            <v>0</v>
          </cell>
          <cell r="DF115" t="str">
            <v>0</v>
          </cell>
          <cell r="DG115" t="str">
            <v>0</v>
          </cell>
          <cell r="DH115" t="str">
            <v>0</v>
          </cell>
          <cell r="DJ115">
            <v>-1617916</v>
          </cell>
          <cell r="DK115">
            <v>-134826</v>
          </cell>
          <cell r="DL115">
            <v>-134826</v>
          </cell>
          <cell r="DM115">
            <v>-134827</v>
          </cell>
          <cell r="DN115">
            <v>-134826</v>
          </cell>
          <cell r="DO115">
            <v>-134826</v>
          </cell>
          <cell r="DP115">
            <v>-134827</v>
          </cell>
          <cell r="DQ115">
            <v>-134826</v>
          </cell>
          <cell r="DR115">
            <v>-134826</v>
          </cell>
          <cell r="DS115">
            <v>-134827</v>
          </cell>
          <cell r="DT115">
            <v>-134826</v>
          </cell>
          <cell r="DU115">
            <v>-134826</v>
          </cell>
          <cell r="DV115">
            <v>-134827</v>
          </cell>
        </row>
        <row r="116">
          <cell r="A116" t="str">
            <v>Operating (Income) Loss</v>
          </cell>
          <cell r="B116">
            <v>126391546.94000001</v>
          </cell>
          <cell r="C116">
            <v>2660165.77</v>
          </cell>
          <cell r="D116">
            <v>14909998.160000019</v>
          </cell>
          <cell r="E116">
            <v>33313510.520000085</v>
          </cell>
          <cell r="F116">
            <v>37580173.719999976</v>
          </cell>
          <cell r="G116">
            <v>29615905.919999931</v>
          </cell>
          <cell r="H116">
            <v>16295312.809999987</v>
          </cell>
          <cell r="I116">
            <v>2006895.1699999892</v>
          </cell>
          <cell r="J116">
            <v>-1250249.809999994</v>
          </cell>
          <cell r="K116">
            <v>-6055159.509999983</v>
          </cell>
          <cell r="L116">
            <v>-1600558.4599999934</v>
          </cell>
          <cell r="M116">
            <v>509112.199999996</v>
          </cell>
          <cell r="N116">
            <v>-1593559.5500000068</v>
          </cell>
          <cell r="P116">
            <v>19258328.140000015</v>
          </cell>
          <cell r="Q116">
            <v>-301163.60000000359</v>
          </cell>
          <cell r="R116">
            <v>1837108.6700000083</v>
          </cell>
          <cell r="S116">
            <v>4397464.9800000004</v>
          </cell>
          <cell r="T116">
            <v>6457526.6800000146</v>
          </cell>
          <cell r="U116">
            <v>5644845.7199999951</v>
          </cell>
          <cell r="V116">
            <v>3225855.4300000151</v>
          </cell>
          <cell r="W116">
            <v>1685583.4799999939</v>
          </cell>
          <cell r="X116">
            <v>235427.72999999684</v>
          </cell>
          <cell r="Y116">
            <v>-1036540.51</v>
          </cell>
          <cell r="Z116">
            <v>-1050879.8700000001</v>
          </cell>
          <cell r="AA116">
            <v>-903666.21999999776</v>
          </cell>
          <cell r="AB116">
            <v>-933234.35000000289</v>
          </cell>
          <cell r="AD116">
            <v>3809835.21</v>
          </cell>
          <cell r="AE116">
            <v>332454.56000000052</v>
          </cell>
          <cell r="AF116">
            <v>332452.75</v>
          </cell>
          <cell r="AG116">
            <v>332451.6099999994</v>
          </cell>
          <cell r="AH116">
            <v>312543.24</v>
          </cell>
          <cell r="AI116">
            <v>312528.90000000002</v>
          </cell>
          <cell r="AJ116">
            <v>312450.15999999997</v>
          </cell>
          <cell r="AK116">
            <v>312495.44000000134</v>
          </cell>
          <cell r="AL116">
            <v>312488.06000000052</v>
          </cell>
          <cell r="AM116">
            <v>312501.3900000006</v>
          </cell>
          <cell r="AN116">
            <v>312480</v>
          </cell>
          <cell r="AO116">
            <v>312498.12000000104</v>
          </cell>
          <cell r="AP116">
            <v>312490.98</v>
          </cell>
          <cell r="AR116">
            <v>98750918.579999998</v>
          </cell>
          <cell r="AS116">
            <v>5905166.9900000002</v>
          </cell>
          <cell r="AT116">
            <v>6753592.6399999997</v>
          </cell>
          <cell r="AU116">
            <v>8735466.9199999999</v>
          </cell>
          <cell r="AV116">
            <v>13252538.879999999</v>
          </cell>
          <cell r="AW116">
            <v>12233691.670000002</v>
          </cell>
          <cell r="AX116">
            <v>11647399.620000001</v>
          </cell>
          <cell r="AY116">
            <v>6575481.2699999996</v>
          </cell>
          <cell r="AZ116">
            <v>6710744.3900000006</v>
          </cell>
          <cell r="BA116">
            <v>5906317.4199999999</v>
          </cell>
          <cell r="BB116">
            <v>6000527.7100000009</v>
          </cell>
          <cell r="BC116">
            <v>9949788.0999999978</v>
          </cell>
          <cell r="BD116">
            <v>5080202.97</v>
          </cell>
          <cell r="BF116">
            <v>58266208</v>
          </cell>
          <cell r="BG116">
            <v>2706929</v>
          </cell>
          <cell r="BH116">
            <v>4051272</v>
          </cell>
          <cell r="BI116">
            <v>8338939</v>
          </cell>
          <cell r="BJ116">
            <v>7556162</v>
          </cell>
          <cell r="BK116">
            <v>7628347</v>
          </cell>
          <cell r="BL116">
            <v>16908940</v>
          </cell>
          <cell r="BM116">
            <v>2141896</v>
          </cell>
          <cell r="BN116">
            <v>1787457</v>
          </cell>
          <cell r="BO116">
            <v>1737020</v>
          </cell>
          <cell r="BP116">
            <v>1685444</v>
          </cell>
          <cell r="BQ116">
            <v>1790850</v>
          </cell>
          <cell r="BR116">
            <v>1932952</v>
          </cell>
          <cell r="BT116">
            <v>25662384</v>
          </cell>
          <cell r="BU116">
            <v>930444</v>
          </cell>
          <cell r="BV116">
            <v>1204850</v>
          </cell>
          <cell r="BW116">
            <v>1175797</v>
          </cell>
          <cell r="BX116">
            <v>1799674</v>
          </cell>
          <cell r="BY116">
            <v>2058150</v>
          </cell>
          <cell r="BZ116">
            <v>1941220</v>
          </cell>
          <cell r="CA116">
            <v>1475757</v>
          </cell>
          <cell r="CB116">
            <v>1170711</v>
          </cell>
          <cell r="CC116">
            <v>11165048</v>
          </cell>
          <cell r="CD116">
            <v>911916</v>
          </cell>
          <cell r="CE116">
            <v>917914</v>
          </cell>
          <cell r="CF116">
            <v>910903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J116">
            <v>343944</v>
          </cell>
          <cell r="DK116">
            <v>28662</v>
          </cell>
          <cell r="DL116">
            <v>28662</v>
          </cell>
          <cell r="DM116">
            <v>28662</v>
          </cell>
          <cell r="DN116">
            <v>28662</v>
          </cell>
          <cell r="DO116">
            <v>28662</v>
          </cell>
          <cell r="DP116">
            <v>28662</v>
          </cell>
          <cell r="DQ116">
            <v>28662</v>
          </cell>
          <cell r="DR116">
            <v>28662</v>
          </cell>
          <cell r="DS116">
            <v>28662</v>
          </cell>
          <cell r="DT116">
            <v>28662</v>
          </cell>
          <cell r="DU116">
            <v>28662</v>
          </cell>
          <cell r="DV116">
            <v>28662</v>
          </cell>
        </row>
        <row r="117">
          <cell r="A117" t="str">
            <v>Interest Income</v>
          </cell>
          <cell r="B117">
            <v>3895230</v>
          </cell>
          <cell r="C117">
            <v>229233</v>
          </cell>
          <cell r="D117">
            <v>189447</v>
          </cell>
          <cell r="E117">
            <v>244043</v>
          </cell>
          <cell r="F117">
            <v>223662</v>
          </cell>
          <cell r="G117">
            <v>191713</v>
          </cell>
          <cell r="H117">
            <v>251121</v>
          </cell>
          <cell r="I117">
            <v>315930</v>
          </cell>
          <cell r="J117">
            <v>422824</v>
          </cell>
          <cell r="K117">
            <v>498926</v>
          </cell>
          <cell r="L117">
            <v>457029</v>
          </cell>
          <cell r="M117">
            <v>441011</v>
          </cell>
          <cell r="N117">
            <v>430291</v>
          </cell>
          <cell r="P117">
            <v>725823.79</v>
          </cell>
          <cell r="Q117">
            <v>48222.239999999998</v>
          </cell>
          <cell r="R117">
            <v>39825.35</v>
          </cell>
          <cell r="S117">
            <v>44858.06</v>
          </cell>
          <cell r="T117">
            <v>40938.18</v>
          </cell>
          <cell r="U117">
            <v>39463.760000000002</v>
          </cell>
          <cell r="V117">
            <v>45947.56</v>
          </cell>
          <cell r="W117">
            <v>56635.96</v>
          </cell>
          <cell r="X117">
            <v>78448.94</v>
          </cell>
          <cell r="Y117">
            <v>88264.44</v>
          </cell>
          <cell r="Z117">
            <v>85868.56</v>
          </cell>
          <cell r="AA117">
            <v>82628.83</v>
          </cell>
          <cell r="AB117">
            <v>74721.91</v>
          </cell>
          <cell r="AD117">
            <v>272035.24</v>
          </cell>
          <cell r="AE117" t="str">
            <v>0</v>
          </cell>
          <cell r="AF117" t="str">
            <v>0</v>
          </cell>
          <cell r="AG117">
            <v>76275.66</v>
          </cell>
          <cell r="AH117">
            <v>0</v>
          </cell>
          <cell r="AI117">
            <v>0</v>
          </cell>
          <cell r="AJ117">
            <v>74796.06</v>
          </cell>
          <cell r="AK117">
            <v>0</v>
          </cell>
          <cell r="AL117">
            <v>0</v>
          </cell>
          <cell r="AM117">
            <v>60481.760000000002</v>
          </cell>
          <cell r="AN117">
            <v>0</v>
          </cell>
          <cell r="AO117">
            <v>0</v>
          </cell>
          <cell r="AP117">
            <v>60481.760000000002</v>
          </cell>
          <cell r="AR117">
            <v>1927180</v>
          </cell>
          <cell r="AS117">
            <v>121503</v>
          </cell>
          <cell r="AT117">
            <v>100381</v>
          </cell>
          <cell r="AU117">
            <v>127650</v>
          </cell>
          <cell r="AV117">
            <v>104430</v>
          </cell>
          <cell r="AW117">
            <v>100863</v>
          </cell>
          <cell r="AX117">
            <v>131426</v>
          </cell>
          <cell r="AY117">
            <v>146450</v>
          </cell>
          <cell r="AZ117">
            <v>203946</v>
          </cell>
          <cell r="BA117">
            <v>243469</v>
          </cell>
          <cell r="BB117">
            <v>223812</v>
          </cell>
          <cell r="BC117">
            <v>215319</v>
          </cell>
          <cell r="BD117">
            <v>207931</v>
          </cell>
          <cell r="BF117">
            <v>1252367</v>
          </cell>
          <cell r="BG117">
            <v>109268</v>
          </cell>
          <cell r="BH117">
            <v>127563</v>
          </cell>
          <cell r="BI117">
            <v>159113</v>
          </cell>
          <cell r="BJ117">
            <v>121984</v>
          </cell>
          <cell r="BK117">
            <v>85623</v>
          </cell>
          <cell r="BL117">
            <v>74149</v>
          </cell>
          <cell r="BM117">
            <v>78532</v>
          </cell>
          <cell r="BN117">
            <v>99384</v>
          </cell>
          <cell r="BO117">
            <v>113090</v>
          </cell>
          <cell r="BP117">
            <v>78104</v>
          </cell>
          <cell r="BQ117">
            <v>110877</v>
          </cell>
          <cell r="BR117">
            <v>94680</v>
          </cell>
          <cell r="BT117">
            <v>7168823</v>
          </cell>
          <cell r="BU117">
            <v>517374</v>
          </cell>
          <cell r="BV117">
            <v>424045</v>
          </cell>
          <cell r="BW117">
            <v>426206</v>
          </cell>
          <cell r="BX117">
            <v>436929</v>
          </cell>
          <cell r="BY117">
            <v>480809</v>
          </cell>
          <cell r="BZ117">
            <v>543570</v>
          </cell>
          <cell r="CA117">
            <v>636878</v>
          </cell>
          <cell r="CB117">
            <v>768187</v>
          </cell>
          <cell r="CC117">
            <v>821873</v>
          </cell>
          <cell r="CD117">
            <v>774538</v>
          </cell>
          <cell r="CE117">
            <v>702933</v>
          </cell>
          <cell r="CF117">
            <v>635481</v>
          </cell>
          <cell r="CH117">
            <v>-216330</v>
          </cell>
          <cell r="CI117">
            <v>-20442</v>
          </cell>
          <cell r="CJ117">
            <v>-18311</v>
          </cell>
          <cell r="CK117">
            <v>-693</v>
          </cell>
          <cell r="CL117">
            <v>0</v>
          </cell>
          <cell r="CM117">
            <v>0</v>
          </cell>
          <cell r="CN117">
            <v>0</v>
          </cell>
          <cell r="CO117">
            <v>-55969</v>
          </cell>
          <cell r="CP117">
            <v>-43848</v>
          </cell>
          <cell r="CQ117">
            <v>-1268</v>
          </cell>
          <cell r="CR117">
            <v>-23838</v>
          </cell>
          <cell r="CS117">
            <v>-51961</v>
          </cell>
          <cell r="CT117">
            <v>0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-16544124</v>
          </cell>
          <cell r="DK117">
            <v>-1124755</v>
          </cell>
          <cell r="DL117">
            <v>-924425</v>
          </cell>
          <cell r="DM117">
            <v>-997148</v>
          </cell>
          <cell r="DN117">
            <v>-957823</v>
          </cell>
          <cell r="DO117">
            <v>-983634</v>
          </cell>
          <cell r="DP117">
            <v>-1132519</v>
          </cell>
          <cell r="DQ117">
            <v>-1352169</v>
          </cell>
          <cell r="DR117">
            <v>-1793213</v>
          </cell>
          <cell r="DS117">
            <v>-1979542</v>
          </cell>
          <cell r="DT117">
            <v>-1900205</v>
          </cell>
          <cell r="DU117">
            <v>-1785575</v>
          </cell>
          <cell r="DV117">
            <v>-1613116</v>
          </cell>
        </row>
        <row r="118">
          <cell r="A118" t="str">
            <v>Others Income</v>
          </cell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  <cell r="AG118" t="str">
            <v>0</v>
          </cell>
          <cell r="AH118" t="str">
            <v>0</v>
          </cell>
          <cell r="AI118" t="str">
            <v>0</v>
          </cell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 t="str">
            <v>0</v>
          </cell>
          <cell r="AO118" t="str">
            <v>0</v>
          </cell>
          <cell r="AP118" t="str">
            <v>0</v>
          </cell>
          <cell r="AR118" t="str">
            <v>0</v>
          </cell>
          <cell r="AS118" t="str">
            <v>0</v>
          </cell>
          <cell r="AT118" t="str">
            <v>0</v>
          </cell>
          <cell r="AU118" t="str">
            <v>0</v>
          </cell>
          <cell r="AV118" t="str">
            <v>0</v>
          </cell>
          <cell r="AW118" t="str">
            <v>0</v>
          </cell>
          <cell r="AX118" t="str">
            <v>0</v>
          </cell>
          <cell r="AY118" t="str">
            <v>0</v>
          </cell>
          <cell r="AZ118" t="str">
            <v>0</v>
          </cell>
          <cell r="BA118" t="str">
            <v>0</v>
          </cell>
          <cell r="BB118" t="str">
            <v>0</v>
          </cell>
          <cell r="BC118" t="str">
            <v>0</v>
          </cell>
          <cell r="BD118" t="str">
            <v>0</v>
          </cell>
          <cell r="BF118">
            <v>250000</v>
          </cell>
          <cell r="BG118">
            <v>20833</v>
          </cell>
          <cell r="BH118">
            <v>20833</v>
          </cell>
          <cell r="BI118">
            <v>20834</v>
          </cell>
          <cell r="BJ118">
            <v>20833</v>
          </cell>
          <cell r="BK118">
            <v>20833</v>
          </cell>
          <cell r="BL118">
            <v>20834</v>
          </cell>
          <cell r="BM118">
            <v>20833</v>
          </cell>
          <cell r="BN118">
            <v>20833</v>
          </cell>
          <cell r="BO118">
            <v>20834</v>
          </cell>
          <cell r="BP118">
            <v>20833</v>
          </cell>
          <cell r="BQ118">
            <v>20833</v>
          </cell>
          <cell r="BR118">
            <v>20834</v>
          </cell>
          <cell r="BT118">
            <v>22200</v>
          </cell>
          <cell r="BU118">
            <v>1850</v>
          </cell>
          <cell r="BV118">
            <v>1850</v>
          </cell>
          <cell r="BW118">
            <v>1850</v>
          </cell>
          <cell r="BX118">
            <v>1850</v>
          </cell>
          <cell r="BY118">
            <v>1850</v>
          </cell>
          <cell r="BZ118">
            <v>1850</v>
          </cell>
          <cell r="CA118">
            <v>1850</v>
          </cell>
          <cell r="CB118">
            <v>1850</v>
          </cell>
          <cell r="CC118">
            <v>1850</v>
          </cell>
          <cell r="CD118">
            <v>1850</v>
          </cell>
          <cell r="CE118">
            <v>1850</v>
          </cell>
          <cell r="CF118">
            <v>1850</v>
          </cell>
          <cell r="CH118" t="str">
            <v>0</v>
          </cell>
          <cell r="CI118" t="str">
            <v>0</v>
          </cell>
          <cell r="CJ118" t="str">
            <v>0</v>
          </cell>
          <cell r="CK118" t="str">
            <v>0</v>
          </cell>
          <cell r="CL118" t="str">
            <v>0</v>
          </cell>
          <cell r="CM118" t="str">
            <v>0</v>
          </cell>
          <cell r="CN118" t="str">
            <v>0</v>
          </cell>
          <cell r="CO118" t="str">
            <v>0</v>
          </cell>
          <cell r="CP118" t="str">
            <v>0</v>
          </cell>
          <cell r="CQ118" t="str">
            <v>0</v>
          </cell>
          <cell r="CR118" t="str">
            <v>0</v>
          </cell>
          <cell r="CS118" t="str">
            <v>0</v>
          </cell>
          <cell r="CT118" t="str">
            <v>0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-343944</v>
          </cell>
          <cell r="DK118">
            <v>-28662</v>
          </cell>
          <cell r="DL118">
            <v>-28662</v>
          </cell>
          <cell r="DM118">
            <v>-28662</v>
          </cell>
          <cell r="DN118">
            <v>-28662</v>
          </cell>
          <cell r="DO118">
            <v>-28662</v>
          </cell>
          <cell r="DP118">
            <v>-28662</v>
          </cell>
          <cell r="DQ118">
            <v>-28662</v>
          </cell>
          <cell r="DR118">
            <v>-28662</v>
          </cell>
          <cell r="DS118">
            <v>-28662</v>
          </cell>
          <cell r="DT118">
            <v>-28662</v>
          </cell>
          <cell r="DU118">
            <v>-28662</v>
          </cell>
          <cell r="DV118">
            <v>-28662</v>
          </cell>
        </row>
        <row r="119">
          <cell r="A119" t="str">
            <v>Total Non-Operating Income</v>
          </cell>
          <cell r="B119">
            <v>3895230</v>
          </cell>
          <cell r="C119">
            <v>229233</v>
          </cell>
          <cell r="D119">
            <v>189447</v>
          </cell>
          <cell r="E119">
            <v>244043</v>
          </cell>
          <cell r="F119">
            <v>223662</v>
          </cell>
          <cell r="G119">
            <v>191713</v>
          </cell>
          <cell r="H119">
            <v>251121</v>
          </cell>
          <cell r="I119">
            <v>315930</v>
          </cell>
          <cell r="J119">
            <v>422824</v>
          </cell>
          <cell r="K119">
            <v>498926</v>
          </cell>
          <cell r="L119">
            <v>457029</v>
          </cell>
          <cell r="M119">
            <v>441011</v>
          </cell>
          <cell r="N119">
            <v>430291</v>
          </cell>
          <cell r="P119">
            <v>725823.79</v>
          </cell>
          <cell r="Q119">
            <v>48222.239999999998</v>
          </cell>
          <cell r="R119">
            <v>39825.35</v>
          </cell>
          <cell r="S119">
            <v>44858.06</v>
          </cell>
          <cell r="T119">
            <v>40938.18</v>
          </cell>
          <cell r="U119">
            <v>39463.760000000002</v>
          </cell>
          <cell r="V119">
            <v>45947.56</v>
          </cell>
          <cell r="W119">
            <v>56635.96</v>
          </cell>
          <cell r="X119">
            <v>78448.94</v>
          </cell>
          <cell r="Y119">
            <v>88264.44</v>
          </cell>
          <cell r="Z119">
            <v>85868.56</v>
          </cell>
          <cell r="AA119">
            <v>82628.83</v>
          </cell>
          <cell r="AB119">
            <v>74721.91</v>
          </cell>
          <cell r="AD119">
            <v>272035.24</v>
          </cell>
          <cell r="AE119" t="str">
            <v>0</v>
          </cell>
          <cell r="AF119" t="str">
            <v>0</v>
          </cell>
          <cell r="AG119">
            <v>76275.66</v>
          </cell>
          <cell r="AH119">
            <v>0</v>
          </cell>
          <cell r="AI119">
            <v>0</v>
          </cell>
          <cell r="AJ119">
            <v>74796.06</v>
          </cell>
          <cell r="AK119">
            <v>0</v>
          </cell>
          <cell r="AL119">
            <v>0</v>
          </cell>
          <cell r="AM119">
            <v>60481.760000000002</v>
          </cell>
          <cell r="AN119">
            <v>0</v>
          </cell>
          <cell r="AO119">
            <v>0</v>
          </cell>
          <cell r="AP119">
            <v>60481.760000000002</v>
          </cell>
          <cell r="AR119">
            <v>1927180</v>
          </cell>
          <cell r="AS119">
            <v>121503</v>
          </cell>
          <cell r="AT119">
            <v>100381</v>
          </cell>
          <cell r="AU119">
            <v>127650</v>
          </cell>
          <cell r="AV119">
            <v>104430</v>
          </cell>
          <cell r="AW119">
            <v>100863</v>
          </cell>
          <cell r="AX119">
            <v>131426</v>
          </cell>
          <cell r="AY119">
            <v>146450</v>
          </cell>
          <cell r="AZ119">
            <v>203946</v>
          </cell>
          <cell r="BA119">
            <v>243469</v>
          </cell>
          <cell r="BB119">
            <v>223812</v>
          </cell>
          <cell r="BC119">
            <v>215319</v>
          </cell>
          <cell r="BD119">
            <v>207931</v>
          </cell>
          <cell r="BF119">
            <v>1502367</v>
          </cell>
          <cell r="BG119">
            <v>130101</v>
          </cell>
          <cell r="BH119">
            <v>148396</v>
          </cell>
          <cell r="BI119">
            <v>179947</v>
          </cell>
          <cell r="BJ119">
            <v>142817</v>
          </cell>
          <cell r="BK119">
            <v>106456</v>
          </cell>
          <cell r="BL119">
            <v>94983</v>
          </cell>
          <cell r="BM119">
            <v>99365</v>
          </cell>
          <cell r="BN119">
            <v>120217</v>
          </cell>
          <cell r="BO119">
            <v>133924</v>
          </cell>
          <cell r="BP119">
            <v>98937</v>
          </cell>
          <cell r="BQ119">
            <v>131710</v>
          </cell>
          <cell r="BR119">
            <v>115514</v>
          </cell>
          <cell r="BT119">
            <v>7191023</v>
          </cell>
          <cell r="BU119">
            <v>519224</v>
          </cell>
          <cell r="BV119">
            <v>425895</v>
          </cell>
          <cell r="BW119">
            <v>428056</v>
          </cell>
          <cell r="BX119">
            <v>438779</v>
          </cell>
          <cell r="BY119">
            <v>482659</v>
          </cell>
          <cell r="BZ119">
            <v>545420</v>
          </cell>
          <cell r="CA119">
            <v>638728</v>
          </cell>
          <cell r="CB119">
            <v>770037</v>
          </cell>
          <cell r="CC119">
            <v>823723</v>
          </cell>
          <cell r="CD119">
            <v>776388</v>
          </cell>
          <cell r="CE119">
            <v>704783</v>
          </cell>
          <cell r="CF119">
            <v>637331</v>
          </cell>
          <cell r="CH119">
            <v>-216330</v>
          </cell>
          <cell r="CI119">
            <v>-20442</v>
          </cell>
          <cell r="CJ119">
            <v>-18311</v>
          </cell>
          <cell r="CK119">
            <v>-693</v>
          </cell>
          <cell r="CL119">
            <v>0</v>
          </cell>
          <cell r="CM119">
            <v>0</v>
          </cell>
          <cell r="CN119">
            <v>0</v>
          </cell>
          <cell r="CO119">
            <v>-55969</v>
          </cell>
          <cell r="CP119">
            <v>-43848</v>
          </cell>
          <cell r="CQ119">
            <v>-1268</v>
          </cell>
          <cell r="CR119">
            <v>-23838</v>
          </cell>
          <cell r="CS119">
            <v>-51961</v>
          </cell>
          <cell r="CT119">
            <v>0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-16888068</v>
          </cell>
          <cell r="DK119">
            <v>-1153417</v>
          </cell>
          <cell r="DL119">
            <v>-953087</v>
          </cell>
          <cell r="DM119">
            <v>-1025810</v>
          </cell>
          <cell r="DN119">
            <v>-986485</v>
          </cell>
          <cell r="DO119">
            <v>-1012296</v>
          </cell>
          <cell r="DP119">
            <v>-1161181</v>
          </cell>
          <cell r="DQ119">
            <v>-1380831</v>
          </cell>
          <cell r="DR119">
            <v>-1821875</v>
          </cell>
          <cell r="DS119">
            <v>-2008204</v>
          </cell>
          <cell r="DT119">
            <v>-1928867</v>
          </cell>
          <cell r="DU119">
            <v>-1814237</v>
          </cell>
          <cell r="DV119">
            <v>-1641778</v>
          </cell>
        </row>
        <row r="120">
          <cell r="A120" t="str">
            <v>Long Term Interest Expenses</v>
          </cell>
          <cell r="B120">
            <v>48058944.240000002</v>
          </cell>
          <cell r="C120">
            <v>4004912.02</v>
          </cell>
          <cell r="D120">
            <v>4004912.02</v>
          </cell>
          <cell r="E120">
            <v>4004912.02</v>
          </cell>
          <cell r="F120">
            <v>4004912.02</v>
          </cell>
          <cell r="G120">
            <v>4004912.02</v>
          </cell>
          <cell r="H120">
            <v>4004912.02</v>
          </cell>
          <cell r="I120">
            <v>4004912.02</v>
          </cell>
          <cell r="J120">
            <v>4004912.02</v>
          </cell>
          <cell r="K120">
            <v>4004912.02</v>
          </cell>
          <cell r="L120">
            <v>4004912.02</v>
          </cell>
          <cell r="M120">
            <v>4004912.02</v>
          </cell>
          <cell r="N120">
            <v>4004912.02</v>
          </cell>
          <cell r="P120">
            <v>9720221.6400000006</v>
          </cell>
          <cell r="Q120">
            <v>810018.47</v>
          </cell>
          <cell r="R120">
            <v>810018.47</v>
          </cell>
          <cell r="S120">
            <v>810018.47</v>
          </cell>
          <cell r="T120">
            <v>810018.47</v>
          </cell>
          <cell r="U120">
            <v>810018.47</v>
          </cell>
          <cell r="V120">
            <v>810018.47</v>
          </cell>
          <cell r="W120">
            <v>810018.47</v>
          </cell>
          <cell r="X120">
            <v>810018.47</v>
          </cell>
          <cell r="Y120">
            <v>810018.47</v>
          </cell>
          <cell r="Z120">
            <v>810018.47</v>
          </cell>
          <cell r="AA120">
            <v>810018.47</v>
          </cell>
          <cell r="AB120">
            <v>810018.47</v>
          </cell>
          <cell r="AD120" t="str">
            <v>0</v>
          </cell>
          <cell r="AE120" t="str">
            <v>0</v>
          </cell>
          <cell r="AF120" t="str">
            <v>0</v>
          </cell>
          <cell r="AG120" t="str">
            <v>0</v>
          </cell>
          <cell r="AH120" t="str">
            <v>0</v>
          </cell>
          <cell r="AI120" t="str">
            <v>0</v>
          </cell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 t="str">
            <v>0</v>
          </cell>
          <cell r="AO120" t="str">
            <v>0</v>
          </cell>
          <cell r="AP120" t="str">
            <v>0</v>
          </cell>
          <cell r="AR120">
            <v>25481696.52</v>
          </cell>
          <cell r="AS120">
            <v>2123474.71</v>
          </cell>
          <cell r="AT120">
            <v>2123474.71</v>
          </cell>
          <cell r="AU120">
            <v>2123474.71</v>
          </cell>
          <cell r="AV120">
            <v>2123474.71</v>
          </cell>
          <cell r="AW120">
            <v>2123474.71</v>
          </cell>
          <cell r="AX120">
            <v>2123474.71</v>
          </cell>
          <cell r="AY120">
            <v>2123474.71</v>
          </cell>
          <cell r="AZ120">
            <v>2123474.71</v>
          </cell>
          <cell r="BA120">
            <v>2123474.71</v>
          </cell>
          <cell r="BB120">
            <v>2123474.71</v>
          </cell>
          <cell r="BC120">
            <v>2123474.71</v>
          </cell>
          <cell r="BD120">
            <v>2123474.71</v>
          </cell>
          <cell r="BF120" t="str">
            <v>0</v>
          </cell>
          <cell r="BG120" t="str">
            <v>0</v>
          </cell>
          <cell r="BH120" t="str">
            <v>0</v>
          </cell>
          <cell r="BI120" t="str">
            <v>0</v>
          </cell>
          <cell r="BJ120" t="str">
            <v>0</v>
          </cell>
          <cell r="BK120" t="str">
            <v>0</v>
          </cell>
          <cell r="BL120" t="str">
            <v>0</v>
          </cell>
          <cell r="BM120" t="str">
            <v>0</v>
          </cell>
          <cell r="BN120" t="str">
            <v>0</v>
          </cell>
          <cell r="BO120" t="str">
            <v>0</v>
          </cell>
          <cell r="BP120" t="str">
            <v>0</v>
          </cell>
          <cell r="BQ120" t="str">
            <v>0</v>
          </cell>
          <cell r="BR120" t="str">
            <v>0</v>
          </cell>
          <cell r="BT120">
            <v>58129</v>
          </cell>
          <cell r="BU120">
            <v>7192</v>
          </cell>
          <cell r="BV120">
            <v>6786</v>
          </cell>
          <cell r="BW120">
            <v>6378</v>
          </cell>
          <cell r="BX120">
            <v>5537</v>
          </cell>
          <cell r="BY120">
            <v>5125</v>
          </cell>
          <cell r="BZ120">
            <v>4712</v>
          </cell>
          <cell r="CA120">
            <v>4297</v>
          </cell>
          <cell r="CB120">
            <v>3879</v>
          </cell>
          <cell r="CC120">
            <v>3879</v>
          </cell>
          <cell r="CD120">
            <v>3448</v>
          </cell>
          <cell r="CE120">
            <v>3448</v>
          </cell>
          <cell r="CF120">
            <v>3448</v>
          </cell>
          <cell r="CH120" t="str">
            <v>0</v>
          </cell>
          <cell r="CI120" t="str">
            <v>0</v>
          </cell>
          <cell r="CJ120" t="str">
            <v>0</v>
          </cell>
          <cell r="CK120" t="str">
            <v>0</v>
          </cell>
          <cell r="CL120" t="str">
            <v>0</v>
          </cell>
          <cell r="CM120" t="str">
            <v>0</v>
          </cell>
          <cell r="CN120" t="str">
            <v>0</v>
          </cell>
          <cell r="CO120" t="str">
            <v>0</v>
          </cell>
          <cell r="CP120" t="str">
            <v>0</v>
          </cell>
          <cell r="CQ120" t="str">
            <v>0</v>
          </cell>
          <cell r="CR120" t="str">
            <v>0</v>
          </cell>
          <cell r="CS120" t="str">
            <v>0</v>
          </cell>
          <cell r="CT120" t="str">
            <v>0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 t="str">
            <v>0</v>
          </cell>
          <cell r="DK120" t="str">
            <v>0</v>
          </cell>
          <cell r="DL120" t="str">
            <v>0</v>
          </cell>
          <cell r="DM120" t="str">
            <v>0</v>
          </cell>
          <cell r="DN120" t="str">
            <v>0</v>
          </cell>
          <cell r="DO120" t="str">
            <v>0</v>
          </cell>
          <cell r="DP120" t="str">
            <v>0</v>
          </cell>
          <cell r="DQ120" t="str">
            <v>0</v>
          </cell>
          <cell r="DR120" t="str">
            <v>0</v>
          </cell>
          <cell r="DS120" t="str">
            <v>0</v>
          </cell>
          <cell r="DT120" t="str">
            <v>0</v>
          </cell>
          <cell r="DU120" t="str">
            <v>0</v>
          </cell>
          <cell r="DV120" t="str">
            <v>0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>
            <v>216330</v>
          </cell>
          <cell r="BU121" t="str">
            <v>0</v>
          </cell>
          <cell r="BV121">
            <v>20442</v>
          </cell>
          <cell r="BW121">
            <v>18311</v>
          </cell>
          <cell r="BX121">
            <v>693</v>
          </cell>
          <cell r="BY121">
            <v>0</v>
          </cell>
          <cell r="BZ121">
            <v>0</v>
          </cell>
          <cell r="CA121">
            <v>0</v>
          </cell>
          <cell r="CB121">
            <v>55969</v>
          </cell>
          <cell r="CC121">
            <v>43848</v>
          </cell>
          <cell r="CD121">
            <v>1268</v>
          </cell>
          <cell r="CE121">
            <v>23838</v>
          </cell>
          <cell r="CF121">
            <v>51961</v>
          </cell>
          <cell r="CH121">
            <v>-216330</v>
          </cell>
          <cell r="CI121">
            <v>-20442</v>
          </cell>
          <cell r="CJ121">
            <v>-18311</v>
          </cell>
          <cell r="CK121">
            <v>-693</v>
          </cell>
          <cell r="CL121">
            <v>0</v>
          </cell>
          <cell r="CM121">
            <v>0</v>
          </cell>
          <cell r="CN121">
            <v>0</v>
          </cell>
          <cell r="CO121">
            <v>-55969</v>
          </cell>
          <cell r="CP121">
            <v>-43848</v>
          </cell>
          <cell r="CQ121">
            <v>-1268</v>
          </cell>
          <cell r="CR121">
            <v>-23838</v>
          </cell>
          <cell r="CS121">
            <v>-51961</v>
          </cell>
          <cell r="CT121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</row>
        <row r="125">
          <cell r="A125" t="str">
            <v>Other interest expense - SSU Allocation 4310-09999</v>
          </cell>
          <cell r="B125">
            <v>6674537</v>
          </cell>
          <cell r="C125">
            <v>542781</v>
          </cell>
          <cell r="D125">
            <v>563242</v>
          </cell>
          <cell r="E125">
            <v>644933</v>
          </cell>
          <cell r="F125">
            <v>635551</v>
          </cell>
          <cell r="G125">
            <v>528633</v>
          </cell>
          <cell r="H125">
            <v>449600</v>
          </cell>
          <cell r="I125">
            <v>386165</v>
          </cell>
          <cell r="J125">
            <v>456555</v>
          </cell>
          <cell r="K125">
            <v>516078</v>
          </cell>
          <cell r="L125">
            <v>572948</v>
          </cell>
          <cell r="M125">
            <v>675295</v>
          </cell>
          <cell r="N125">
            <v>702756</v>
          </cell>
          <cell r="P125">
            <v>1349967.18</v>
          </cell>
          <cell r="Q125">
            <v>109780.91</v>
          </cell>
          <cell r="R125">
            <v>113919.3</v>
          </cell>
          <cell r="S125">
            <v>130441.65</v>
          </cell>
          <cell r="T125">
            <v>128544.15</v>
          </cell>
          <cell r="U125">
            <v>106919.34</v>
          </cell>
          <cell r="V125">
            <v>90934.44</v>
          </cell>
          <cell r="W125">
            <v>78104.350000000006</v>
          </cell>
          <cell r="X125">
            <v>92341.19</v>
          </cell>
          <cell r="Y125">
            <v>104380.03</v>
          </cell>
          <cell r="Z125">
            <v>115882.39</v>
          </cell>
          <cell r="AA125">
            <v>136582.57</v>
          </cell>
          <cell r="AB125">
            <v>142136.85999999999</v>
          </cell>
          <cell r="AD125" t="str">
            <v>0</v>
          </cell>
          <cell r="AE125" t="str">
            <v>0</v>
          </cell>
          <cell r="AF125" t="str">
            <v>0</v>
          </cell>
          <cell r="AG125" t="str">
            <v>0</v>
          </cell>
          <cell r="AH125" t="str">
            <v>0</v>
          </cell>
          <cell r="AI125" t="str">
            <v>0</v>
          </cell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 t="str">
            <v>0</v>
          </cell>
          <cell r="AO125" t="str">
            <v>0</v>
          </cell>
          <cell r="AP125" t="str">
            <v>0</v>
          </cell>
          <cell r="AR125">
            <v>3538959</v>
          </cell>
          <cell r="AS125">
            <v>287792</v>
          </cell>
          <cell r="AT125">
            <v>298641</v>
          </cell>
          <cell r="AU125">
            <v>341955</v>
          </cell>
          <cell r="AV125">
            <v>336980</v>
          </cell>
          <cell r="AW125">
            <v>280291</v>
          </cell>
          <cell r="AX125">
            <v>238386</v>
          </cell>
          <cell r="AY125">
            <v>204752</v>
          </cell>
          <cell r="AZ125">
            <v>242074</v>
          </cell>
          <cell r="BA125">
            <v>273634</v>
          </cell>
          <cell r="BB125">
            <v>303787</v>
          </cell>
          <cell r="BC125">
            <v>358053</v>
          </cell>
          <cell r="BD125">
            <v>372614</v>
          </cell>
          <cell r="BF125" t="str">
            <v>0</v>
          </cell>
          <cell r="BG125" t="str">
            <v>0</v>
          </cell>
          <cell r="BH125" t="str">
            <v>0</v>
          </cell>
          <cell r="BI125" t="str">
            <v>0</v>
          </cell>
          <cell r="BJ125" t="str">
            <v>0</v>
          </cell>
          <cell r="BK125" t="str">
            <v>0</v>
          </cell>
          <cell r="BL125" t="str">
            <v>0</v>
          </cell>
          <cell r="BM125" t="str">
            <v>0</v>
          </cell>
          <cell r="BN125" t="str">
            <v>0</v>
          </cell>
          <cell r="BO125" t="str">
            <v>0</v>
          </cell>
          <cell r="BP125" t="str">
            <v>0</v>
          </cell>
          <cell r="BQ125" t="str">
            <v>0</v>
          </cell>
          <cell r="BR125" t="str">
            <v>0</v>
          </cell>
          <cell r="BT125" t="str">
            <v>0</v>
          </cell>
          <cell r="BU125" t="str">
            <v>0</v>
          </cell>
          <cell r="BV125" t="str">
            <v>0</v>
          </cell>
          <cell r="BW125" t="str">
            <v>0</v>
          </cell>
          <cell r="BX125" t="str">
            <v>0</v>
          </cell>
          <cell r="BY125" t="str">
            <v>0</v>
          </cell>
          <cell r="BZ125" t="str">
            <v>0</v>
          </cell>
          <cell r="CA125" t="str">
            <v>0</v>
          </cell>
          <cell r="CB125" t="str">
            <v>0</v>
          </cell>
          <cell r="CC125" t="str">
            <v>0</v>
          </cell>
          <cell r="CD125" t="str">
            <v>0</v>
          </cell>
          <cell r="CE125" t="str">
            <v>0</v>
          </cell>
          <cell r="CF125" t="str">
            <v>0</v>
          </cell>
          <cell r="CH125" t="str">
            <v>0</v>
          </cell>
          <cell r="CI125" t="str">
            <v>0</v>
          </cell>
          <cell r="CJ125" t="str">
            <v>0</v>
          </cell>
          <cell r="CK125" t="str">
            <v>0</v>
          </cell>
          <cell r="CL125" t="str">
            <v>0</v>
          </cell>
          <cell r="CM125" t="str">
            <v>0</v>
          </cell>
          <cell r="CN125" t="str">
            <v>0</v>
          </cell>
          <cell r="CO125" t="str">
            <v>0</v>
          </cell>
          <cell r="CP125" t="str">
            <v>0</v>
          </cell>
          <cell r="CQ125" t="str">
            <v>0</v>
          </cell>
          <cell r="CR125" t="str">
            <v>0</v>
          </cell>
          <cell r="CS125" t="str">
            <v>0</v>
          </cell>
          <cell r="CT125" t="str">
            <v>0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 t="str">
            <v>0</v>
          </cell>
          <cell r="DK125" t="str">
            <v>0</v>
          </cell>
          <cell r="DL125" t="str">
            <v>0</v>
          </cell>
          <cell r="DM125" t="str">
            <v>0</v>
          </cell>
          <cell r="DN125" t="str">
            <v>0</v>
          </cell>
          <cell r="DO125" t="str">
            <v>0</v>
          </cell>
          <cell r="DP125" t="str">
            <v>0</v>
          </cell>
          <cell r="DQ125" t="str">
            <v>0</v>
          </cell>
          <cell r="DR125" t="str">
            <v>0</v>
          </cell>
          <cell r="DS125" t="str">
            <v>0</v>
          </cell>
          <cell r="DT125" t="str">
            <v>0</v>
          </cell>
          <cell r="DU125" t="str">
            <v>0</v>
          </cell>
          <cell r="DV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 t="str">
            <v>0</v>
          </cell>
          <cell r="BG129" t="str">
            <v>0</v>
          </cell>
          <cell r="BH129" t="str">
            <v>0</v>
          </cell>
          <cell r="BI129" t="str">
            <v>0</v>
          </cell>
          <cell r="BJ129" t="str">
            <v>0</v>
          </cell>
          <cell r="BK129" t="str">
            <v>0</v>
          </cell>
          <cell r="BL129" t="str">
            <v>0</v>
          </cell>
          <cell r="BM129" t="str">
            <v>0</v>
          </cell>
          <cell r="BN129" t="str">
            <v>0</v>
          </cell>
          <cell r="BO129" t="str">
            <v>0</v>
          </cell>
          <cell r="BP129" t="str">
            <v>0</v>
          </cell>
          <cell r="BQ129" t="str">
            <v>0</v>
          </cell>
          <cell r="BR129" t="str">
            <v>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 t="str">
            <v>0</v>
          </cell>
          <cell r="DK129" t="str">
            <v>0</v>
          </cell>
          <cell r="DL129" t="str">
            <v>0</v>
          </cell>
          <cell r="DM129" t="str">
            <v>0</v>
          </cell>
          <cell r="DN129" t="str">
            <v>0</v>
          </cell>
          <cell r="DO129" t="str">
            <v>0</v>
          </cell>
          <cell r="DP129" t="str">
            <v>0</v>
          </cell>
          <cell r="DQ129" t="str">
            <v>0</v>
          </cell>
          <cell r="DR129" t="str">
            <v>0</v>
          </cell>
          <cell r="DS129" t="str">
            <v>0</v>
          </cell>
          <cell r="DT129" t="str">
            <v>0</v>
          </cell>
          <cell r="DU129" t="str">
            <v>0</v>
          </cell>
          <cell r="DV129" t="str">
            <v>0</v>
          </cell>
        </row>
        <row r="130">
          <cell r="A130" t="str">
            <v>Other interest expense - Cust Deps-By Acct/D 4310-30119</v>
          </cell>
          <cell r="B130">
            <v>1358400</v>
          </cell>
          <cell r="C130">
            <v>113200</v>
          </cell>
          <cell r="D130">
            <v>113200</v>
          </cell>
          <cell r="E130">
            <v>113200</v>
          </cell>
          <cell r="F130">
            <v>113200</v>
          </cell>
          <cell r="G130">
            <v>113200</v>
          </cell>
          <cell r="H130">
            <v>113200</v>
          </cell>
          <cell r="I130">
            <v>113200</v>
          </cell>
          <cell r="J130">
            <v>113200</v>
          </cell>
          <cell r="K130">
            <v>113200</v>
          </cell>
          <cell r="L130">
            <v>113200</v>
          </cell>
          <cell r="M130">
            <v>113200</v>
          </cell>
          <cell r="N130">
            <v>113200</v>
          </cell>
          <cell r="P130">
            <v>744000</v>
          </cell>
          <cell r="Q130">
            <v>62000</v>
          </cell>
          <cell r="R130">
            <v>62000</v>
          </cell>
          <cell r="S130">
            <v>62000</v>
          </cell>
          <cell r="T130">
            <v>62000</v>
          </cell>
          <cell r="U130">
            <v>62000</v>
          </cell>
          <cell r="V130">
            <v>62000</v>
          </cell>
          <cell r="W130">
            <v>62000</v>
          </cell>
          <cell r="X130">
            <v>62000</v>
          </cell>
          <cell r="Y130">
            <v>62000</v>
          </cell>
          <cell r="Z130">
            <v>62000</v>
          </cell>
          <cell r="AA130">
            <v>62000</v>
          </cell>
          <cell r="AB130">
            <v>62000</v>
          </cell>
          <cell r="AD130" t="str">
            <v>0</v>
          </cell>
          <cell r="AE130" t="str">
            <v>0</v>
          </cell>
          <cell r="AF130" t="str">
            <v>0</v>
          </cell>
          <cell r="AG130" t="str">
            <v>0</v>
          </cell>
          <cell r="AH130" t="str">
            <v>0</v>
          </cell>
          <cell r="AI130" t="str">
            <v>0</v>
          </cell>
          <cell r="AJ130" t="str">
            <v>0</v>
          </cell>
          <cell r="AK130" t="str">
            <v>0</v>
          </cell>
          <cell r="AL130" t="str">
            <v>0</v>
          </cell>
          <cell r="AM130" t="str">
            <v>0</v>
          </cell>
          <cell r="AN130" t="str">
            <v>0</v>
          </cell>
          <cell r="AO130" t="str">
            <v>0</v>
          </cell>
          <cell r="AP130" t="str">
            <v>0</v>
          </cell>
          <cell r="AR130" t="str">
            <v>0</v>
          </cell>
          <cell r="AS130" t="str">
            <v>0</v>
          </cell>
          <cell r="AT130" t="str">
            <v>0</v>
          </cell>
          <cell r="AU130" t="str">
            <v>0</v>
          </cell>
          <cell r="AV130" t="str">
            <v>0</v>
          </cell>
          <cell r="AW130" t="str">
            <v>0</v>
          </cell>
          <cell r="AX130" t="str">
            <v>0</v>
          </cell>
          <cell r="AY130" t="str">
            <v>0</v>
          </cell>
          <cell r="AZ130" t="str">
            <v>0</v>
          </cell>
          <cell r="BA130" t="str">
            <v>0</v>
          </cell>
          <cell r="BB130" t="str">
            <v>0</v>
          </cell>
          <cell r="BC130" t="str">
            <v>0</v>
          </cell>
          <cell r="BD130" t="str">
            <v>0</v>
          </cell>
          <cell r="BF130" t="str">
            <v>0</v>
          </cell>
          <cell r="BG130" t="str">
            <v>0</v>
          </cell>
          <cell r="BH130" t="str">
            <v>0</v>
          </cell>
          <cell r="BI130" t="str">
            <v>0</v>
          </cell>
          <cell r="BJ130" t="str">
            <v>0</v>
          </cell>
          <cell r="BK130" t="str">
            <v>0</v>
          </cell>
          <cell r="BL130" t="str">
            <v>0</v>
          </cell>
          <cell r="BM130" t="str">
            <v>0</v>
          </cell>
          <cell r="BN130" t="str">
            <v>0</v>
          </cell>
          <cell r="BO130" t="str">
            <v>0</v>
          </cell>
          <cell r="BP130" t="str">
            <v>0</v>
          </cell>
          <cell r="BQ130" t="str">
            <v>0</v>
          </cell>
          <cell r="BR130" t="str">
            <v>0</v>
          </cell>
          <cell r="BT130" t="str">
            <v>0</v>
          </cell>
          <cell r="BU130" t="str">
            <v>0</v>
          </cell>
          <cell r="BV130" t="str">
            <v>0</v>
          </cell>
          <cell r="BW130" t="str">
            <v>0</v>
          </cell>
          <cell r="BX130" t="str">
            <v>0</v>
          </cell>
          <cell r="BY130" t="str">
            <v>0</v>
          </cell>
          <cell r="BZ130" t="str">
            <v>0</v>
          </cell>
          <cell r="CA130" t="str">
            <v>0</v>
          </cell>
          <cell r="CB130" t="str">
            <v>0</v>
          </cell>
          <cell r="CC130" t="str">
            <v>0</v>
          </cell>
          <cell r="CD130" t="str">
            <v>0</v>
          </cell>
          <cell r="CE130" t="str">
            <v>0</v>
          </cell>
          <cell r="CF130" t="str">
            <v>0</v>
          </cell>
          <cell r="CH130" t="str">
            <v>0</v>
          </cell>
          <cell r="CI130" t="str">
            <v>0</v>
          </cell>
          <cell r="CJ130" t="str">
            <v>0</v>
          </cell>
          <cell r="CK130" t="str">
            <v>0</v>
          </cell>
          <cell r="CL130" t="str">
            <v>0</v>
          </cell>
          <cell r="CM130" t="str">
            <v>0</v>
          </cell>
          <cell r="CN130" t="str">
            <v>0</v>
          </cell>
          <cell r="CO130" t="str">
            <v>0</v>
          </cell>
          <cell r="CP130" t="str">
            <v>0</v>
          </cell>
          <cell r="CQ130" t="str">
            <v>0</v>
          </cell>
          <cell r="CR130" t="str">
            <v>0</v>
          </cell>
          <cell r="CS130" t="str">
            <v>0</v>
          </cell>
          <cell r="CT130" t="str">
            <v>0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 t="str">
            <v>0</v>
          </cell>
          <cell r="DK130" t="str">
            <v>0</v>
          </cell>
          <cell r="DL130" t="str">
            <v>0</v>
          </cell>
          <cell r="DM130" t="str">
            <v>0</v>
          </cell>
          <cell r="DN130" t="str">
            <v>0</v>
          </cell>
          <cell r="DO130" t="str">
            <v>0</v>
          </cell>
          <cell r="DP130" t="str">
            <v>0</v>
          </cell>
          <cell r="DQ130" t="str">
            <v>0</v>
          </cell>
          <cell r="DR130" t="str">
            <v>0</v>
          </cell>
          <cell r="DS130" t="str">
            <v>0</v>
          </cell>
          <cell r="DT130" t="str">
            <v>0</v>
          </cell>
          <cell r="DU130" t="str">
            <v>0</v>
          </cell>
          <cell r="DV130" t="str">
            <v>0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>
            <v>7210055</v>
          </cell>
          <cell r="BG133">
            <v>545059</v>
          </cell>
          <cell r="BH133">
            <v>407934</v>
          </cell>
          <cell r="BI133">
            <v>380919</v>
          </cell>
          <cell r="BJ133">
            <v>398011</v>
          </cell>
          <cell r="BK133">
            <v>385227</v>
          </cell>
          <cell r="BL133">
            <v>453037</v>
          </cell>
          <cell r="BM133">
            <v>562504</v>
          </cell>
          <cell r="BN133">
            <v>795580</v>
          </cell>
          <cell r="BO133">
            <v>915014</v>
          </cell>
          <cell r="BP133">
            <v>899876</v>
          </cell>
          <cell r="BQ133">
            <v>811578</v>
          </cell>
          <cell r="BR133">
            <v>655316</v>
          </cell>
          <cell r="BT133">
            <v>2308002</v>
          </cell>
          <cell r="BU133">
            <v>159085</v>
          </cell>
          <cell r="BV133">
            <v>156614</v>
          </cell>
          <cell r="BW133">
            <v>244172</v>
          </cell>
          <cell r="BX133">
            <v>182497</v>
          </cell>
          <cell r="BY133">
            <v>165752</v>
          </cell>
          <cell r="BZ133">
            <v>171913</v>
          </cell>
          <cell r="CA133">
            <v>176635</v>
          </cell>
          <cell r="CB133">
            <v>185172</v>
          </cell>
          <cell r="CC133">
            <v>198348</v>
          </cell>
          <cell r="CD133">
            <v>211910</v>
          </cell>
          <cell r="CE133">
            <v>222461</v>
          </cell>
          <cell r="CF133">
            <v>233443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>
            <v>-16544124</v>
          </cell>
          <cell r="DK133">
            <v>-1124755</v>
          </cell>
          <cell r="DL133">
            <v>-924425</v>
          </cell>
          <cell r="DM133">
            <v>-997148</v>
          </cell>
          <cell r="DN133">
            <v>-957823</v>
          </cell>
          <cell r="DO133">
            <v>-983634</v>
          </cell>
          <cell r="DP133">
            <v>-1132519</v>
          </cell>
          <cell r="DQ133">
            <v>-1352169</v>
          </cell>
          <cell r="DR133">
            <v>-1793213</v>
          </cell>
          <cell r="DS133">
            <v>-1979542</v>
          </cell>
          <cell r="DT133">
            <v>-1900205</v>
          </cell>
          <cell r="DU133">
            <v>-1785575</v>
          </cell>
          <cell r="DV133">
            <v>-1613116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</row>
        <row r="152">
          <cell r="A152" t="str">
            <v>Other interest expense - Int on Taxes 4310-30157</v>
          </cell>
          <cell r="B152">
            <v>750000</v>
          </cell>
          <cell r="C152">
            <v>62500</v>
          </cell>
          <cell r="D152">
            <v>62500</v>
          </cell>
          <cell r="E152">
            <v>62500</v>
          </cell>
          <cell r="F152">
            <v>62500</v>
          </cell>
          <cell r="G152">
            <v>62500</v>
          </cell>
          <cell r="H152">
            <v>62500</v>
          </cell>
          <cell r="I152">
            <v>62500</v>
          </cell>
          <cell r="J152">
            <v>62500</v>
          </cell>
          <cell r="K152">
            <v>62500</v>
          </cell>
          <cell r="L152">
            <v>62500</v>
          </cell>
          <cell r="M152">
            <v>62500</v>
          </cell>
          <cell r="N152">
            <v>62500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R152">
            <v>9070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>
            <v>9070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 t="str">
            <v>0</v>
          </cell>
          <cell r="DK152" t="str">
            <v>0</v>
          </cell>
          <cell r="DL152" t="str">
            <v>0</v>
          </cell>
          <cell r="DM152" t="str">
            <v>0</v>
          </cell>
          <cell r="DN152" t="str">
            <v>0</v>
          </cell>
          <cell r="DO152" t="str">
            <v>0</v>
          </cell>
          <cell r="DP152" t="str">
            <v>0</v>
          </cell>
          <cell r="DQ152" t="str">
            <v>0</v>
          </cell>
          <cell r="DR152" t="str">
            <v>0</v>
          </cell>
          <cell r="DS152" t="str">
            <v>0</v>
          </cell>
          <cell r="DT152" t="str">
            <v>0</v>
          </cell>
          <cell r="DU152" t="str">
            <v>0</v>
          </cell>
          <cell r="DV152" t="str">
            <v>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</row>
        <row r="155">
          <cell r="A155" t="str">
            <v>Allowance for borrowed funds used durin - Default 4320-00000</v>
          </cell>
          <cell r="B155">
            <v>-707021</v>
          </cell>
          <cell r="C155">
            <v>-68297</v>
          </cell>
          <cell r="D155">
            <v>-64735</v>
          </cell>
          <cell r="E155">
            <v>-28552</v>
          </cell>
          <cell r="F155">
            <v>-34502</v>
          </cell>
          <cell r="G155">
            <v>-42055</v>
          </cell>
          <cell r="H155">
            <v>-52005</v>
          </cell>
          <cell r="I155">
            <v>-55418</v>
          </cell>
          <cell r="J155">
            <v>-64097</v>
          </cell>
          <cell r="K155">
            <v>-74340</v>
          </cell>
          <cell r="L155">
            <v>-74340</v>
          </cell>
          <cell r="M155">
            <v>-74340</v>
          </cell>
          <cell r="N155">
            <v>-74340</v>
          </cell>
          <cell r="P155">
            <v>-217053.79</v>
          </cell>
          <cell r="Q155">
            <v>-9626.6200000000008</v>
          </cell>
          <cell r="R155">
            <v>-12977.98</v>
          </cell>
          <cell r="S155">
            <v>-14645.4</v>
          </cell>
          <cell r="T155">
            <v>-16908.12</v>
          </cell>
          <cell r="U155">
            <v>-19258.53</v>
          </cell>
          <cell r="V155">
            <v>-21885.16</v>
          </cell>
          <cell r="W155">
            <v>-21640.42</v>
          </cell>
          <cell r="X155">
            <v>-24263.02</v>
          </cell>
          <cell r="Y155">
            <v>-15964.31</v>
          </cell>
          <cell r="Z155">
            <v>-19961.41</v>
          </cell>
          <cell r="AA155">
            <v>-19961.41</v>
          </cell>
          <cell r="AB155">
            <v>-19961.41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R155">
            <v>-1407900</v>
          </cell>
          <cell r="AS155">
            <v>-84950</v>
          </cell>
          <cell r="AT155">
            <v>-84950</v>
          </cell>
          <cell r="AU155">
            <v>-84950</v>
          </cell>
          <cell r="AV155">
            <v>-84950</v>
          </cell>
          <cell r="AW155">
            <v>-84950</v>
          </cell>
          <cell r="AX155">
            <v>-84950</v>
          </cell>
          <cell r="AY155">
            <v>-103450</v>
          </cell>
          <cell r="AZ155">
            <v>-121950</v>
          </cell>
          <cell r="BA155">
            <v>-140450</v>
          </cell>
          <cell r="BB155">
            <v>-158950</v>
          </cell>
          <cell r="BC155">
            <v>-177450</v>
          </cell>
          <cell r="BD155">
            <v>-195950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  <cell r="CE155" t="str">
            <v>0</v>
          </cell>
          <cell r="CF155" t="str">
            <v>0</v>
          </cell>
          <cell r="CH155" t="str">
            <v>0</v>
          </cell>
          <cell r="CI155" t="str">
            <v>0</v>
          </cell>
          <cell r="CJ155" t="str">
            <v>0</v>
          </cell>
          <cell r="CK155" t="str">
            <v>0</v>
          </cell>
          <cell r="CL155" t="str">
            <v>0</v>
          </cell>
          <cell r="CM155" t="str">
            <v>0</v>
          </cell>
          <cell r="CN155" t="str">
            <v>0</v>
          </cell>
          <cell r="CO155" t="str">
            <v>0</v>
          </cell>
          <cell r="CP155" t="str">
            <v>0</v>
          </cell>
          <cell r="CQ155" t="str">
            <v>0</v>
          </cell>
          <cell r="CR155" t="str">
            <v>0</v>
          </cell>
          <cell r="CS155" t="str">
            <v>0</v>
          </cell>
          <cell r="CT155" t="str">
            <v>0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 t="str">
            <v>0</v>
          </cell>
          <cell r="DK155" t="str">
            <v>0</v>
          </cell>
          <cell r="DL155" t="str">
            <v>0</v>
          </cell>
          <cell r="DM155" t="str">
            <v>0</v>
          </cell>
          <cell r="DN155" t="str">
            <v>0</v>
          </cell>
          <cell r="DO155" t="str">
            <v>0</v>
          </cell>
          <cell r="DP155" t="str">
            <v>0</v>
          </cell>
          <cell r="DQ155" t="str">
            <v>0</v>
          </cell>
          <cell r="DR155" t="str">
            <v>0</v>
          </cell>
          <cell r="DS155" t="str">
            <v>0</v>
          </cell>
          <cell r="DT155" t="str">
            <v>0</v>
          </cell>
          <cell r="DU155" t="str">
            <v>0</v>
          </cell>
          <cell r="DV155" t="str">
            <v>0</v>
          </cell>
        </row>
        <row r="156">
          <cell r="A156" t="str">
            <v>Total ShortTerm</v>
          </cell>
          <cell r="B156">
            <v>8075916</v>
          </cell>
          <cell r="C156">
            <v>650184</v>
          </cell>
          <cell r="D156">
            <v>674207</v>
          </cell>
          <cell r="E156">
            <v>792081</v>
          </cell>
          <cell r="F156">
            <v>776749</v>
          </cell>
          <cell r="G156">
            <v>662278</v>
          </cell>
          <cell r="H156">
            <v>573295</v>
          </cell>
          <cell r="I156">
            <v>506447</v>
          </cell>
          <cell r="J156">
            <v>568158</v>
          </cell>
          <cell r="K156">
            <v>617438</v>
          </cell>
          <cell r="L156">
            <v>674308</v>
          </cell>
          <cell r="M156">
            <v>776655</v>
          </cell>
          <cell r="N156">
            <v>804116</v>
          </cell>
          <cell r="P156">
            <v>1876913.39</v>
          </cell>
          <cell r="Q156">
            <v>162154.29</v>
          </cell>
          <cell r="R156">
            <v>162941.31999999998</v>
          </cell>
          <cell r="S156">
            <v>177796.25</v>
          </cell>
          <cell r="T156">
            <v>173636.03</v>
          </cell>
          <cell r="U156">
            <v>149660.81</v>
          </cell>
          <cell r="V156">
            <v>131049.28</v>
          </cell>
          <cell r="W156">
            <v>118463.93000000001</v>
          </cell>
          <cell r="X156">
            <v>130078.17</v>
          </cell>
          <cell r="Y156">
            <v>150415.72</v>
          </cell>
          <cell r="Z156">
            <v>157920.98000000001</v>
          </cell>
          <cell r="AA156">
            <v>178621.16</v>
          </cell>
          <cell r="AB156">
            <v>184175.44999999998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2140129</v>
          </cell>
          <cell r="AS156">
            <v>202842</v>
          </cell>
          <cell r="AT156">
            <v>213691</v>
          </cell>
          <cell r="AU156">
            <v>257005</v>
          </cell>
          <cell r="AV156">
            <v>252030</v>
          </cell>
          <cell r="AW156">
            <v>195341</v>
          </cell>
          <cell r="AX156">
            <v>162506</v>
          </cell>
          <cell r="AY156">
            <v>101302</v>
          </cell>
          <cell r="AZ156">
            <v>120124</v>
          </cell>
          <cell r="BA156">
            <v>133184</v>
          </cell>
          <cell r="BB156">
            <v>144837</v>
          </cell>
          <cell r="BC156">
            <v>180603</v>
          </cell>
          <cell r="BD156">
            <v>176664</v>
          </cell>
          <cell r="BF156">
            <v>7210055</v>
          </cell>
          <cell r="BG156">
            <v>545059</v>
          </cell>
          <cell r="BH156">
            <v>407934</v>
          </cell>
          <cell r="BI156">
            <v>380919</v>
          </cell>
          <cell r="BJ156">
            <v>398011</v>
          </cell>
          <cell r="BK156">
            <v>385227</v>
          </cell>
          <cell r="BL156">
            <v>453037</v>
          </cell>
          <cell r="BM156">
            <v>562504</v>
          </cell>
          <cell r="BN156">
            <v>795580</v>
          </cell>
          <cell r="BO156">
            <v>915014</v>
          </cell>
          <cell r="BP156">
            <v>899876</v>
          </cell>
          <cell r="BQ156">
            <v>811578</v>
          </cell>
          <cell r="BR156">
            <v>655316</v>
          </cell>
          <cell r="BT156">
            <v>2524332</v>
          </cell>
          <cell r="BU156">
            <v>159085</v>
          </cell>
          <cell r="BV156">
            <v>177056</v>
          </cell>
          <cell r="BW156">
            <v>262483</v>
          </cell>
          <cell r="BX156">
            <v>183190</v>
          </cell>
          <cell r="BY156">
            <v>165752</v>
          </cell>
          <cell r="BZ156">
            <v>171913</v>
          </cell>
          <cell r="CA156">
            <v>176635</v>
          </cell>
          <cell r="CB156">
            <v>241141</v>
          </cell>
          <cell r="CC156">
            <v>242196</v>
          </cell>
          <cell r="CD156">
            <v>213178</v>
          </cell>
          <cell r="CE156">
            <v>246299</v>
          </cell>
          <cell r="CF156">
            <v>285404</v>
          </cell>
          <cell r="CH156">
            <v>-216330</v>
          </cell>
          <cell r="CI156">
            <v>-20442</v>
          </cell>
          <cell r="CJ156">
            <v>-18311</v>
          </cell>
          <cell r="CK156">
            <v>-693</v>
          </cell>
          <cell r="CL156">
            <v>0</v>
          </cell>
          <cell r="CM156">
            <v>0</v>
          </cell>
          <cell r="CN156">
            <v>0</v>
          </cell>
          <cell r="CO156">
            <v>-55969</v>
          </cell>
          <cell r="CP156">
            <v>-43848</v>
          </cell>
          <cell r="CQ156">
            <v>-1268</v>
          </cell>
          <cell r="CR156">
            <v>-23838</v>
          </cell>
          <cell r="CS156">
            <v>-51961</v>
          </cell>
          <cell r="CT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-16544124</v>
          </cell>
          <cell r="DK156">
            <v>-1124755</v>
          </cell>
          <cell r="DL156">
            <v>-924425</v>
          </cell>
          <cell r="DM156">
            <v>-997148</v>
          </cell>
          <cell r="DN156">
            <v>-957823</v>
          </cell>
          <cell r="DO156">
            <v>-983634</v>
          </cell>
          <cell r="DP156">
            <v>-1132519</v>
          </cell>
          <cell r="DQ156">
            <v>-1352169</v>
          </cell>
          <cell r="DR156">
            <v>-1793213</v>
          </cell>
          <cell r="DS156">
            <v>-1979542</v>
          </cell>
          <cell r="DT156">
            <v>-1900205</v>
          </cell>
          <cell r="DU156">
            <v>-1785575</v>
          </cell>
          <cell r="DV156">
            <v>-1613116</v>
          </cell>
        </row>
        <row r="157">
          <cell r="A157" t="str">
            <v>Short Term Interest Expenses</v>
          </cell>
          <cell r="B157">
            <v>8075916</v>
          </cell>
          <cell r="C157">
            <v>650184</v>
          </cell>
          <cell r="D157">
            <v>674207</v>
          </cell>
          <cell r="E157">
            <v>792081</v>
          </cell>
          <cell r="F157">
            <v>776749</v>
          </cell>
          <cell r="G157">
            <v>662278</v>
          </cell>
          <cell r="H157">
            <v>573295</v>
          </cell>
          <cell r="I157">
            <v>506447</v>
          </cell>
          <cell r="J157">
            <v>568158</v>
          </cell>
          <cell r="K157">
            <v>617438</v>
          </cell>
          <cell r="L157">
            <v>674308</v>
          </cell>
          <cell r="M157">
            <v>776655</v>
          </cell>
          <cell r="N157">
            <v>804116</v>
          </cell>
          <cell r="P157">
            <v>1876913.39</v>
          </cell>
          <cell r="Q157">
            <v>162154.29</v>
          </cell>
          <cell r="R157">
            <v>162941.32</v>
          </cell>
          <cell r="S157">
            <v>177796.25</v>
          </cell>
          <cell r="T157">
            <v>173636.03</v>
          </cell>
          <cell r="U157">
            <v>149660.81</v>
          </cell>
          <cell r="V157">
            <v>131049.28</v>
          </cell>
          <cell r="W157">
            <v>118463.93</v>
          </cell>
          <cell r="X157">
            <v>130078.17</v>
          </cell>
          <cell r="Y157">
            <v>150415.72</v>
          </cell>
          <cell r="Z157">
            <v>157920.98000000001</v>
          </cell>
          <cell r="AA157">
            <v>178621.16</v>
          </cell>
          <cell r="AB157">
            <v>184175.45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R157">
            <v>2140129</v>
          </cell>
          <cell r="AS157">
            <v>202842</v>
          </cell>
          <cell r="AT157">
            <v>213691</v>
          </cell>
          <cell r="AU157">
            <v>257005</v>
          </cell>
          <cell r="AV157">
            <v>252030</v>
          </cell>
          <cell r="AW157">
            <v>195341</v>
          </cell>
          <cell r="AX157">
            <v>162506</v>
          </cell>
          <cell r="AY157">
            <v>101302</v>
          </cell>
          <cell r="AZ157">
            <v>120124</v>
          </cell>
          <cell r="BA157">
            <v>133184</v>
          </cell>
          <cell r="BB157">
            <v>144837</v>
          </cell>
          <cell r="BC157">
            <v>180603</v>
          </cell>
          <cell r="BD157">
            <v>176664</v>
          </cell>
          <cell r="BF157">
            <v>7210055</v>
          </cell>
          <cell r="BG157">
            <v>545059</v>
          </cell>
          <cell r="BH157">
            <v>407934</v>
          </cell>
          <cell r="BI157">
            <v>380919</v>
          </cell>
          <cell r="BJ157">
            <v>398011</v>
          </cell>
          <cell r="BK157">
            <v>385227</v>
          </cell>
          <cell r="BL157">
            <v>453037</v>
          </cell>
          <cell r="BM157">
            <v>562504</v>
          </cell>
          <cell r="BN157">
            <v>795580</v>
          </cell>
          <cell r="BO157">
            <v>915014</v>
          </cell>
          <cell r="BP157">
            <v>899876</v>
          </cell>
          <cell r="BQ157">
            <v>811578</v>
          </cell>
          <cell r="BR157">
            <v>655316</v>
          </cell>
          <cell r="BT157">
            <v>2524332</v>
          </cell>
          <cell r="BU157">
            <v>159085</v>
          </cell>
          <cell r="BV157">
            <v>177056</v>
          </cell>
          <cell r="BW157">
            <v>262483</v>
          </cell>
          <cell r="BX157">
            <v>183190</v>
          </cell>
          <cell r="BY157">
            <v>165752</v>
          </cell>
          <cell r="BZ157">
            <v>171913</v>
          </cell>
          <cell r="CA157">
            <v>176635</v>
          </cell>
          <cell r="CB157">
            <v>241141</v>
          </cell>
          <cell r="CC157">
            <v>242196</v>
          </cell>
          <cell r="CD157">
            <v>213178</v>
          </cell>
          <cell r="CE157">
            <v>246299</v>
          </cell>
          <cell r="CF157">
            <v>285404</v>
          </cell>
          <cell r="CH157">
            <v>-216330</v>
          </cell>
          <cell r="CI157">
            <v>-20442</v>
          </cell>
          <cell r="CJ157">
            <v>-18311</v>
          </cell>
          <cell r="CK157">
            <v>-693</v>
          </cell>
          <cell r="CL157">
            <v>0</v>
          </cell>
          <cell r="CM157">
            <v>0</v>
          </cell>
          <cell r="CN157">
            <v>0</v>
          </cell>
          <cell r="CO157">
            <v>-55969</v>
          </cell>
          <cell r="CP157">
            <v>-43848</v>
          </cell>
          <cell r="CQ157">
            <v>-1268</v>
          </cell>
          <cell r="CR157">
            <v>-23838</v>
          </cell>
          <cell r="CS157">
            <v>-51961</v>
          </cell>
          <cell r="CT157">
            <v>0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-16544124</v>
          </cell>
          <cell r="DK157">
            <v>-1124755</v>
          </cell>
          <cell r="DL157">
            <v>-924425</v>
          </cell>
          <cell r="DM157">
            <v>-997148</v>
          </cell>
          <cell r="DN157">
            <v>-957823</v>
          </cell>
          <cell r="DO157">
            <v>-983634</v>
          </cell>
          <cell r="DP157">
            <v>-1132519</v>
          </cell>
          <cell r="DQ157">
            <v>-1352169</v>
          </cell>
          <cell r="DR157">
            <v>-1793213</v>
          </cell>
          <cell r="DS157">
            <v>-1979542</v>
          </cell>
          <cell r="DT157">
            <v>-1900205</v>
          </cell>
          <cell r="DU157">
            <v>-1785575</v>
          </cell>
          <cell r="DV157">
            <v>-1613116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</row>
        <row r="159">
          <cell r="A159" t="str">
            <v>ShortTerm Interest Expenses</v>
          </cell>
          <cell r="B159">
            <v>6674537</v>
          </cell>
          <cell r="C159">
            <v>542781</v>
          </cell>
          <cell r="D159">
            <v>563242</v>
          </cell>
          <cell r="E159">
            <v>644933</v>
          </cell>
          <cell r="F159">
            <v>635551</v>
          </cell>
          <cell r="G159">
            <v>528633</v>
          </cell>
          <cell r="H159">
            <v>449600</v>
          </cell>
          <cell r="I159">
            <v>386165</v>
          </cell>
          <cell r="J159">
            <v>456555</v>
          </cell>
          <cell r="K159">
            <v>516078</v>
          </cell>
          <cell r="L159">
            <v>572948</v>
          </cell>
          <cell r="M159">
            <v>675295</v>
          </cell>
          <cell r="N159">
            <v>702756</v>
          </cell>
          <cell r="P159">
            <v>1349967.18</v>
          </cell>
          <cell r="Q159">
            <v>109780.91</v>
          </cell>
          <cell r="R159">
            <v>113919.3</v>
          </cell>
          <cell r="S159">
            <v>130441.65</v>
          </cell>
          <cell r="T159">
            <v>128544.15</v>
          </cell>
          <cell r="U159">
            <v>106919.34</v>
          </cell>
          <cell r="V159">
            <v>90934.44</v>
          </cell>
          <cell r="W159">
            <v>78104.350000000006</v>
          </cell>
          <cell r="X159">
            <v>92341.19</v>
          </cell>
          <cell r="Y159">
            <v>104380.03</v>
          </cell>
          <cell r="Z159">
            <v>115882.39</v>
          </cell>
          <cell r="AA159">
            <v>136582.57</v>
          </cell>
          <cell r="AB159">
            <v>142136.85999999999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R159">
            <v>3538959</v>
          </cell>
          <cell r="AS159">
            <v>287792</v>
          </cell>
          <cell r="AT159">
            <v>298641</v>
          </cell>
          <cell r="AU159">
            <v>341955</v>
          </cell>
          <cell r="AV159">
            <v>336980</v>
          </cell>
          <cell r="AW159">
            <v>280291</v>
          </cell>
          <cell r="AX159">
            <v>238386</v>
          </cell>
          <cell r="AY159">
            <v>204752</v>
          </cell>
          <cell r="AZ159">
            <v>242074</v>
          </cell>
          <cell r="BA159">
            <v>273634</v>
          </cell>
          <cell r="BB159">
            <v>303787</v>
          </cell>
          <cell r="BC159">
            <v>358053</v>
          </cell>
          <cell r="BD159">
            <v>372614</v>
          </cell>
          <cell r="BF159">
            <v>7210055</v>
          </cell>
          <cell r="BG159">
            <v>545059</v>
          </cell>
          <cell r="BH159">
            <v>407934</v>
          </cell>
          <cell r="BI159">
            <v>380919</v>
          </cell>
          <cell r="BJ159">
            <v>398011</v>
          </cell>
          <cell r="BK159">
            <v>385227</v>
          </cell>
          <cell r="BL159">
            <v>453037</v>
          </cell>
          <cell r="BM159">
            <v>562504</v>
          </cell>
          <cell r="BN159">
            <v>795580</v>
          </cell>
          <cell r="BO159">
            <v>915014</v>
          </cell>
          <cell r="BP159">
            <v>899876</v>
          </cell>
          <cell r="BQ159">
            <v>811578</v>
          </cell>
          <cell r="BR159">
            <v>655316</v>
          </cell>
          <cell r="BT159">
            <v>2524332</v>
          </cell>
          <cell r="BU159">
            <v>159085</v>
          </cell>
          <cell r="BV159">
            <v>177056</v>
          </cell>
          <cell r="BW159">
            <v>262483</v>
          </cell>
          <cell r="BX159">
            <v>183190</v>
          </cell>
          <cell r="BY159">
            <v>165752</v>
          </cell>
          <cell r="BZ159">
            <v>171913</v>
          </cell>
          <cell r="CA159">
            <v>176635</v>
          </cell>
          <cell r="CB159">
            <v>241141</v>
          </cell>
          <cell r="CC159">
            <v>242196</v>
          </cell>
          <cell r="CD159">
            <v>213178</v>
          </cell>
          <cell r="CE159">
            <v>246299</v>
          </cell>
          <cell r="CF159">
            <v>285404</v>
          </cell>
          <cell r="CH159">
            <v>-216330</v>
          </cell>
          <cell r="CI159">
            <v>-20442</v>
          </cell>
          <cell r="CJ159">
            <v>-18311</v>
          </cell>
          <cell r="CK159">
            <v>-693</v>
          </cell>
          <cell r="CL159">
            <v>0</v>
          </cell>
          <cell r="CM159">
            <v>0</v>
          </cell>
          <cell r="CN159">
            <v>0</v>
          </cell>
          <cell r="CO159">
            <v>-55969</v>
          </cell>
          <cell r="CP159">
            <v>-43848</v>
          </cell>
          <cell r="CQ159">
            <v>-1268</v>
          </cell>
          <cell r="CR159">
            <v>-23838</v>
          </cell>
          <cell r="CS159">
            <v>-51961</v>
          </cell>
          <cell r="CT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-16544124</v>
          </cell>
          <cell r="DK159">
            <v>-1124755</v>
          </cell>
          <cell r="DL159">
            <v>-924425</v>
          </cell>
          <cell r="DM159">
            <v>-997148</v>
          </cell>
          <cell r="DN159">
            <v>-957823</v>
          </cell>
          <cell r="DO159">
            <v>-983634</v>
          </cell>
          <cell r="DP159">
            <v>-1132519</v>
          </cell>
          <cell r="DQ159">
            <v>-1352169</v>
          </cell>
          <cell r="DR159">
            <v>-1793213</v>
          </cell>
          <cell r="DS159">
            <v>-1979542</v>
          </cell>
          <cell r="DT159">
            <v>-1900205</v>
          </cell>
          <cell r="DU159">
            <v>-1785575</v>
          </cell>
          <cell r="DV159">
            <v>-1613116</v>
          </cell>
        </row>
        <row r="160">
          <cell r="A160" t="str">
            <v>ShortTerm Interest - Div. Other</v>
          </cell>
          <cell r="B160">
            <v>1401379</v>
          </cell>
          <cell r="C160">
            <v>107403</v>
          </cell>
          <cell r="D160">
            <v>110965</v>
          </cell>
          <cell r="E160">
            <v>147148</v>
          </cell>
          <cell r="F160">
            <v>141198</v>
          </cell>
          <cell r="G160">
            <v>133645</v>
          </cell>
          <cell r="H160">
            <v>123695</v>
          </cell>
          <cell r="I160">
            <v>120282</v>
          </cell>
          <cell r="J160">
            <v>111603</v>
          </cell>
          <cell r="K160">
            <v>101360</v>
          </cell>
          <cell r="L160">
            <v>101360</v>
          </cell>
          <cell r="M160">
            <v>101360</v>
          </cell>
          <cell r="N160">
            <v>101360</v>
          </cell>
          <cell r="P160">
            <v>526946.21</v>
          </cell>
          <cell r="Q160">
            <v>52373.380000000005</v>
          </cell>
          <cell r="R160">
            <v>49022.020000000004</v>
          </cell>
          <cell r="S160">
            <v>47354.600000000006</v>
          </cell>
          <cell r="T160">
            <v>45091.880000000005</v>
          </cell>
          <cell r="U160">
            <v>42741.47</v>
          </cell>
          <cell r="V160">
            <v>40114.839999999997</v>
          </cell>
          <cell r="W160">
            <v>40359.579999999987</v>
          </cell>
          <cell r="X160">
            <v>37736.979999999996</v>
          </cell>
          <cell r="Y160">
            <v>46035.69</v>
          </cell>
          <cell r="Z160">
            <v>42038.590000000011</v>
          </cell>
          <cell r="AA160">
            <v>42038.59</v>
          </cell>
          <cell r="AB160">
            <v>42038.590000000026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R160">
            <v>-1398830</v>
          </cell>
          <cell r="AS160">
            <v>-84950</v>
          </cell>
          <cell r="AT160">
            <v>-84950</v>
          </cell>
          <cell r="AU160">
            <v>-84950</v>
          </cell>
          <cell r="AV160">
            <v>-84950</v>
          </cell>
          <cell r="AW160">
            <v>-84950</v>
          </cell>
          <cell r="AX160">
            <v>-75880</v>
          </cell>
          <cell r="AY160">
            <v>-103450</v>
          </cell>
          <cell r="AZ160">
            <v>-121950</v>
          </cell>
          <cell r="BA160">
            <v>-140450</v>
          </cell>
          <cell r="BB160">
            <v>-158950</v>
          </cell>
          <cell r="BC160">
            <v>-177450</v>
          </cell>
          <cell r="BD160">
            <v>-195950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</row>
        <row r="161">
          <cell r="A161" t="str">
            <v>Total Interest Expense</v>
          </cell>
          <cell r="B161">
            <v>56134860.239999995</v>
          </cell>
          <cell r="C161">
            <v>4655096.0199999996</v>
          </cell>
          <cell r="D161">
            <v>4679119.0199999996</v>
          </cell>
          <cell r="E161">
            <v>4796993.0199999996</v>
          </cell>
          <cell r="F161">
            <v>4781661.0199999996</v>
          </cell>
          <cell r="G161">
            <v>4667190.0199999996</v>
          </cell>
          <cell r="H161">
            <v>4578207.0199999996</v>
          </cell>
          <cell r="I161">
            <v>4511359.0199999996</v>
          </cell>
          <cell r="J161">
            <v>4573070.0199999996</v>
          </cell>
          <cell r="K161">
            <v>4622350.0199999996</v>
          </cell>
          <cell r="L161">
            <v>4679220.0199999996</v>
          </cell>
          <cell r="M161">
            <v>4781567.0199999996</v>
          </cell>
          <cell r="N161">
            <v>4809028.0199999996</v>
          </cell>
          <cell r="P161">
            <v>11597135.029999999</v>
          </cell>
          <cell r="Q161">
            <v>972172.76</v>
          </cell>
          <cell r="R161">
            <v>972959.79</v>
          </cell>
          <cell r="S161">
            <v>987814.72</v>
          </cell>
          <cell r="T161">
            <v>983654.5</v>
          </cell>
          <cell r="U161">
            <v>959679.28</v>
          </cell>
          <cell r="V161">
            <v>941067.75</v>
          </cell>
          <cell r="W161">
            <v>928482.4</v>
          </cell>
          <cell r="X161">
            <v>940096.64</v>
          </cell>
          <cell r="Y161">
            <v>960434.19</v>
          </cell>
          <cell r="Z161">
            <v>967939.45</v>
          </cell>
          <cell r="AA161">
            <v>988639.63</v>
          </cell>
          <cell r="AB161">
            <v>994193.92000000004</v>
          </cell>
          <cell r="AD161" t="str">
            <v>0</v>
          </cell>
          <cell r="AE161" t="str">
            <v>0</v>
          </cell>
          <cell r="AF161" t="str">
            <v>0</v>
          </cell>
          <cell r="AG161" t="str">
            <v>0</v>
          </cell>
          <cell r="AH161" t="str">
            <v>0</v>
          </cell>
          <cell r="AI161" t="str">
            <v>0</v>
          </cell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 t="str">
            <v>0</v>
          </cell>
          <cell r="AO161" t="str">
            <v>0</v>
          </cell>
          <cell r="AP161" t="str">
            <v>0</v>
          </cell>
          <cell r="AR161">
            <v>27621825.52</v>
          </cell>
          <cell r="AS161">
            <v>2326316.71</v>
          </cell>
          <cell r="AT161">
            <v>2337165.71</v>
          </cell>
          <cell r="AU161">
            <v>2380479.71</v>
          </cell>
          <cell r="AV161">
            <v>2375504.71</v>
          </cell>
          <cell r="AW161">
            <v>2318815.71</v>
          </cell>
          <cell r="AX161">
            <v>2285980.71</v>
          </cell>
          <cell r="AY161">
            <v>2224776.71</v>
          </cell>
          <cell r="AZ161">
            <v>2243598.71</v>
          </cell>
          <cell r="BA161">
            <v>2256658.71</v>
          </cell>
          <cell r="BB161">
            <v>2268311.71</v>
          </cell>
          <cell r="BC161">
            <v>2304077.71</v>
          </cell>
          <cell r="BD161">
            <v>2300138.71</v>
          </cell>
          <cell r="BF161">
            <v>7210055</v>
          </cell>
          <cell r="BG161">
            <v>545059</v>
          </cell>
          <cell r="BH161">
            <v>407934</v>
          </cell>
          <cell r="BI161">
            <v>380919</v>
          </cell>
          <cell r="BJ161">
            <v>398011</v>
          </cell>
          <cell r="BK161">
            <v>385227</v>
          </cell>
          <cell r="BL161">
            <v>453037</v>
          </cell>
          <cell r="BM161">
            <v>562504</v>
          </cell>
          <cell r="BN161">
            <v>795580</v>
          </cell>
          <cell r="BO161">
            <v>915014</v>
          </cell>
          <cell r="BP161">
            <v>899876</v>
          </cell>
          <cell r="BQ161">
            <v>811578</v>
          </cell>
          <cell r="BR161">
            <v>655316</v>
          </cell>
          <cell r="BT161">
            <v>2582461</v>
          </cell>
          <cell r="BU161">
            <v>166277</v>
          </cell>
          <cell r="BV161">
            <v>183842</v>
          </cell>
          <cell r="BW161">
            <v>268861</v>
          </cell>
          <cell r="BX161">
            <v>188727</v>
          </cell>
          <cell r="BY161">
            <v>170877</v>
          </cell>
          <cell r="BZ161">
            <v>176625</v>
          </cell>
          <cell r="CA161">
            <v>180932</v>
          </cell>
          <cell r="CB161">
            <v>245020</v>
          </cell>
          <cell r="CC161">
            <v>246075</v>
          </cell>
          <cell r="CD161">
            <v>216626</v>
          </cell>
          <cell r="CE161">
            <v>249747</v>
          </cell>
          <cell r="CF161">
            <v>288852</v>
          </cell>
          <cell r="CH161">
            <v>-216330</v>
          </cell>
          <cell r="CI161">
            <v>-20442</v>
          </cell>
          <cell r="CJ161">
            <v>-18311</v>
          </cell>
          <cell r="CK161">
            <v>-693</v>
          </cell>
          <cell r="CL161">
            <v>0</v>
          </cell>
          <cell r="CM161">
            <v>0</v>
          </cell>
          <cell r="CN161">
            <v>0</v>
          </cell>
          <cell r="CO161">
            <v>-55969</v>
          </cell>
          <cell r="CP161">
            <v>-43848</v>
          </cell>
          <cell r="CQ161">
            <v>-1268</v>
          </cell>
          <cell r="CR161">
            <v>-23838</v>
          </cell>
          <cell r="CS161">
            <v>-51961</v>
          </cell>
          <cell r="CT161">
            <v>0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-16544124</v>
          </cell>
          <cell r="DK161">
            <v>-1124755</v>
          </cell>
          <cell r="DL161">
            <v>-924425</v>
          </cell>
          <cell r="DM161">
            <v>-997148</v>
          </cell>
          <cell r="DN161">
            <v>-957823</v>
          </cell>
          <cell r="DO161">
            <v>-983634</v>
          </cell>
          <cell r="DP161">
            <v>-1132519</v>
          </cell>
          <cell r="DQ161">
            <v>-1352169</v>
          </cell>
          <cell r="DR161">
            <v>-1793213</v>
          </cell>
          <cell r="DS161">
            <v>-1979542</v>
          </cell>
          <cell r="DT161">
            <v>-1900205</v>
          </cell>
          <cell r="DU161">
            <v>-1785575</v>
          </cell>
          <cell r="DV161">
            <v>-1613116</v>
          </cell>
        </row>
        <row r="162">
          <cell r="A162" t="str">
            <v>Donations</v>
          </cell>
          <cell r="B162">
            <v>472605.49</v>
          </cell>
          <cell r="C162">
            <v>2820.55</v>
          </cell>
          <cell r="D162">
            <v>287103.65000000002</v>
          </cell>
          <cell r="E162">
            <v>4327.47</v>
          </cell>
          <cell r="F162">
            <v>5342.7</v>
          </cell>
          <cell r="G162">
            <v>6568.98</v>
          </cell>
          <cell r="H162">
            <v>35033.050000000003</v>
          </cell>
          <cell r="I162">
            <v>34661.32</v>
          </cell>
          <cell r="J162">
            <v>11431.09</v>
          </cell>
          <cell r="K162">
            <v>2763.56</v>
          </cell>
          <cell r="L162">
            <v>25602.03</v>
          </cell>
          <cell r="M162">
            <v>4268.9799999999996</v>
          </cell>
          <cell r="N162">
            <v>52682.11</v>
          </cell>
          <cell r="P162">
            <v>146875.38</v>
          </cell>
          <cell r="Q162">
            <v>13333.33</v>
          </cell>
          <cell r="R162">
            <v>13333.33</v>
          </cell>
          <cell r="S162">
            <v>13333.33</v>
          </cell>
          <cell r="T162">
            <v>13333.33</v>
          </cell>
          <cell r="U162">
            <v>13333.33</v>
          </cell>
          <cell r="V162">
            <v>13333.33</v>
          </cell>
          <cell r="W162">
            <v>13333.33</v>
          </cell>
          <cell r="X162">
            <v>13333.33</v>
          </cell>
          <cell r="Y162">
            <v>0</v>
          </cell>
          <cell r="Z162">
            <v>13342.08</v>
          </cell>
          <cell r="AA162">
            <v>13333.33</v>
          </cell>
          <cell r="AB162">
            <v>13533.33</v>
          </cell>
          <cell r="AD162" t="str">
            <v>0</v>
          </cell>
          <cell r="AE162" t="str">
            <v>0</v>
          </cell>
          <cell r="AF162" t="str">
            <v>0</v>
          </cell>
          <cell r="AG162" t="str">
            <v>0</v>
          </cell>
          <cell r="AH162" t="str">
            <v>0</v>
          </cell>
          <cell r="AI162" t="str">
            <v>0</v>
          </cell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 t="str">
            <v>0</v>
          </cell>
          <cell r="AO162" t="str">
            <v>0</v>
          </cell>
          <cell r="AP162" t="str">
            <v>0</v>
          </cell>
          <cell r="AR162">
            <v>202227.51</v>
          </cell>
          <cell r="AS162">
            <v>2216.16</v>
          </cell>
          <cell r="AT162">
            <v>56476.08</v>
          </cell>
          <cell r="AU162">
            <v>3400.16</v>
          </cell>
          <cell r="AV162">
            <v>4197.84</v>
          </cell>
          <cell r="AW162">
            <v>5161.33</v>
          </cell>
          <cell r="AX162">
            <v>27525.97</v>
          </cell>
          <cell r="AY162">
            <v>27233.88</v>
          </cell>
          <cell r="AZ162">
            <v>8981.57</v>
          </cell>
          <cell r="BA162">
            <v>2171.36</v>
          </cell>
          <cell r="BB162">
            <v>20115.89</v>
          </cell>
          <cell r="BC162">
            <v>3354.19</v>
          </cell>
          <cell r="BD162">
            <v>41393.08</v>
          </cell>
          <cell r="BF162" t="str">
            <v>0</v>
          </cell>
          <cell r="BG162" t="str">
            <v>0</v>
          </cell>
          <cell r="BH162" t="str">
            <v>0</v>
          </cell>
          <cell r="BI162" t="str">
            <v>0</v>
          </cell>
          <cell r="BJ162" t="str">
            <v>0</v>
          </cell>
          <cell r="BK162" t="str">
            <v>0</v>
          </cell>
          <cell r="BL162" t="str">
            <v>0</v>
          </cell>
          <cell r="BM162" t="str">
            <v>0</v>
          </cell>
          <cell r="BN162" t="str">
            <v>0</v>
          </cell>
          <cell r="BO162" t="str">
            <v>0</v>
          </cell>
          <cell r="BP162" t="str">
            <v>0</v>
          </cell>
          <cell r="BQ162" t="str">
            <v>0</v>
          </cell>
          <cell r="BR162" t="str">
            <v>0</v>
          </cell>
          <cell r="BT162" t="str">
            <v>0</v>
          </cell>
          <cell r="BU162" t="str">
            <v>0</v>
          </cell>
          <cell r="BV162" t="str">
            <v>0</v>
          </cell>
          <cell r="BW162" t="str">
            <v>0</v>
          </cell>
          <cell r="BX162" t="str">
            <v>0</v>
          </cell>
          <cell r="BY162" t="str">
            <v>0</v>
          </cell>
          <cell r="BZ162" t="str">
            <v>0</v>
          </cell>
          <cell r="CA162" t="str">
            <v>0</v>
          </cell>
          <cell r="CB162" t="str">
            <v>0</v>
          </cell>
          <cell r="CC162" t="str">
            <v>0</v>
          </cell>
          <cell r="CD162" t="str">
            <v>0</v>
          </cell>
          <cell r="CE162" t="str">
            <v>0</v>
          </cell>
          <cell r="CF162" t="str">
            <v>0</v>
          </cell>
          <cell r="CH162" t="str">
            <v>0</v>
          </cell>
          <cell r="CI162" t="str">
            <v>0</v>
          </cell>
          <cell r="CJ162" t="str">
            <v>0</v>
          </cell>
          <cell r="CK162" t="str">
            <v>0</v>
          </cell>
          <cell r="CL162" t="str">
            <v>0</v>
          </cell>
          <cell r="CM162" t="str">
            <v>0</v>
          </cell>
          <cell r="CN162" t="str">
            <v>0</v>
          </cell>
          <cell r="CO162" t="str">
            <v>0</v>
          </cell>
          <cell r="CP162" t="str">
            <v>0</v>
          </cell>
          <cell r="CQ162" t="str">
            <v>0</v>
          </cell>
          <cell r="CR162" t="str">
            <v>0</v>
          </cell>
          <cell r="CS162" t="str">
            <v>0</v>
          </cell>
          <cell r="CT162" t="str">
            <v>0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 t="str">
            <v>0</v>
          </cell>
          <cell r="DK162" t="str">
            <v>0</v>
          </cell>
          <cell r="DL162" t="str">
            <v>0</v>
          </cell>
          <cell r="DM162" t="str">
            <v>0</v>
          </cell>
          <cell r="DN162" t="str">
            <v>0</v>
          </cell>
          <cell r="DO162" t="str">
            <v>0</v>
          </cell>
          <cell r="DP162" t="str">
            <v>0</v>
          </cell>
          <cell r="DQ162" t="str">
            <v>0</v>
          </cell>
          <cell r="DR162" t="str">
            <v>0</v>
          </cell>
          <cell r="DS162" t="str">
            <v>0</v>
          </cell>
          <cell r="DT162" t="str">
            <v>0</v>
          </cell>
          <cell r="DU162" t="str">
            <v>0</v>
          </cell>
          <cell r="DV162" t="str">
            <v>0</v>
          </cell>
        </row>
        <row r="163">
          <cell r="A163" t="str">
            <v>Other Non-Operating Expense</v>
          </cell>
          <cell r="B163">
            <v>2433056.5299999998</v>
          </cell>
          <cell r="C163">
            <v>121746.79</v>
          </cell>
          <cell r="D163">
            <v>121746.79</v>
          </cell>
          <cell r="E163">
            <v>371746.79</v>
          </cell>
          <cell r="F163">
            <v>121746.79</v>
          </cell>
          <cell r="G163">
            <v>121746.79</v>
          </cell>
          <cell r="H163">
            <v>371746.79</v>
          </cell>
          <cell r="I163">
            <v>121745.79</v>
          </cell>
          <cell r="J163">
            <v>101166</v>
          </cell>
          <cell r="K163">
            <v>351166</v>
          </cell>
          <cell r="L163">
            <v>101166</v>
          </cell>
          <cell r="M163">
            <v>101166</v>
          </cell>
          <cell r="N163">
            <v>426166</v>
          </cell>
          <cell r="P163">
            <v>202483.17</v>
          </cell>
          <cell r="Q163">
            <v>15048.23</v>
          </cell>
          <cell r="R163">
            <v>36949.47</v>
          </cell>
          <cell r="S163">
            <v>13882.39</v>
          </cell>
          <cell r="T163">
            <v>26075.73</v>
          </cell>
          <cell r="U163">
            <v>14998.07</v>
          </cell>
          <cell r="V163">
            <v>23180.25</v>
          </cell>
          <cell r="W163">
            <v>19026.330000000002</v>
          </cell>
          <cell r="X163">
            <v>13107.84</v>
          </cell>
          <cell r="Y163">
            <v>5585.42</v>
          </cell>
          <cell r="Z163">
            <v>28665.99</v>
          </cell>
          <cell r="AA163">
            <v>-2466.9699999999998</v>
          </cell>
          <cell r="AB163">
            <v>8430.42</v>
          </cell>
          <cell r="AD163">
            <v>57000</v>
          </cell>
          <cell r="AE163">
            <v>4750</v>
          </cell>
          <cell r="AF163">
            <v>4750</v>
          </cell>
          <cell r="AG163">
            <v>4750</v>
          </cell>
          <cell r="AH163">
            <v>4750</v>
          </cell>
          <cell r="AI163">
            <v>4750</v>
          </cell>
          <cell r="AJ163">
            <v>4750</v>
          </cell>
          <cell r="AK163">
            <v>4750</v>
          </cell>
          <cell r="AL163">
            <v>4750</v>
          </cell>
          <cell r="AM163">
            <v>4750</v>
          </cell>
          <cell r="AN163">
            <v>4750</v>
          </cell>
          <cell r="AO163">
            <v>4750</v>
          </cell>
          <cell r="AP163">
            <v>4750</v>
          </cell>
          <cell r="AR163">
            <v>405354.47</v>
          </cell>
          <cell r="AS163">
            <v>36374.21</v>
          </cell>
          <cell r="AT163">
            <v>36338.21</v>
          </cell>
          <cell r="AU163">
            <v>36338.21</v>
          </cell>
          <cell r="AV163">
            <v>36338.21</v>
          </cell>
          <cell r="AW163">
            <v>36338.21</v>
          </cell>
          <cell r="AX163">
            <v>36338.21</v>
          </cell>
          <cell r="AY163">
            <v>36338.21</v>
          </cell>
          <cell r="AZ163">
            <v>30191</v>
          </cell>
          <cell r="BA163">
            <v>30190</v>
          </cell>
          <cell r="BB163">
            <v>30190</v>
          </cell>
          <cell r="BC163">
            <v>30190</v>
          </cell>
          <cell r="BD163">
            <v>30190</v>
          </cell>
          <cell r="BF163" t="str">
            <v>0</v>
          </cell>
          <cell r="BG163" t="str">
            <v>0</v>
          </cell>
          <cell r="BH163" t="str">
            <v>0</v>
          </cell>
          <cell r="BI163" t="str">
            <v>0</v>
          </cell>
          <cell r="BJ163" t="str">
            <v>0</v>
          </cell>
          <cell r="BK163" t="str">
            <v>0</v>
          </cell>
          <cell r="BL163" t="str">
            <v>0</v>
          </cell>
          <cell r="BM163" t="str">
            <v>0</v>
          </cell>
          <cell r="BN163" t="str">
            <v>0</v>
          </cell>
          <cell r="BO163" t="str">
            <v>0</v>
          </cell>
          <cell r="BP163" t="str">
            <v>0</v>
          </cell>
          <cell r="BQ163" t="str">
            <v>0</v>
          </cell>
          <cell r="BR163" t="str">
            <v>0</v>
          </cell>
          <cell r="BT163">
            <v>48000</v>
          </cell>
          <cell r="BU163">
            <v>4000</v>
          </cell>
          <cell r="BV163">
            <v>4000</v>
          </cell>
          <cell r="BW163">
            <v>4000</v>
          </cell>
          <cell r="BX163">
            <v>4000</v>
          </cell>
          <cell r="BY163">
            <v>4000</v>
          </cell>
          <cell r="BZ163">
            <v>4000</v>
          </cell>
          <cell r="CA163">
            <v>4000</v>
          </cell>
          <cell r="CB163">
            <v>4000</v>
          </cell>
          <cell r="CC163">
            <v>4000</v>
          </cell>
          <cell r="CD163">
            <v>4000</v>
          </cell>
          <cell r="CE163">
            <v>4000</v>
          </cell>
          <cell r="CF163">
            <v>4000</v>
          </cell>
          <cell r="CH163" t="str">
            <v>0</v>
          </cell>
          <cell r="CI163" t="str">
            <v>0</v>
          </cell>
          <cell r="CJ163" t="str">
            <v>0</v>
          </cell>
          <cell r="CK163" t="str">
            <v>0</v>
          </cell>
          <cell r="CL163" t="str">
            <v>0</v>
          </cell>
          <cell r="CM163" t="str">
            <v>0</v>
          </cell>
          <cell r="CN163" t="str">
            <v>0</v>
          </cell>
          <cell r="CO163" t="str">
            <v>0</v>
          </cell>
          <cell r="CP163" t="str">
            <v>0</v>
          </cell>
          <cell r="CQ163" t="str">
            <v>0</v>
          </cell>
          <cell r="CR163" t="str">
            <v>0</v>
          </cell>
          <cell r="CS163" t="str">
            <v>0</v>
          </cell>
          <cell r="CT163" t="str">
            <v>0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 t="str">
            <v>0</v>
          </cell>
          <cell r="DK163" t="str">
            <v>0</v>
          </cell>
          <cell r="DL163" t="str">
            <v>0</v>
          </cell>
          <cell r="DM163" t="str">
            <v>0</v>
          </cell>
          <cell r="DN163" t="str">
            <v>0</v>
          </cell>
          <cell r="DO163" t="str">
            <v>0</v>
          </cell>
          <cell r="DP163" t="str">
            <v>0</v>
          </cell>
          <cell r="DQ163" t="str">
            <v>0</v>
          </cell>
          <cell r="DR163" t="str">
            <v>0</v>
          </cell>
          <cell r="DS163" t="str">
            <v>0</v>
          </cell>
          <cell r="DT163" t="str">
            <v>0</v>
          </cell>
          <cell r="DU163" t="str">
            <v>0</v>
          </cell>
          <cell r="DV163" t="str">
            <v>0</v>
          </cell>
        </row>
        <row r="164">
          <cell r="A164" t="str">
            <v>Total Non-Operating Expense</v>
          </cell>
          <cell r="B164">
            <v>59040522.259999998</v>
          </cell>
          <cell r="C164">
            <v>4779663.3600000003</v>
          </cell>
          <cell r="D164">
            <v>5087969.46</v>
          </cell>
          <cell r="E164">
            <v>5173067.28</v>
          </cell>
          <cell r="F164">
            <v>4908750.51</v>
          </cell>
          <cell r="G164">
            <v>4795505.79</v>
          </cell>
          <cell r="H164">
            <v>4984986.8600000003</v>
          </cell>
          <cell r="I164">
            <v>4667766.13</v>
          </cell>
          <cell r="J164">
            <v>4685667.1100000003</v>
          </cell>
          <cell r="K164">
            <v>4976279.58</v>
          </cell>
          <cell r="L164">
            <v>4805988.05</v>
          </cell>
          <cell r="M164">
            <v>4887002</v>
          </cell>
          <cell r="N164">
            <v>5287876.13</v>
          </cell>
          <cell r="P164">
            <v>11946493.58</v>
          </cell>
          <cell r="Q164">
            <v>1000554.32</v>
          </cell>
          <cell r="R164">
            <v>1023242.59</v>
          </cell>
          <cell r="S164">
            <v>1015030.44</v>
          </cell>
          <cell r="T164">
            <v>1023063.56</v>
          </cell>
          <cell r="U164">
            <v>988010.68</v>
          </cell>
          <cell r="V164">
            <v>977581.33</v>
          </cell>
          <cell r="W164">
            <v>960842.06</v>
          </cell>
          <cell r="X164">
            <v>966537.81</v>
          </cell>
          <cell r="Y164">
            <v>966019.61</v>
          </cell>
          <cell r="Z164">
            <v>1009947.52</v>
          </cell>
          <cell r="AA164">
            <v>999505.99</v>
          </cell>
          <cell r="AB164">
            <v>1016157.67</v>
          </cell>
          <cell r="AD164">
            <v>57000</v>
          </cell>
          <cell r="AE164">
            <v>4750</v>
          </cell>
          <cell r="AF164">
            <v>4750</v>
          </cell>
          <cell r="AG164">
            <v>4750</v>
          </cell>
          <cell r="AH164">
            <v>4750</v>
          </cell>
          <cell r="AI164">
            <v>4750</v>
          </cell>
          <cell r="AJ164">
            <v>4750</v>
          </cell>
          <cell r="AK164">
            <v>4750</v>
          </cell>
          <cell r="AL164">
            <v>4750</v>
          </cell>
          <cell r="AM164">
            <v>4750</v>
          </cell>
          <cell r="AN164">
            <v>4750</v>
          </cell>
          <cell r="AO164">
            <v>4750</v>
          </cell>
          <cell r="AP164">
            <v>4750</v>
          </cell>
          <cell r="AR164">
            <v>28229407.5</v>
          </cell>
          <cell r="AS164">
            <v>2364907.08</v>
          </cell>
          <cell r="AT164">
            <v>2429980</v>
          </cell>
          <cell r="AU164">
            <v>2420218.08</v>
          </cell>
          <cell r="AV164">
            <v>2416040.7599999998</v>
          </cell>
          <cell r="AW164">
            <v>2360315.25</v>
          </cell>
          <cell r="AX164">
            <v>2349844.89</v>
          </cell>
          <cell r="AY164">
            <v>2288348.7999999998</v>
          </cell>
          <cell r="AZ164">
            <v>2282771.2799999998</v>
          </cell>
          <cell r="BA164">
            <v>2289020.0699999998</v>
          </cell>
          <cell r="BB164">
            <v>2318617.6000000001</v>
          </cell>
          <cell r="BC164">
            <v>2337621.9</v>
          </cell>
          <cell r="BD164">
            <v>2371721.79</v>
          </cell>
          <cell r="BF164">
            <v>7210055</v>
          </cell>
          <cell r="BG164">
            <v>545059</v>
          </cell>
          <cell r="BH164">
            <v>407934</v>
          </cell>
          <cell r="BI164">
            <v>380919</v>
          </cell>
          <cell r="BJ164">
            <v>398011</v>
          </cell>
          <cell r="BK164">
            <v>385227</v>
          </cell>
          <cell r="BL164">
            <v>453037</v>
          </cell>
          <cell r="BM164">
            <v>562504</v>
          </cell>
          <cell r="BN164">
            <v>795580</v>
          </cell>
          <cell r="BO164">
            <v>915014</v>
          </cell>
          <cell r="BP164">
            <v>899876</v>
          </cell>
          <cell r="BQ164">
            <v>811578</v>
          </cell>
          <cell r="BR164">
            <v>655316</v>
          </cell>
          <cell r="BT164">
            <v>2630461</v>
          </cell>
          <cell r="BU164">
            <v>170277</v>
          </cell>
          <cell r="BV164">
            <v>187842</v>
          </cell>
          <cell r="BW164">
            <v>272861</v>
          </cell>
          <cell r="BX164">
            <v>192727</v>
          </cell>
          <cell r="BY164">
            <v>174877</v>
          </cell>
          <cell r="BZ164">
            <v>180625</v>
          </cell>
          <cell r="CA164">
            <v>184932</v>
          </cell>
          <cell r="CB164">
            <v>249020</v>
          </cell>
          <cell r="CC164">
            <v>250075</v>
          </cell>
          <cell r="CD164">
            <v>220626</v>
          </cell>
          <cell r="CE164">
            <v>253747</v>
          </cell>
          <cell r="CF164">
            <v>292852</v>
          </cell>
          <cell r="CH164">
            <v>-216330</v>
          </cell>
          <cell r="CI164">
            <v>-20442</v>
          </cell>
          <cell r="CJ164">
            <v>-18311</v>
          </cell>
          <cell r="CK164">
            <v>-693</v>
          </cell>
          <cell r="CL164">
            <v>0</v>
          </cell>
          <cell r="CM164">
            <v>0</v>
          </cell>
          <cell r="CN164">
            <v>0</v>
          </cell>
          <cell r="CO164">
            <v>-55969</v>
          </cell>
          <cell r="CP164">
            <v>-43848</v>
          </cell>
          <cell r="CQ164">
            <v>-1268</v>
          </cell>
          <cell r="CR164">
            <v>-23838</v>
          </cell>
          <cell r="CS164">
            <v>-51961</v>
          </cell>
          <cell r="CT164">
            <v>0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-16544124</v>
          </cell>
          <cell r="DK164">
            <v>-1124755</v>
          </cell>
          <cell r="DL164">
            <v>-924425</v>
          </cell>
          <cell r="DM164">
            <v>-997148</v>
          </cell>
          <cell r="DN164">
            <v>-957823</v>
          </cell>
          <cell r="DO164">
            <v>-983634</v>
          </cell>
          <cell r="DP164">
            <v>-1132519</v>
          </cell>
          <cell r="DQ164">
            <v>-1352169</v>
          </cell>
          <cell r="DR164">
            <v>-1793213</v>
          </cell>
          <cell r="DS164">
            <v>-1979542</v>
          </cell>
          <cell r="DT164">
            <v>-1900205</v>
          </cell>
          <cell r="DU164">
            <v>-1785575</v>
          </cell>
          <cell r="DV164">
            <v>-1613116</v>
          </cell>
        </row>
        <row r="165">
          <cell r="A165" t="str">
            <v>Total Other Non-Operating Income/Expense</v>
          </cell>
          <cell r="B165">
            <v>55145292.259999998</v>
          </cell>
          <cell r="C165">
            <v>4550430.3600000003</v>
          </cell>
          <cell r="D165">
            <v>4898522.46</v>
          </cell>
          <cell r="E165">
            <v>4929024.28</v>
          </cell>
          <cell r="F165">
            <v>4685088.51</v>
          </cell>
          <cell r="G165">
            <v>4603792.79</v>
          </cell>
          <cell r="H165">
            <v>4733865.8600000003</v>
          </cell>
          <cell r="I165">
            <v>4351836.13</v>
          </cell>
          <cell r="J165">
            <v>4262843.1100000003</v>
          </cell>
          <cell r="K165">
            <v>4477353.58</v>
          </cell>
          <cell r="L165">
            <v>4348959.05</v>
          </cell>
          <cell r="M165">
            <v>4445991</v>
          </cell>
          <cell r="N165">
            <v>4857585.13</v>
          </cell>
          <cell r="P165">
            <v>11220669.789999999</v>
          </cell>
          <cell r="Q165">
            <v>952332.08</v>
          </cell>
          <cell r="R165">
            <v>983417.24</v>
          </cell>
          <cell r="S165">
            <v>970172.38</v>
          </cell>
          <cell r="T165">
            <v>982125.38</v>
          </cell>
          <cell r="U165">
            <v>948546.92</v>
          </cell>
          <cell r="V165">
            <v>931633.77</v>
          </cell>
          <cell r="W165">
            <v>904206.1</v>
          </cell>
          <cell r="X165">
            <v>888088.87</v>
          </cell>
          <cell r="Y165">
            <v>877755.17</v>
          </cell>
          <cell r="Z165">
            <v>924078.96</v>
          </cell>
          <cell r="AA165">
            <v>916877.16</v>
          </cell>
          <cell r="AB165">
            <v>941435.76</v>
          </cell>
          <cell r="AD165">
            <v>-215035.24</v>
          </cell>
          <cell r="AE165">
            <v>4750</v>
          </cell>
          <cell r="AF165">
            <v>4750</v>
          </cell>
          <cell r="AG165">
            <v>-71525.66</v>
          </cell>
          <cell r="AH165">
            <v>4750</v>
          </cell>
          <cell r="AI165">
            <v>4750</v>
          </cell>
          <cell r="AJ165">
            <v>-70046.06</v>
          </cell>
          <cell r="AK165">
            <v>4750</v>
          </cell>
          <cell r="AL165">
            <v>4750</v>
          </cell>
          <cell r="AM165">
            <v>-55731.76</v>
          </cell>
          <cell r="AN165">
            <v>4750</v>
          </cell>
          <cell r="AO165">
            <v>4750</v>
          </cell>
          <cell r="AP165">
            <v>-55731.76</v>
          </cell>
          <cell r="AR165">
            <v>26302227.5</v>
          </cell>
          <cell r="AS165">
            <v>2243404.08</v>
          </cell>
          <cell r="AT165">
            <v>2329599</v>
          </cell>
          <cell r="AU165">
            <v>2292568.08</v>
          </cell>
          <cell r="AV165">
            <v>2311610.7599999998</v>
          </cell>
          <cell r="AW165">
            <v>2259452.25</v>
          </cell>
          <cell r="AX165">
            <v>2218418.89</v>
          </cell>
          <cell r="AY165">
            <v>2141898.7999999998</v>
          </cell>
          <cell r="AZ165">
            <v>2078825.28</v>
          </cell>
          <cell r="BA165">
            <v>2045551.07</v>
          </cell>
          <cell r="BB165">
            <v>2094805.6</v>
          </cell>
          <cell r="BC165">
            <v>2122302.9</v>
          </cell>
          <cell r="BD165">
            <v>2163790.79</v>
          </cell>
          <cell r="BF165">
            <v>5707688</v>
          </cell>
          <cell r="BG165">
            <v>414958</v>
          </cell>
          <cell r="BH165">
            <v>259538</v>
          </cell>
          <cell r="BI165">
            <v>200972</v>
          </cell>
          <cell r="BJ165">
            <v>255194</v>
          </cell>
          <cell r="BK165">
            <v>278771</v>
          </cell>
          <cell r="BL165">
            <v>358054</v>
          </cell>
          <cell r="BM165">
            <v>463139</v>
          </cell>
          <cell r="BN165">
            <v>675363</v>
          </cell>
          <cell r="BO165">
            <v>781090</v>
          </cell>
          <cell r="BP165">
            <v>800939</v>
          </cell>
          <cell r="BQ165">
            <v>679868</v>
          </cell>
          <cell r="BR165">
            <v>539802</v>
          </cell>
          <cell r="BT165">
            <v>-4560562</v>
          </cell>
          <cell r="BU165">
            <v>-348947</v>
          </cell>
          <cell r="BV165">
            <v>-238053</v>
          </cell>
          <cell r="BW165">
            <v>-155195</v>
          </cell>
          <cell r="BX165">
            <v>-246052</v>
          </cell>
          <cell r="BY165">
            <v>-307782</v>
          </cell>
          <cell r="BZ165">
            <v>-364795</v>
          </cell>
          <cell r="CA165">
            <v>-453796</v>
          </cell>
          <cell r="CB165">
            <v>-521017</v>
          </cell>
          <cell r="CC165">
            <v>-573648</v>
          </cell>
          <cell r="CD165">
            <v>-555762</v>
          </cell>
          <cell r="CE165">
            <v>-451036</v>
          </cell>
          <cell r="CF165">
            <v>-344479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343944</v>
          </cell>
          <cell r="DK165">
            <v>28662</v>
          </cell>
          <cell r="DL165">
            <v>28662</v>
          </cell>
          <cell r="DM165">
            <v>28662</v>
          </cell>
          <cell r="DN165">
            <v>28662</v>
          </cell>
          <cell r="DO165">
            <v>28662</v>
          </cell>
          <cell r="DP165">
            <v>28662</v>
          </cell>
          <cell r="DQ165">
            <v>28662</v>
          </cell>
          <cell r="DR165">
            <v>28662</v>
          </cell>
          <cell r="DS165">
            <v>28662</v>
          </cell>
          <cell r="DT165">
            <v>28662</v>
          </cell>
          <cell r="DU165">
            <v>28662</v>
          </cell>
          <cell r="DV165">
            <v>28662</v>
          </cell>
        </row>
        <row r="166">
          <cell r="A166" t="str">
            <v>Other Non-Operating Income/(Expense)</v>
          </cell>
          <cell r="B166">
            <v>-2905662.0200000033</v>
          </cell>
          <cell r="C166">
            <v>-124567.34000000078</v>
          </cell>
          <cell r="D166">
            <v>-408850.44000000041</v>
          </cell>
          <cell r="E166">
            <v>-376074.26000000071</v>
          </cell>
          <cell r="F166">
            <v>-127089.49000000022</v>
          </cell>
          <cell r="G166">
            <v>-128315.77000000048</v>
          </cell>
          <cell r="H166">
            <v>-406779.84000000078</v>
          </cell>
          <cell r="I166">
            <v>-156407.11000000034</v>
          </cell>
          <cell r="J166">
            <v>-112597.09000000078</v>
          </cell>
          <cell r="K166">
            <v>-353929.56000000052</v>
          </cell>
          <cell r="L166">
            <v>-126768.03000000026</v>
          </cell>
          <cell r="M166">
            <v>-105434.98000000045</v>
          </cell>
          <cell r="N166">
            <v>-478848.11000000034</v>
          </cell>
          <cell r="P166">
            <v>-349358.54999999981</v>
          </cell>
          <cell r="Q166">
            <v>-28381.559999999947</v>
          </cell>
          <cell r="R166">
            <v>-50282.799999999952</v>
          </cell>
          <cell r="S166">
            <v>-27215.719999999914</v>
          </cell>
          <cell r="T166">
            <v>-39409.060000000005</v>
          </cell>
          <cell r="U166">
            <v>-28331.400000000016</v>
          </cell>
          <cell r="V166">
            <v>-36513.580000000016</v>
          </cell>
          <cell r="W166">
            <v>-32359.660000000069</v>
          </cell>
          <cell r="X166">
            <v>-26441.1700000001</v>
          </cell>
          <cell r="Y166">
            <v>-5585.4199999999837</v>
          </cell>
          <cell r="Z166">
            <v>-42008.070000000007</v>
          </cell>
          <cell r="AA166">
            <v>-10866.36000000003</v>
          </cell>
          <cell r="AB166">
            <v>-21963.749999999971</v>
          </cell>
          <cell r="AD166">
            <v>-57000</v>
          </cell>
          <cell r="AE166">
            <v>-4750</v>
          </cell>
          <cell r="AF166">
            <v>-4750</v>
          </cell>
          <cell r="AG166">
            <v>-4750</v>
          </cell>
          <cell r="AH166">
            <v>-4750</v>
          </cell>
          <cell r="AI166">
            <v>-4750</v>
          </cell>
          <cell r="AJ166">
            <v>-4750</v>
          </cell>
          <cell r="AK166">
            <v>-4750</v>
          </cell>
          <cell r="AL166">
            <v>-4750</v>
          </cell>
          <cell r="AM166">
            <v>-4750</v>
          </cell>
          <cell r="AN166">
            <v>-4750</v>
          </cell>
          <cell r="AO166">
            <v>-4750</v>
          </cell>
          <cell r="AP166">
            <v>-4750</v>
          </cell>
          <cell r="AR166">
            <v>-607581.98000000045</v>
          </cell>
          <cell r="AS166">
            <v>-38590.370000000112</v>
          </cell>
          <cell r="AT166">
            <v>-92814.290000000037</v>
          </cell>
          <cell r="AU166">
            <v>-39738.370000000112</v>
          </cell>
          <cell r="AV166">
            <v>-40536.049999999814</v>
          </cell>
          <cell r="AW166">
            <v>-41499.540000000037</v>
          </cell>
          <cell r="AX166">
            <v>-63864.180000000168</v>
          </cell>
          <cell r="AY166">
            <v>-63572.089999999851</v>
          </cell>
          <cell r="AZ166">
            <v>-39172.569999999832</v>
          </cell>
          <cell r="BA166">
            <v>-32361.35999999987</v>
          </cell>
          <cell r="BB166">
            <v>-50305.89000000013</v>
          </cell>
          <cell r="BC166">
            <v>-33544.189999999944</v>
          </cell>
          <cell r="BD166">
            <v>-71583.080000000075</v>
          </cell>
          <cell r="BF166">
            <v>250000</v>
          </cell>
          <cell r="BG166">
            <v>20833</v>
          </cell>
          <cell r="BH166">
            <v>20833</v>
          </cell>
          <cell r="BI166">
            <v>20834</v>
          </cell>
          <cell r="BJ166">
            <v>20833</v>
          </cell>
          <cell r="BK166">
            <v>20833</v>
          </cell>
          <cell r="BL166">
            <v>20834</v>
          </cell>
          <cell r="BM166">
            <v>20833</v>
          </cell>
          <cell r="BN166">
            <v>20833</v>
          </cell>
          <cell r="BO166">
            <v>20834</v>
          </cell>
          <cell r="BP166">
            <v>20833</v>
          </cell>
          <cell r="BQ166">
            <v>20833</v>
          </cell>
          <cell r="BR166">
            <v>20834</v>
          </cell>
          <cell r="BT166">
            <v>-25800</v>
          </cell>
          <cell r="BU166">
            <v>-2150</v>
          </cell>
          <cell r="BV166">
            <v>-2150</v>
          </cell>
          <cell r="BW166">
            <v>-2150</v>
          </cell>
          <cell r="BX166">
            <v>-2150</v>
          </cell>
          <cell r="BY166">
            <v>-2150</v>
          </cell>
          <cell r="BZ166">
            <v>-2150</v>
          </cell>
          <cell r="CA166">
            <v>-2150</v>
          </cell>
          <cell r="CB166">
            <v>-2150</v>
          </cell>
          <cell r="CC166">
            <v>-2150</v>
          </cell>
          <cell r="CD166">
            <v>-2150</v>
          </cell>
          <cell r="CE166">
            <v>-2150</v>
          </cell>
          <cell r="CF166">
            <v>-2150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-343944</v>
          </cell>
          <cell r="DK166">
            <v>-28662</v>
          </cell>
          <cell r="DL166">
            <v>-28662</v>
          </cell>
          <cell r="DM166">
            <v>-28662</v>
          </cell>
          <cell r="DN166">
            <v>-28662</v>
          </cell>
          <cell r="DO166">
            <v>-28662</v>
          </cell>
          <cell r="DP166">
            <v>-28662</v>
          </cell>
          <cell r="DQ166">
            <v>-28662</v>
          </cell>
          <cell r="DR166">
            <v>-28662</v>
          </cell>
          <cell r="DS166">
            <v>-28662</v>
          </cell>
          <cell r="DT166">
            <v>-28662</v>
          </cell>
          <cell r="DU166">
            <v>-28662</v>
          </cell>
          <cell r="DV166">
            <v>-28662</v>
          </cell>
        </row>
        <row r="167">
          <cell r="A167" t="str">
            <v>Income / Loss, Before Income Taxes</v>
          </cell>
          <cell r="B167">
            <v>71246254.680000007</v>
          </cell>
          <cell r="C167">
            <v>-1890264.59</v>
          </cell>
          <cell r="D167">
            <v>10011475.70000002</v>
          </cell>
          <cell r="E167">
            <v>28384486.240000091</v>
          </cell>
          <cell r="F167">
            <v>32895085.209999971</v>
          </cell>
          <cell r="G167">
            <v>25012113.129999932</v>
          </cell>
          <cell r="H167">
            <v>11561446.949999988</v>
          </cell>
          <cell r="I167">
            <v>-2344940.9600000102</v>
          </cell>
          <cell r="J167">
            <v>-5513092.9199999934</v>
          </cell>
          <cell r="K167">
            <v>-10532513.089999983</v>
          </cell>
          <cell r="L167">
            <v>-5949517.5099999933</v>
          </cell>
          <cell r="M167">
            <v>-3936878.8</v>
          </cell>
          <cell r="N167">
            <v>-6451144.6800000062</v>
          </cell>
          <cell r="P167">
            <v>8037658.3500000164</v>
          </cell>
          <cell r="Q167">
            <v>-1253495.68</v>
          </cell>
          <cell r="R167">
            <v>853691.43000000855</v>
          </cell>
          <cell r="S167">
            <v>3427292.6</v>
          </cell>
          <cell r="T167">
            <v>5475401.3000000147</v>
          </cell>
          <cell r="U167">
            <v>4696298.8</v>
          </cell>
          <cell r="V167">
            <v>2294221.6600000151</v>
          </cell>
          <cell r="W167">
            <v>781377.37999999372</v>
          </cell>
          <cell r="X167">
            <v>-652661.14000000304</v>
          </cell>
          <cell r="Y167">
            <v>-1914295.68</v>
          </cell>
          <cell r="Z167">
            <v>-1974958.83</v>
          </cell>
          <cell r="AA167">
            <v>-1820543.38</v>
          </cell>
          <cell r="AB167">
            <v>-1874670.11</v>
          </cell>
          <cell r="AD167">
            <v>4024870.45</v>
          </cell>
          <cell r="AE167">
            <v>327704.56000000052</v>
          </cell>
          <cell r="AF167">
            <v>327702.75</v>
          </cell>
          <cell r="AG167">
            <v>403977.26999999944</v>
          </cell>
          <cell r="AH167">
            <v>307793.24</v>
          </cell>
          <cell r="AI167">
            <v>307778.90000000002</v>
          </cell>
          <cell r="AJ167">
            <v>382496.22</v>
          </cell>
          <cell r="AK167">
            <v>307745.44000000134</v>
          </cell>
          <cell r="AL167">
            <v>307738.06000000052</v>
          </cell>
          <cell r="AM167">
            <v>368233.15000000061</v>
          </cell>
          <cell r="AN167">
            <v>307730</v>
          </cell>
          <cell r="AO167">
            <v>307748.12000000104</v>
          </cell>
          <cell r="AP167">
            <v>368222.74</v>
          </cell>
          <cell r="AR167">
            <v>72448691.079999998</v>
          </cell>
          <cell r="AS167">
            <v>3661762.91</v>
          </cell>
          <cell r="AT167">
            <v>4423993.6399999997</v>
          </cell>
          <cell r="AU167">
            <v>6442898.8399999999</v>
          </cell>
          <cell r="AV167">
            <v>10940928.119999999</v>
          </cell>
          <cell r="AW167">
            <v>9974239.4200000018</v>
          </cell>
          <cell r="AX167">
            <v>9428980.7300000004</v>
          </cell>
          <cell r="AY167">
            <v>4433582.47</v>
          </cell>
          <cell r="AZ167">
            <v>4631919.1100000003</v>
          </cell>
          <cell r="BA167">
            <v>3860766.35</v>
          </cell>
          <cell r="BB167">
            <v>3905722.11</v>
          </cell>
          <cell r="BC167">
            <v>7827485.1999999974</v>
          </cell>
          <cell r="BD167">
            <v>2916412.18</v>
          </cell>
          <cell r="BF167">
            <v>52558520</v>
          </cell>
          <cell r="BG167">
            <v>2291971</v>
          </cell>
          <cell r="BH167">
            <v>3791734</v>
          </cell>
          <cell r="BI167">
            <v>8137967</v>
          </cell>
          <cell r="BJ167">
            <v>7300968</v>
          </cell>
          <cell r="BK167">
            <v>7349576</v>
          </cell>
          <cell r="BL167">
            <v>16550886</v>
          </cell>
          <cell r="BM167">
            <v>1678757</v>
          </cell>
          <cell r="BN167">
            <v>1112094</v>
          </cell>
          <cell r="BO167">
            <v>955930</v>
          </cell>
          <cell r="BP167">
            <v>884505</v>
          </cell>
          <cell r="BQ167">
            <v>1110982</v>
          </cell>
          <cell r="BR167">
            <v>1393150</v>
          </cell>
          <cell r="BT167">
            <v>30222946</v>
          </cell>
          <cell r="BU167">
            <v>1279391</v>
          </cell>
          <cell r="BV167">
            <v>1442903</v>
          </cell>
          <cell r="BW167">
            <v>1330992</v>
          </cell>
          <cell r="BX167">
            <v>2045726</v>
          </cell>
          <cell r="BY167">
            <v>2365932</v>
          </cell>
          <cell r="BZ167">
            <v>2306015</v>
          </cell>
          <cell r="CA167">
            <v>1929553</v>
          </cell>
          <cell r="CB167">
            <v>1691728</v>
          </cell>
          <cell r="CC167">
            <v>11738696</v>
          </cell>
          <cell r="CD167">
            <v>1467678</v>
          </cell>
          <cell r="CE167">
            <v>1368950</v>
          </cell>
          <cell r="CF167">
            <v>1255382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</row>
        <row r="168">
          <cell r="A168" t="str">
            <v>Total Provision (Benefit) for Inc Tax</v>
          </cell>
          <cell r="B168">
            <v>29324954.400000002</v>
          </cell>
          <cell r="C168">
            <v>-777957.88</v>
          </cell>
          <cell r="D168">
            <v>4120617.86</v>
          </cell>
          <cell r="E168">
            <v>11683130.189999999</v>
          </cell>
          <cell r="F168">
            <v>13539631.73</v>
          </cell>
          <cell r="G168">
            <v>10294880.6</v>
          </cell>
          <cell r="H168">
            <v>4758706.3</v>
          </cell>
          <cell r="I168">
            <v>-965163.79</v>
          </cell>
          <cell r="J168">
            <v>-2269234.31</v>
          </cell>
          <cell r="K168">
            <v>-4335168.42</v>
          </cell>
          <cell r="L168">
            <v>-2448746.86</v>
          </cell>
          <cell r="M168">
            <v>-1620464.35</v>
          </cell>
          <cell r="N168">
            <v>-2655276.67</v>
          </cell>
          <cell r="P168">
            <v>3520494.88</v>
          </cell>
          <cell r="Q168">
            <v>-549018.54</v>
          </cell>
          <cell r="R168">
            <v>373898.67</v>
          </cell>
          <cell r="S168">
            <v>1501166.74</v>
          </cell>
          <cell r="T168">
            <v>2398228.39</v>
          </cell>
          <cell r="U168">
            <v>2056961.07</v>
          </cell>
          <cell r="V168">
            <v>1004871.33</v>
          </cell>
          <cell r="W168">
            <v>342245.25</v>
          </cell>
          <cell r="X168">
            <v>-285872.76</v>
          </cell>
          <cell r="Y168">
            <v>-838458.48</v>
          </cell>
          <cell r="Z168">
            <v>-865018.91</v>
          </cell>
          <cell r="AA168">
            <v>-797405.09</v>
          </cell>
          <cell r="AB168">
            <v>-821102.79</v>
          </cell>
          <cell r="AD168">
            <v>1565634.03</v>
          </cell>
          <cell r="AE168">
            <v>127458.31</v>
          </cell>
          <cell r="AF168">
            <v>127458.05</v>
          </cell>
          <cell r="AG168">
            <v>157129.78</v>
          </cell>
          <cell r="AH168">
            <v>119716.56</v>
          </cell>
          <cell r="AI168">
            <v>119714.21</v>
          </cell>
          <cell r="AJ168">
            <v>148812.20000000001</v>
          </cell>
          <cell r="AK168">
            <v>119716.64</v>
          </cell>
          <cell r="AL168">
            <v>119714.1</v>
          </cell>
          <cell r="AM168">
            <v>143242.93</v>
          </cell>
          <cell r="AN168">
            <v>119714.74</v>
          </cell>
          <cell r="AO168">
            <v>119713.74</v>
          </cell>
          <cell r="AP168">
            <v>143242.76999999999</v>
          </cell>
          <cell r="AR168">
            <v>26443773.350000001</v>
          </cell>
          <cell r="AS168">
            <v>1336543.48</v>
          </cell>
          <cell r="AT168">
            <v>1614757.86</v>
          </cell>
          <cell r="AU168">
            <v>2351658.2200000002</v>
          </cell>
          <cell r="AV168">
            <v>3993438.64</v>
          </cell>
          <cell r="AW168">
            <v>3640598.2</v>
          </cell>
          <cell r="AX168">
            <v>3441578.48</v>
          </cell>
          <cell r="AY168">
            <v>1618258.07</v>
          </cell>
          <cell r="AZ168">
            <v>1690650.4</v>
          </cell>
          <cell r="BA168">
            <v>1409180.15</v>
          </cell>
          <cell r="BB168">
            <v>1425588.28</v>
          </cell>
          <cell r="BC168">
            <v>2857032.14</v>
          </cell>
          <cell r="BD168">
            <v>1064489.43</v>
          </cell>
          <cell r="BF168">
            <v>20813170</v>
          </cell>
          <cell r="BG168">
            <v>907620</v>
          </cell>
          <cell r="BH168">
            <v>1501527</v>
          </cell>
          <cell r="BI168">
            <v>3222634</v>
          </cell>
          <cell r="BJ168">
            <v>2891183</v>
          </cell>
          <cell r="BK168">
            <v>2910432</v>
          </cell>
          <cell r="BL168">
            <v>6554151</v>
          </cell>
          <cell r="BM168">
            <v>664788</v>
          </cell>
          <cell r="BN168">
            <v>440388</v>
          </cell>
          <cell r="BO168">
            <v>378548</v>
          </cell>
          <cell r="BP168">
            <v>350264</v>
          </cell>
          <cell r="BQ168">
            <v>439948</v>
          </cell>
          <cell r="BR168">
            <v>551687</v>
          </cell>
          <cell r="BT168">
            <v>11968290</v>
          </cell>
          <cell r="BU168">
            <v>506640</v>
          </cell>
          <cell r="BV168">
            <v>571390</v>
          </cell>
          <cell r="BW168">
            <v>527074</v>
          </cell>
          <cell r="BX168">
            <v>810108</v>
          </cell>
          <cell r="BY168">
            <v>936910</v>
          </cell>
          <cell r="BZ168">
            <v>913183</v>
          </cell>
          <cell r="CA168">
            <v>764103</v>
          </cell>
          <cell r="CB168">
            <v>669924</v>
          </cell>
          <cell r="CC168">
            <v>4648523</v>
          </cell>
          <cell r="CD168">
            <v>581201</v>
          </cell>
          <cell r="CE168">
            <v>542104</v>
          </cell>
          <cell r="CF168">
            <v>497130</v>
          </cell>
          <cell r="CH168" t="str">
            <v>0</v>
          </cell>
          <cell r="CI168" t="str">
            <v>0</v>
          </cell>
          <cell r="CJ168" t="str">
            <v>0</v>
          </cell>
          <cell r="CK168" t="str">
            <v>0</v>
          </cell>
          <cell r="CL168" t="str">
            <v>0</v>
          </cell>
          <cell r="CM168" t="str">
            <v>0</v>
          </cell>
          <cell r="CN168" t="str">
            <v>0</v>
          </cell>
          <cell r="CO168" t="str">
            <v>0</v>
          </cell>
          <cell r="CP168" t="str">
            <v>0</v>
          </cell>
          <cell r="CQ168" t="str">
            <v>0</v>
          </cell>
          <cell r="CR168" t="str">
            <v>0</v>
          </cell>
          <cell r="CS168" t="str">
            <v>0</v>
          </cell>
          <cell r="CT168" t="str">
            <v>0</v>
          </cell>
          <cell r="CV168" t="str">
            <v>0</v>
          </cell>
          <cell r="CW168" t="str">
            <v>0</v>
          </cell>
          <cell r="CX168" t="str">
            <v>0</v>
          </cell>
          <cell r="CY168" t="str">
            <v>0</v>
          </cell>
          <cell r="CZ168" t="str">
            <v>0</v>
          </cell>
          <cell r="DA168" t="str">
            <v>0</v>
          </cell>
          <cell r="DB168" t="str">
            <v>0</v>
          </cell>
          <cell r="DC168" t="str">
            <v>0</v>
          </cell>
          <cell r="DD168" t="str">
            <v>0</v>
          </cell>
          <cell r="DE168" t="str">
            <v>0</v>
          </cell>
          <cell r="DF168" t="str">
            <v>0</v>
          </cell>
          <cell r="DG168" t="str">
            <v>0</v>
          </cell>
          <cell r="DH168" t="str">
            <v>0</v>
          </cell>
          <cell r="DJ168" t="str">
            <v>0</v>
          </cell>
          <cell r="DK168" t="str">
            <v>0</v>
          </cell>
          <cell r="DL168" t="str">
            <v>0</v>
          </cell>
          <cell r="DM168" t="str">
            <v>0</v>
          </cell>
          <cell r="DN168" t="str">
            <v>0</v>
          </cell>
          <cell r="DO168" t="str">
            <v>0</v>
          </cell>
          <cell r="DP168" t="str">
            <v>0</v>
          </cell>
          <cell r="DQ168" t="str">
            <v>0</v>
          </cell>
          <cell r="DR168" t="str">
            <v>0</v>
          </cell>
          <cell r="DS168" t="str">
            <v>0</v>
          </cell>
          <cell r="DT168" t="str">
            <v>0</v>
          </cell>
          <cell r="DU168" t="str">
            <v>0</v>
          </cell>
          <cell r="DV168" t="str">
            <v>0</v>
          </cell>
        </row>
        <row r="169">
          <cell r="A169" t="str">
            <v>Income / Loss, Before Cumulative Effect</v>
          </cell>
          <cell r="B169">
            <v>41921300.280000016</v>
          </cell>
          <cell r="C169">
            <v>-1112306.71</v>
          </cell>
          <cell r="D169">
            <v>5890857.8400000203</v>
          </cell>
          <cell r="E169">
            <v>16701356.050000094</v>
          </cell>
          <cell r="F169">
            <v>19355453.479999971</v>
          </cell>
          <cell r="G169">
            <v>14717232.529999934</v>
          </cell>
          <cell r="H169">
            <v>6802740.6499999873</v>
          </cell>
          <cell r="I169">
            <v>-1379777.1700000102</v>
          </cell>
          <cell r="J169">
            <v>-3243858.6099999934</v>
          </cell>
          <cell r="K169">
            <v>-6197344.6699999832</v>
          </cell>
          <cell r="L169">
            <v>-3500770.6499999934</v>
          </cell>
          <cell r="M169">
            <v>-2316414.4500000002</v>
          </cell>
          <cell r="N169">
            <v>-3795868.0100000063</v>
          </cell>
          <cell r="P169">
            <v>4517163.4700000174</v>
          </cell>
          <cell r="Q169">
            <v>-704477.14000000351</v>
          </cell>
          <cell r="R169">
            <v>479792.76000000862</v>
          </cell>
          <cell r="S169">
            <v>1926125.86</v>
          </cell>
          <cell r="T169">
            <v>3077172.9100000151</v>
          </cell>
          <cell r="U169">
            <v>2639337.7299999944</v>
          </cell>
          <cell r="V169">
            <v>1289350.330000015</v>
          </cell>
          <cell r="W169">
            <v>439132.12999999372</v>
          </cell>
          <cell r="X169">
            <v>-366788.38000000303</v>
          </cell>
          <cell r="Y169">
            <v>-1075837.2</v>
          </cell>
          <cell r="Z169">
            <v>-1109939.92</v>
          </cell>
          <cell r="AA169">
            <v>-1023138.29</v>
          </cell>
          <cell r="AB169">
            <v>-1053567.32</v>
          </cell>
          <cell r="AD169">
            <v>2459236.420000005</v>
          </cell>
          <cell r="AE169">
            <v>200246.25</v>
          </cell>
          <cell r="AF169">
            <v>200244.70000000083</v>
          </cell>
          <cell r="AG169">
            <v>246847.49</v>
          </cell>
          <cell r="AH169">
            <v>188076.68</v>
          </cell>
          <cell r="AI169">
            <v>188064.68999999948</v>
          </cell>
          <cell r="AJ169">
            <v>233684.0200000008</v>
          </cell>
          <cell r="AK169">
            <v>188028.80000000075</v>
          </cell>
          <cell r="AL169">
            <v>188023.96000000089</v>
          </cell>
          <cell r="AM169">
            <v>224990.22000000128</v>
          </cell>
          <cell r="AN169">
            <v>188015.26</v>
          </cell>
          <cell r="AO169">
            <v>188034.38000000082</v>
          </cell>
          <cell r="AP169">
            <v>224979.97000000128</v>
          </cell>
          <cell r="AR169">
            <v>46004917.729999989</v>
          </cell>
          <cell r="AS169">
            <v>2325219.4300000002</v>
          </cell>
          <cell r="AT169">
            <v>2809235.78</v>
          </cell>
          <cell r="AU169">
            <v>4091240.62</v>
          </cell>
          <cell r="AV169">
            <v>6947489.4799999986</v>
          </cell>
          <cell r="AW169">
            <v>6333641.2200000016</v>
          </cell>
          <cell r="AX169">
            <v>5987402.2500000009</v>
          </cell>
          <cell r="AY169">
            <v>2815324.4</v>
          </cell>
          <cell r="AZ169">
            <v>2941268.71</v>
          </cell>
          <cell r="BA169">
            <v>2451586.2000000002</v>
          </cell>
          <cell r="BB169">
            <v>2480133.83</v>
          </cell>
          <cell r="BC169">
            <v>4970453.0599999996</v>
          </cell>
          <cell r="BD169">
            <v>1851922.75</v>
          </cell>
          <cell r="BF169">
            <v>31745350</v>
          </cell>
          <cell r="BG169">
            <v>1384351</v>
          </cell>
          <cell r="BH169">
            <v>2290207</v>
          </cell>
          <cell r="BI169">
            <v>4915333</v>
          </cell>
          <cell r="BJ169">
            <v>4409785</v>
          </cell>
          <cell r="BK169">
            <v>4439144</v>
          </cell>
          <cell r="BL169">
            <v>9996735</v>
          </cell>
          <cell r="BM169">
            <v>1013969</v>
          </cell>
          <cell r="BN169">
            <v>671706</v>
          </cell>
          <cell r="BO169">
            <v>577382</v>
          </cell>
          <cell r="BP169">
            <v>534241</v>
          </cell>
          <cell r="BQ169">
            <v>671034</v>
          </cell>
          <cell r="BR169">
            <v>841463</v>
          </cell>
          <cell r="BT169">
            <v>18254656</v>
          </cell>
          <cell r="BU169">
            <v>772751</v>
          </cell>
          <cell r="BV169">
            <v>871513</v>
          </cell>
          <cell r="BW169">
            <v>803918</v>
          </cell>
          <cell r="BX169">
            <v>1235618</v>
          </cell>
          <cell r="BY169">
            <v>1429022</v>
          </cell>
          <cell r="BZ169">
            <v>1392832</v>
          </cell>
          <cell r="CA169">
            <v>1165450</v>
          </cell>
          <cell r="CB169">
            <v>1021804</v>
          </cell>
          <cell r="CC169">
            <v>7090173</v>
          </cell>
          <cell r="CD169">
            <v>886477</v>
          </cell>
          <cell r="CE169">
            <v>826846</v>
          </cell>
          <cell r="CF169">
            <v>758252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</row>
        <row r="170">
          <cell r="A170" t="str">
            <v>Income Statement - Net (Income) Loss</v>
          </cell>
          <cell r="B170">
            <v>41921300.280000016</v>
          </cell>
          <cell r="C170">
            <v>-1112306.71</v>
          </cell>
          <cell r="D170">
            <v>5890857.8400000203</v>
          </cell>
          <cell r="E170">
            <v>16701356.050000094</v>
          </cell>
          <cell r="F170">
            <v>19355453.479999971</v>
          </cell>
          <cell r="G170">
            <v>14717232.529999934</v>
          </cell>
          <cell r="H170">
            <v>6802740.6499999873</v>
          </cell>
          <cell r="I170">
            <v>-1379777.1700000102</v>
          </cell>
          <cell r="J170">
            <v>-3243858.6099999934</v>
          </cell>
          <cell r="K170">
            <v>-6197344.6699999832</v>
          </cell>
          <cell r="L170">
            <v>-3500770.6499999934</v>
          </cell>
          <cell r="M170">
            <v>-2316414.4500000002</v>
          </cell>
          <cell r="N170">
            <v>-3795868.0100000063</v>
          </cell>
          <cell r="P170">
            <v>4517163.4700000174</v>
          </cell>
          <cell r="Q170">
            <v>-704477.14000000351</v>
          </cell>
          <cell r="R170">
            <v>479792.76000000862</v>
          </cell>
          <cell r="S170">
            <v>1926125.86</v>
          </cell>
          <cell r="T170">
            <v>3077172.9100000151</v>
          </cell>
          <cell r="U170">
            <v>2639337.7299999944</v>
          </cell>
          <cell r="V170">
            <v>1289350.330000015</v>
          </cell>
          <cell r="W170">
            <v>439132.12999999372</v>
          </cell>
          <cell r="X170">
            <v>-366788.38000000303</v>
          </cell>
          <cell r="Y170">
            <v>-1075837.2</v>
          </cell>
          <cell r="Z170">
            <v>-1109939.92</v>
          </cell>
          <cell r="AA170">
            <v>-1023138.29</v>
          </cell>
          <cell r="AB170">
            <v>-1053567.32</v>
          </cell>
          <cell r="AD170">
            <v>2459236.420000005</v>
          </cell>
          <cell r="AE170">
            <v>200246.25</v>
          </cell>
          <cell r="AF170">
            <v>200244.70000000083</v>
          </cell>
          <cell r="AG170">
            <v>246847.49</v>
          </cell>
          <cell r="AH170">
            <v>188076.68</v>
          </cell>
          <cell r="AI170">
            <v>188064.68999999948</v>
          </cell>
          <cell r="AJ170">
            <v>233684.0200000008</v>
          </cell>
          <cell r="AK170">
            <v>188028.80000000075</v>
          </cell>
          <cell r="AL170">
            <v>188023.96000000089</v>
          </cell>
          <cell r="AM170">
            <v>224990.22000000128</v>
          </cell>
          <cell r="AN170">
            <v>188015.26</v>
          </cell>
          <cell r="AO170">
            <v>188034.38000000082</v>
          </cell>
          <cell r="AP170">
            <v>224979.97000000128</v>
          </cell>
          <cell r="AR170">
            <v>46004917.729999989</v>
          </cell>
          <cell r="AS170">
            <v>2325219.4300000002</v>
          </cell>
          <cell r="AT170">
            <v>2809235.78</v>
          </cell>
          <cell r="AU170">
            <v>4091240.62</v>
          </cell>
          <cell r="AV170">
            <v>6947489.4799999986</v>
          </cell>
          <cell r="AW170">
            <v>6333641.2200000016</v>
          </cell>
          <cell r="AX170">
            <v>5987402.2500000009</v>
          </cell>
          <cell r="AY170">
            <v>2815324.4</v>
          </cell>
          <cell r="AZ170">
            <v>2941268.71</v>
          </cell>
          <cell r="BA170">
            <v>2451586.2000000002</v>
          </cell>
          <cell r="BB170">
            <v>2480133.83</v>
          </cell>
          <cell r="BC170">
            <v>4970453.0599999996</v>
          </cell>
          <cell r="BD170">
            <v>1851922.75</v>
          </cell>
          <cell r="BF170">
            <v>31745350</v>
          </cell>
          <cell r="BG170">
            <v>1384351</v>
          </cell>
          <cell r="BH170">
            <v>2290207</v>
          </cell>
          <cell r="BI170">
            <v>4915333</v>
          </cell>
          <cell r="BJ170">
            <v>4409785</v>
          </cell>
          <cell r="BK170">
            <v>4439144</v>
          </cell>
          <cell r="BL170">
            <v>9996735</v>
          </cell>
          <cell r="BM170">
            <v>1013969</v>
          </cell>
          <cell r="BN170">
            <v>671706</v>
          </cell>
          <cell r="BO170">
            <v>577382</v>
          </cell>
          <cell r="BP170">
            <v>534241</v>
          </cell>
          <cell r="BQ170">
            <v>671034</v>
          </cell>
          <cell r="BR170">
            <v>841463</v>
          </cell>
          <cell r="BT170">
            <v>18254656</v>
          </cell>
          <cell r="BU170">
            <v>772751</v>
          </cell>
          <cell r="BV170">
            <v>871513</v>
          </cell>
          <cell r="BW170">
            <v>803918</v>
          </cell>
          <cell r="BX170">
            <v>1235618</v>
          </cell>
          <cell r="BY170">
            <v>1429022</v>
          </cell>
          <cell r="BZ170">
            <v>1392832</v>
          </cell>
          <cell r="CA170">
            <v>1165450</v>
          </cell>
          <cell r="CB170">
            <v>1021804</v>
          </cell>
          <cell r="CC170">
            <v>7090173</v>
          </cell>
          <cell r="CD170">
            <v>886477</v>
          </cell>
          <cell r="CE170">
            <v>826846</v>
          </cell>
          <cell r="CF170">
            <v>758252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</row>
        <row r="172">
          <cell r="A172" t="str">
            <v>Labor</v>
          </cell>
          <cell r="B172">
            <v>30690338.739999998</v>
          </cell>
          <cell r="C172">
            <v>2678081.12</v>
          </cell>
          <cell r="D172">
            <v>2375916.12</v>
          </cell>
          <cell r="E172">
            <v>2688777.21</v>
          </cell>
          <cell r="F172">
            <v>2584490.2599999998</v>
          </cell>
          <cell r="G172">
            <v>2375916.12</v>
          </cell>
          <cell r="H172">
            <v>2584490.2599999998</v>
          </cell>
          <cell r="I172">
            <v>2584490.2599999998</v>
          </cell>
          <cell r="J172">
            <v>2480203.2200000002</v>
          </cell>
          <cell r="K172">
            <v>2584490.2599999998</v>
          </cell>
          <cell r="L172">
            <v>2688777.21</v>
          </cell>
          <cell r="M172">
            <v>2480204.2200000002</v>
          </cell>
          <cell r="N172">
            <v>2584502.48</v>
          </cell>
          <cell r="P172">
            <v>14086425.41</v>
          </cell>
          <cell r="Q172">
            <v>1228886.9099999999</v>
          </cell>
          <cell r="R172">
            <v>1081114.6200000001</v>
          </cell>
          <cell r="S172">
            <v>1229989.74</v>
          </cell>
          <cell r="T172">
            <v>1181056.7</v>
          </cell>
          <cell r="U172">
            <v>1082700.98</v>
          </cell>
          <cell r="V172">
            <v>1181694.23</v>
          </cell>
          <cell r="W172">
            <v>1181806.73</v>
          </cell>
          <cell r="X172">
            <v>1140932.52</v>
          </cell>
          <cell r="Y172">
            <v>1192600.6200000001</v>
          </cell>
          <cell r="Z172">
            <v>1245659.6100000001</v>
          </cell>
          <cell r="AA172">
            <v>1144729.79</v>
          </cell>
          <cell r="AB172">
            <v>1195252.96</v>
          </cell>
          <cell r="AD172">
            <v>58881072.959999993</v>
          </cell>
          <cell r="AE172">
            <v>5171463.07</v>
          </cell>
          <cell r="AF172">
            <v>4512943.3600000003</v>
          </cell>
          <cell r="AG172">
            <v>5171463.07</v>
          </cell>
          <cell r="AH172">
            <v>4965056.63</v>
          </cell>
          <cell r="AI172">
            <v>4524852.57</v>
          </cell>
          <cell r="AJ172">
            <v>4965056.63</v>
          </cell>
          <cell r="AK172">
            <v>4965056.63</v>
          </cell>
          <cell r="AL172">
            <v>4744954.53</v>
          </cell>
          <cell r="AM172">
            <v>4965056.63</v>
          </cell>
          <cell r="AN172">
            <v>5185158.68</v>
          </cell>
          <cell r="AO172">
            <v>4744954.53</v>
          </cell>
          <cell r="AP172">
            <v>4965056.63</v>
          </cell>
          <cell r="AR172">
            <v>19151001.869999997</v>
          </cell>
          <cell r="AS172">
            <v>1648776.95</v>
          </cell>
          <cell r="AT172">
            <v>1496950.81</v>
          </cell>
          <cell r="AU172">
            <v>1669570.34</v>
          </cell>
          <cell r="AV172">
            <v>1612030.48</v>
          </cell>
          <cell r="AW172">
            <v>1496950.81</v>
          </cell>
          <cell r="AX172">
            <v>1612030.48</v>
          </cell>
          <cell r="AY172">
            <v>1612030.48</v>
          </cell>
          <cell r="AZ172">
            <v>1554490.63</v>
          </cell>
          <cell r="BA172">
            <v>1612030.48</v>
          </cell>
          <cell r="BB172">
            <v>1669570.3</v>
          </cell>
          <cell r="BC172">
            <v>1554490.63</v>
          </cell>
          <cell r="BD172">
            <v>1612079.48</v>
          </cell>
          <cell r="BF172">
            <v>11922322</v>
          </cell>
          <cell r="BG172">
            <v>1038280</v>
          </cell>
          <cell r="BH172">
            <v>914625</v>
          </cell>
          <cell r="BI172">
            <v>1051819</v>
          </cell>
          <cell r="BJ172">
            <v>1006088</v>
          </cell>
          <cell r="BK172">
            <v>914625</v>
          </cell>
          <cell r="BL172">
            <v>1006088</v>
          </cell>
          <cell r="BM172">
            <v>1006088</v>
          </cell>
          <cell r="BN172">
            <v>960357</v>
          </cell>
          <cell r="BO172">
            <v>1006088</v>
          </cell>
          <cell r="BP172">
            <v>1051819</v>
          </cell>
          <cell r="BQ172">
            <v>960357</v>
          </cell>
          <cell r="BR172">
            <v>1006088</v>
          </cell>
          <cell r="BT172">
            <v>751698</v>
          </cell>
          <cell r="BU172">
            <v>65669</v>
          </cell>
          <cell r="BV172">
            <v>57103</v>
          </cell>
          <cell r="BW172">
            <v>65669</v>
          </cell>
          <cell r="BX172">
            <v>63547</v>
          </cell>
          <cell r="BY172">
            <v>57770</v>
          </cell>
          <cell r="BZ172">
            <v>63547</v>
          </cell>
          <cell r="CA172">
            <v>63547</v>
          </cell>
          <cell r="CB172">
            <v>60658</v>
          </cell>
          <cell r="CC172">
            <v>63547</v>
          </cell>
          <cell r="CD172">
            <v>66436</v>
          </cell>
          <cell r="CE172">
            <v>60658</v>
          </cell>
          <cell r="CF172">
            <v>63547</v>
          </cell>
          <cell r="CH172" t="str">
            <v>0</v>
          </cell>
          <cell r="CI172" t="str">
            <v>0</v>
          </cell>
          <cell r="CJ172" t="str">
            <v>0</v>
          </cell>
          <cell r="CK172" t="str">
            <v>0</v>
          </cell>
          <cell r="CL172" t="str">
            <v>0</v>
          </cell>
          <cell r="CM172" t="str">
            <v>0</v>
          </cell>
          <cell r="CN172" t="str">
            <v>0</v>
          </cell>
          <cell r="CO172" t="str">
            <v>0</v>
          </cell>
          <cell r="CP172" t="str">
            <v>0</v>
          </cell>
          <cell r="CQ172" t="str">
            <v>0</v>
          </cell>
          <cell r="CR172" t="str">
            <v>0</v>
          </cell>
          <cell r="CS172" t="str">
            <v>0</v>
          </cell>
          <cell r="CT172" t="str">
            <v>0</v>
          </cell>
          <cell r="CV172" t="str">
            <v>0</v>
          </cell>
          <cell r="CW172" t="str">
            <v>0</v>
          </cell>
          <cell r="CX172" t="str">
            <v>0</v>
          </cell>
          <cell r="CY172" t="str">
            <v>0</v>
          </cell>
          <cell r="CZ172" t="str">
            <v>0</v>
          </cell>
          <cell r="DA172" t="str">
            <v>0</v>
          </cell>
          <cell r="DB172" t="str">
            <v>0</v>
          </cell>
          <cell r="DC172" t="str">
            <v>0</v>
          </cell>
          <cell r="DD172" t="str">
            <v>0</v>
          </cell>
          <cell r="DE172" t="str">
            <v>0</v>
          </cell>
          <cell r="DF172" t="str">
            <v>0</v>
          </cell>
          <cell r="DG172" t="str">
            <v>0</v>
          </cell>
          <cell r="DH172" t="str">
            <v>0</v>
          </cell>
          <cell r="DJ172" t="str">
            <v>0</v>
          </cell>
          <cell r="DK172" t="str">
            <v>0</v>
          </cell>
          <cell r="DL172" t="str">
            <v>0</v>
          </cell>
          <cell r="DM172" t="str">
            <v>0</v>
          </cell>
          <cell r="DN172" t="str">
            <v>0</v>
          </cell>
          <cell r="DO172" t="str">
            <v>0</v>
          </cell>
          <cell r="DP172" t="str">
            <v>0</v>
          </cell>
          <cell r="DQ172" t="str">
            <v>0</v>
          </cell>
          <cell r="DR172" t="str">
            <v>0</v>
          </cell>
          <cell r="DS172" t="str">
            <v>0</v>
          </cell>
          <cell r="DT172" t="str">
            <v>0</v>
          </cell>
          <cell r="DU172" t="str">
            <v>0</v>
          </cell>
          <cell r="DV172" t="str">
            <v>0</v>
          </cell>
        </row>
        <row r="173">
          <cell r="A173" t="str">
            <v>Benefits</v>
          </cell>
          <cell r="B173">
            <v>10902252.899999999</v>
          </cell>
          <cell r="C173">
            <v>934172.64</v>
          </cell>
          <cell r="D173">
            <v>876398.8</v>
          </cell>
          <cell r="E173">
            <v>934342.18</v>
          </cell>
          <cell r="F173">
            <v>918370.66</v>
          </cell>
          <cell r="G173">
            <v>846370.77</v>
          </cell>
          <cell r="H173">
            <v>918370.66</v>
          </cell>
          <cell r="I173">
            <v>918370.66</v>
          </cell>
          <cell r="J173">
            <v>882370.91</v>
          </cell>
          <cell r="K173">
            <v>918370.66</v>
          </cell>
          <cell r="L173">
            <v>954370.77</v>
          </cell>
          <cell r="M173">
            <v>882371.86</v>
          </cell>
          <cell r="N173">
            <v>918372.33</v>
          </cell>
          <cell r="P173">
            <v>5816613.9699999997</v>
          </cell>
          <cell r="Q173">
            <v>506046.08</v>
          </cell>
          <cell r="R173">
            <v>448787.45</v>
          </cell>
          <cell r="S173">
            <v>506493.98</v>
          </cell>
          <cell r="T173">
            <v>487451.01</v>
          </cell>
          <cell r="U173">
            <v>449353.96</v>
          </cell>
          <cell r="V173">
            <v>487714.37</v>
          </cell>
          <cell r="W173">
            <v>487762.02</v>
          </cell>
          <cell r="X173">
            <v>471898.86</v>
          </cell>
          <cell r="Y173">
            <v>491967</v>
          </cell>
          <cell r="Z173">
            <v>512605.93</v>
          </cell>
          <cell r="AA173">
            <v>473470.2</v>
          </cell>
          <cell r="AB173">
            <v>493063.11</v>
          </cell>
          <cell r="AD173">
            <v>18118254.07</v>
          </cell>
          <cell r="AE173">
            <v>1590854.66</v>
          </cell>
          <cell r="AF173">
            <v>1389347.65</v>
          </cell>
          <cell r="AG173">
            <v>1590854.66</v>
          </cell>
          <cell r="AH173">
            <v>1527694.32</v>
          </cell>
          <cell r="AI173">
            <v>1392991.85</v>
          </cell>
          <cell r="AJ173">
            <v>1527694.32</v>
          </cell>
          <cell r="AK173">
            <v>1527694.32</v>
          </cell>
          <cell r="AL173">
            <v>1460343.06</v>
          </cell>
          <cell r="AM173">
            <v>1527694.32</v>
          </cell>
          <cell r="AN173">
            <v>1595045.53</v>
          </cell>
          <cell r="AO173">
            <v>1460343.06</v>
          </cell>
          <cell r="AP173">
            <v>1527696.32</v>
          </cell>
          <cell r="AR173">
            <v>6758418.6900000004</v>
          </cell>
          <cell r="AS173">
            <v>589264.73</v>
          </cell>
          <cell r="AT173">
            <v>528290.28</v>
          </cell>
          <cell r="AU173">
            <v>587950.17000000004</v>
          </cell>
          <cell r="AV173">
            <v>568063.53</v>
          </cell>
          <cell r="AW173">
            <v>528290.28</v>
          </cell>
          <cell r="AX173">
            <v>568063.53</v>
          </cell>
          <cell r="AY173">
            <v>568063.53</v>
          </cell>
          <cell r="AZ173">
            <v>548176.91</v>
          </cell>
          <cell r="BA173">
            <v>568063.53</v>
          </cell>
          <cell r="BB173">
            <v>587950.17000000004</v>
          </cell>
          <cell r="BC173">
            <v>548176.91</v>
          </cell>
          <cell r="BD173">
            <v>568065.12</v>
          </cell>
          <cell r="BF173">
            <v>1073009</v>
          </cell>
          <cell r="BG173">
            <v>93445</v>
          </cell>
          <cell r="BH173">
            <v>82316</v>
          </cell>
          <cell r="BI173">
            <v>94664</v>
          </cell>
          <cell r="BJ173">
            <v>90548</v>
          </cell>
          <cell r="BK173">
            <v>82316</v>
          </cell>
          <cell r="BL173">
            <v>90548</v>
          </cell>
          <cell r="BM173">
            <v>90548</v>
          </cell>
          <cell r="BN173">
            <v>86432</v>
          </cell>
          <cell r="BO173">
            <v>90548</v>
          </cell>
          <cell r="BP173">
            <v>94664</v>
          </cell>
          <cell r="BQ173">
            <v>86432</v>
          </cell>
          <cell r="BR173">
            <v>90548</v>
          </cell>
          <cell r="BT173">
            <v>67653</v>
          </cell>
          <cell r="BU173">
            <v>5911</v>
          </cell>
          <cell r="BV173">
            <v>5139</v>
          </cell>
          <cell r="BW173">
            <v>5911</v>
          </cell>
          <cell r="BX173">
            <v>5719</v>
          </cell>
          <cell r="BY173">
            <v>5199</v>
          </cell>
          <cell r="BZ173">
            <v>5719</v>
          </cell>
          <cell r="CA173">
            <v>5719</v>
          </cell>
          <cell r="CB173">
            <v>5459</v>
          </cell>
          <cell r="CC173">
            <v>5719</v>
          </cell>
          <cell r="CD173">
            <v>5980</v>
          </cell>
          <cell r="CE173">
            <v>5459</v>
          </cell>
          <cell r="CF173">
            <v>5719</v>
          </cell>
          <cell r="CH173" t="str">
            <v>0</v>
          </cell>
          <cell r="CI173" t="str">
            <v>0</v>
          </cell>
          <cell r="CJ173" t="str">
            <v>0</v>
          </cell>
          <cell r="CK173" t="str">
            <v>0</v>
          </cell>
          <cell r="CL173" t="str">
            <v>0</v>
          </cell>
          <cell r="CM173" t="str">
            <v>0</v>
          </cell>
          <cell r="CN173" t="str">
            <v>0</v>
          </cell>
          <cell r="CO173" t="str">
            <v>0</v>
          </cell>
          <cell r="CP173" t="str">
            <v>0</v>
          </cell>
          <cell r="CQ173" t="str">
            <v>0</v>
          </cell>
          <cell r="CR173" t="str">
            <v>0</v>
          </cell>
          <cell r="CS173" t="str">
            <v>0</v>
          </cell>
          <cell r="CT173" t="str">
            <v>0</v>
          </cell>
          <cell r="CV173" t="str">
            <v>0</v>
          </cell>
          <cell r="CW173" t="str">
            <v>0</v>
          </cell>
          <cell r="CX173" t="str">
            <v>0</v>
          </cell>
          <cell r="CY173" t="str">
            <v>0</v>
          </cell>
          <cell r="CZ173" t="str">
            <v>0</v>
          </cell>
          <cell r="DA173" t="str">
            <v>0</v>
          </cell>
          <cell r="DB173" t="str">
            <v>0</v>
          </cell>
          <cell r="DC173" t="str">
            <v>0</v>
          </cell>
          <cell r="DD173" t="str">
            <v>0</v>
          </cell>
          <cell r="DE173" t="str">
            <v>0</v>
          </cell>
          <cell r="DF173" t="str">
            <v>0</v>
          </cell>
          <cell r="DG173" t="str">
            <v>0</v>
          </cell>
          <cell r="DH173" t="str">
            <v>0</v>
          </cell>
          <cell r="DJ173" t="str">
            <v>0</v>
          </cell>
          <cell r="DK173" t="str">
            <v>0</v>
          </cell>
          <cell r="DL173" t="str">
            <v>0</v>
          </cell>
          <cell r="DM173" t="str">
            <v>0</v>
          </cell>
          <cell r="DN173" t="str">
            <v>0</v>
          </cell>
          <cell r="DO173" t="str">
            <v>0</v>
          </cell>
          <cell r="DP173" t="str">
            <v>0</v>
          </cell>
          <cell r="DQ173" t="str">
            <v>0</v>
          </cell>
          <cell r="DR173" t="str">
            <v>0</v>
          </cell>
          <cell r="DS173" t="str">
            <v>0</v>
          </cell>
          <cell r="DT173" t="str">
            <v>0</v>
          </cell>
          <cell r="DU173" t="str">
            <v>0</v>
          </cell>
          <cell r="DV173" t="str">
            <v>0</v>
          </cell>
        </row>
        <row r="174">
          <cell r="A174" t="str">
            <v>Materials &amp; Supplies</v>
          </cell>
          <cell r="B174">
            <v>7273461.4199999999</v>
          </cell>
          <cell r="C174">
            <v>604504.56999999995</v>
          </cell>
          <cell r="D174">
            <v>578023.91</v>
          </cell>
          <cell r="E174">
            <v>628935.68999999994</v>
          </cell>
          <cell r="F174">
            <v>656297</v>
          </cell>
          <cell r="G174">
            <v>590791.89</v>
          </cell>
          <cell r="H174">
            <v>605616.43999999994</v>
          </cell>
          <cell r="I174">
            <v>581000.43999999994</v>
          </cell>
          <cell r="J174">
            <v>598190.46</v>
          </cell>
          <cell r="K174">
            <v>565291.82999999996</v>
          </cell>
          <cell r="L174">
            <v>588386.31999999995</v>
          </cell>
          <cell r="M174">
            <v>598456.49</v>
          </cell>
          <cell r="N174">
            <v>677966.38</v>
          </cell>
          <cell r="P174">
            <v>1536329.2</v>
          </cell>
          <cell r="Q174">
            <v>133321.5</v>
          </cell>
          <cell r="R174">
            <v>123511.6</v>
          </cell>
          <cell r="S174">
            <v>126690.55</v>
          </cell>
          <cell r="T174">
            <v>118670.75</v>
          </cell>
          <cell r="U174">
            <v>125391.9</v>
          </cell>
          <cell r="V174">
            <v>127092.65</v>
          </cell>
          <cell r="W174">
            <v>134056.65</v>
          </cell>
          <cell r="X174">
            <v>126101.1</v>
          </cell>
          <cell r="Y174">
            <v>144637.79999999999</v>
          </cell>
          <cell r="Z174">
            <v>128520.3</v>
          </cell>
          <cell r="AA174">
            <v>126200.9</v>
          </cell>
          <cell r="AB174">
            <v>122133.5</v>
          </cell>
          <cell r="AD174">
            <v>862303.04</v>
          </cell>
          <cell r="AE174">
            <v>69910.67</v>
          </cell>
          <cell r="AF174">
            <v>69495.67</v>
          </cell>
          <cell r="AG174">
            <v>76506.67</v>
          </cell>
          <cell r="AH174">
            <v>69879.67</v>
          </cell>
          <cell r="AI174">
            <v>69496.67</v>
          </cell>
          <cell r="AJ174">
            <v>69506.67</v>
          </cell>
          <cell r="AK174">
            <v>76879.67</v>
          </cell>
          <cell r="AL174">
            <v>69496.67</v>
          </cell>
          <cell r="AM174">
            <v>69506.67</v>
          </cell>
          <cell r="AN174">
            <v>71879.67</v>
          </cell>
          <cell r="AO174">
            <v>78296.67</v>
          </cell>
          <cell r="AP174">
            <v>71447.67</v>
          </cell>
          <cell r="AR174">
            <v>4499962.95</v>
          </cell>
          <cell r="AS174">
            <v>270247.15000000002</v>
          </cell>
          <cell r="AT174">
            <v>334866.15000000002</v>
          </cell>
          <cell r="AU174">
            <v>463501.25</v>
          </cell>
          <cell r="AV174">
            <v>362812.7</v>
          </cell>
          <cell r="AW174">
            <v>447582</v>
          </cell>
          <cell r="AX174">
            <v>382615.85</v>
          </cell>
          <cell r="AY174">
            <v>266353.7</v>
          </cell>
          <cell r="AZ174">
            <v>369954.9</v>
          </cell>
          <cell r="BA174">
            <v>280523.5</v>
          </cell>
          <cell r="BB174">
            <v>301632.7</v>
          </cell>
          <cell r="BC174">
            <v>463392.2</v>
          </cell>
          <cell r="BD174">
            <v>556480.85</v>
          </cell>
          <cell r="BF174">
            <v>278400</v>
          </cell>
          <cell r="BG174">
            <v>23200</v>
          </cell>
          <cell r="BH174">
            <v>23200</v>
          </cell>
          <cell r="BI174">
            <v>23200</v>
          </cell>
          <cell r="BJ174">
            <v>23200</v>
          </cell>
          <cell r="BK174">
            <v>23200</v>
          </cell>
          <cell r="BL174">
            <v>23200</v>
          </cell>
          <cell r="BM174">
            <v>23200</v>
          </cell>
          <cell r="BN174">
            <v>23200</v>
          </cell>
          <cell r="BO174">
            <v>23200</v>
          </cell>
          <cell r="BP174">
            <v>23200</v>
          </cell>
          <cell r="BQ174">
            <v>23200</v>
          </cell>
          <cell r="BR174">
            <v>23200</v>
          </cell>
          <cell r="BT174">
            <v>220900</v>
          </cell>
          <cell r="BU174">
            <v>16950</v>
          </cell>
          <cell r="BV174">
            <v>20450</v>
          </cell>
          <cell r="BW174">
            <v>20450</v>
          </cell>
          <cell r="BX174">
            <v>20450</v>
          </cell>
          <cell r="BY174">
            <v>20450</v>
          </cell>
          <cell r="BZ174">
            <v>20450</v>
          </cell>
          <cell r="CA174">
            <v>16950</v>
          </cell>
          <cell r="CB174">
            <v>16950</v>
          </cell>
          <cell r="CC174">
            <v>16950</v>
          </cell>
          <cell r="CD174">
            <v>16950</v>
          </cell>
          <cell r="CE174">
            <v>16950</v>
          </cell>
          <cell r="CF174">
            <v>16950</v>
          </cell>
          <cell r="CH174" t="str">
            <v>0</v>
          </cell>
          <cell r="CI174" t="str">
            <v>0</v>
          </cell>
          <cell r="CJ174" t="str">
            <v>0</v>
          </cell>
          <cell r="CK174" t="str">
            <v>0</v>
          </cell>
          <cell r="CL174" t="str">
            <v>0</v>
          </cell>
          <cell r="CM174" t="str">
            <v>0</v>
          </cell>
          <cell r="CN174" t="str">
            <v>0</v>
          </cell>
          <cell r="CO174" t="str">
            <v>0</v>
          </cell>
          <cell r="CP174" t="str">
            <v>0</v>
          </cell>
          <cell r="CQ174" t="str">
            <v>0</v>
          </cell>
          <cell r="CR174" t="str">
            <v>0</v>
          </cell>
          <cell r="CS174" t="str">
            <v>0</v>
          </cell>
          <cell r="CT174" t="str">
            <v>0</v>
          </cell>
          <cell r="CV174" t="str">
            <v>0</v>
          </cell>
          <cell r="CW174" t="str">
            <v>0</v>
          </cell>
          <cell r="CX174" t="str">
            <v>0</v>
          </cell>
          <cell r="CY174" t="str">
            <v>0</v>
          </cell>
          <cell r="CZ174" t="str">
            <v>0</v>
          </cell>
          <cell r="DA174" t="str">
            <v>0</v>
          </cell>
          <cell r="DB174" t="str">
            <v>0</v>
          </cell>
          <cell r="DC174" t="str">
            <v>0</v>
          </cell>
          <cell r="DD174" t="str">
            <v>0</v>
          </cell>
          <cell r="DE174" t="str">
            <v>0</v>
          </cell>
          <cell r="DF174" t="str">
            <v>0</v>
          </cell>
          <cell r="DG174" t="str">
            <v>0</v>
          </cell>
          <cell r="DH174" t="str">
            <v>0</v>
          </cell>
          <cell r="DJ174" t="str">
            <v>0</v>
          </cell>
          <cell r="DK174" t="str">
            <v>0</v>
          </cell>
          <cell r="DL174" t="str">
            <v>0</v>
          </cell>
          <cell r="DM174" t="str">
            <v>0</v>
          </cell>
          <cell r="DN174" t="str">
            <v>0</v>
          </cell>
          <cell r="DO174" t="str">
            <v>0</v>
          </cell>
          <cell r="DP174" t="str">
            <v>0</v>
          </cell>
          <cell r="DQ174" t="str">
            <v>0</v>
          </cell>
          <cell r="DR174" t="str">
            <v>0</v>
          </cell>
          <cell r="DS174" t="str">
            <v>0</v>
          </cell>
          <cell r="DT174" t="str">
            <v>0</v>
          </cell>
          <cell r="DU174" t="str">
            <v>0</v>
          </cell>
          <cell r="DV174" t="str">
            <v>0</v>
          </cell>
        </row>
        <row r="175">
          <cell r="A175" t="str">
            <v>Vehicles &amp; Equip</v>
          </cell>
          <cell r="B175">
            <v>7027651.9000000004</v>
          </cell>
          <cell r="C175">
            <v>585676.52</v>
          </cell>
          <cell r="D175">
            <v>585624.02</v>
          </cell>
          <cell r="E175">
            <v>585608.02</v>
          </cell>
          <cell r="F175">
            <v>585650.52</v>
          </cell>
          <cell r="G175">
            <v>585624.02</v>
          </cell>
          <cell r="H175">
            <v>585624.02</v>
          </cell>
          <cell r="I175">
            <v>585676.52</v>
          </cell>
          <cell r="J175">
            <v>585624.02</v>
          </cell>
          <cell r="K175">
            <v>585624.02</v>
          </cell>
          <cell r="L175">
            <v>585676.52</v>
          </cell>
          <cell r="M175">
            <v>585610.02</v>
          </cell>
          <cell r="N175">
            <v>585633.68000000005</v>
          </cell>
          <cell r="P175">
            <v>2190578.59</v>
          </cell>
          <cell r="Q175">
            <v>173437.33</v>
          </cell>
          <cell r="R175">
            <v>176487.66</v>
          </cell>
          <cell r="S175">
            <v>179108.66</v>
          </cell>
          <cell r="T175">
            <v>176069.66</v>
          </cell>
          <cell r="U175">
            <v>177868.66</v>
          </cell>
          <cell r="V175">
            <v>188301.66</v>
          </cell>
          <cell r="W175">
            <v>188263.66</v>
          </cell>
          <cell r="X175">
            <v>186132.66</v>
          </cell>
          <cell r="Y175">
            <v>191562.66</v>
          </cell>
          <cell r="Z175">
            <v>182390.66</v>
          </cell>
          <cell r="AA175">
            <v>186161.66</v>
          </cell>
          <cell r="AB175">
            <v>184793.66</v>
          </cell>
          <cell r="AD175">
            <v>123296</v>
          </cell>
          <cell r="AE175">
            <v>10358</v>
          </cell>
          <cell r="AF175">
            <v>10258</v>
          </cell>
          <cell r="AG175">
            <v>10258</v>
          </cell>
          <cell r="AH175">
            <v>10258</v>
          </cell>
          <cell r="AI175">
            <v>10308</v>
          </cell>
          <cell r="AJ175">
            <v>10258</v>
          </cell>
          <cell r="AK175">
            <v>10258</v>
          </cell>
          <cell r="AL175">
            <v>10258</v>
          </cell>
          <cell r="AM175">
            <v>10308</v>
          </cell>
          <cell r="AN175">
            <v>10258</v>
          </cell>
          <cell r="AO175">
            <v>10258</v>
          </cell>
          <cell r="AP175">
            <v>10258</v>
          </cell>
          <cell r="AR175">
            <v>2896854.34</v>
          </cell>
          <cell r="AS175">
            <v>241551.5</v>
          </cell>
          <cell r="AT175">
            <v>241347</v>
          </cell>
          <cell r="AU175">
            <v>241514</v>
          </cell>
          <cell r="AV175">
            <v>241380.5</v>
          </cell>
          <cell r="AW175">
            <v>241390</v>
          </cell>
          <cell r="AX175">
            <v>241351</v>
          </cell>
          <cell r="AY175">
            <v>241372.5</v>
          </cell>
          <cell r="AZ175">
            <v>241371</v>
          </cell>
          <cell r="BA175">
            <v>241492</v>
          </cell>
          <cell r="BB175">
            <v>241414.5</v>
          </cell>
          <cell r="BC175">
            <v>241291</v>
          </cell>
          <cell r="BD175">
            <v>241379.34</v>
          </cell>
          <cell r="BF175">
            <v>2700</v>
          </cell>
          <cell r="BG175">
            <v>225</v>
          </cell>
          <cell r="BH175">
            <v>225</v>
          </cell>
          <cell r="BI175">
            <v>225</v>
          </cell>
          <cell r="BJ175">
            <v>225</v>
          </cell>
          <cell r="BK175">
            <v>225</v>
          </cell>
          <cell r="BL175">
            <v>225</v>
          </cell>
          <cell r="BM175">
            <v>225</v>
          </cell>
          <cell r="BN175">
            <v>225</v>
          </cell>
          <cell r="BO175">
            <v>225</v>
          </cell>
          <cell r="BP175">
            <v>225</v>
          </cell>
          <cell r="BQ175">
            <v>225</v>
          </cell>
          <cell r="BR175">
            <v>225</v>
          </cell>
          <cell r="BT175">
            <v>5100</v>
          </cell>
          <cell r="BU175">
            <v>425</v>
          </cell>
          <cell r="BV175">
            <v>425</v>
          </cell>
          <cell r="BW175">
            <v>425</v>
          </cell>
          <cell r="BX175">
            <v>425</v>
          </cell>
          <cell r="BY175">
            <v>425</v>
          </cell>
          <cell r="BZ175">
            <v>425</v>
          </cell>
          <cell r="CA175">
            <v>425</v>
          </cell>
          <cell r="CB175">
            <v>425</v>
          </cell>
          <cell r="CC175">
            <v>425</v>
          </cell>
          <cell r="CD175">
            <v>425</v>
          </cell>
          <cell r="CE175">
            <v>425</v>
          </cell>
          <cell r="CF175">
            <v>425</v>
          </cell>
          <cell r="CH175" t="str">
            <v>0</v>
          </cell>
          <cell r="CI175" t="str">
            <v>0</v>
          </cell>
          <cell r="CJ175" t="str">
            <v>0</v>
          </cell>
          <cell r="CK175" t="str">
            <v>0</v>
          </cell>
          <cell r="CL175" t="str">
            <v>0</v>
          </cell>
          <cell r="CM175" t="str">
            <v>0</v>
          </cell>
          <cell r="CN175" t="str">
            <v>0</v>
          </cell>
          <cell r="CO175" t="str">
            <v>0</v>
          </cell>
          <cell r="CP175" t="str">
            <v>0</v>
          </cell>
          <cell r="CQ175" t="str">
            <v>0</v>
          </cell>
          <cell r="CR175" t="str">
            <v>0</v>
          </cell>
          <cell r="CS175" t="str">
            <v>0</v>
          </cell>
          <cell r="CT175" t="str">
            <v>0</v>
          </cell>
          <cell r="CV175" t="str">
            <v>0</v>
          </cell>
          <cell r="CW175" t="str">
            <v>0</v>
          </cell>
          <cell r="CX175" t="str">
            <v>0</v>
          </cell>
          <cell r="CY175" t="str">
            <v>0</v>
          </cell>
          <cell r="CZ175" t="str">
            <v>0</v>
          </cell>
          <cell r="DA175" t="str">
            <v>0</v>
          </cell>
          <cell r="DB175" t="str">
            <v>0</v>
          </cell>
          <cell r="DC175" t="str">
            <v>0</v>
          </cell>
          <cell r="DD175" t="str">
            <v>0</v>
          </cell>
          <cell r="DE175" t="str">
            <v>0</v>
          </cell>
          <cell r="DF175" t="str">
            <v>0</v>
          </cell>
          <cell r="DG175" t="str">
            <v>0</v>
          </cell>
          <cell r="DH175" t="str">
            <v>0</v>
          </cell>
          <cell r="DJ175">
            <v>-36000</v>
          </cell>
          <cell r="DK175">
            <v>-3000</v>
          </cell>
          <cell r="DL175">
            <v>-3000</v>
          </cell>
          <cell r="DM175">
            <v>-3000</v>
          </cell>
          <cell r="DN175">
            <v>-3000</v>
          </cell>
          <cell r="DO175">
            <v>-3000</v>
          </cell>
          <cell r="DP175">
            <v>-3000</v>
          </cell>
          <cell r="DQ175">
            <v>-3000</v>
          </cell>
          <cell r="DR175">
            <v>-3000</v>
          </cell>
          <cell r="DS175">
            <v>-3000</v>
          </cell>
          <cell r="DT175">
            <v>-3000</v>
          </cell>
          <cell r="DU175">
            <v>-3000</v>
          </cell>
          <cell r="DV175">
            <v>-3000</v>
          </cell>
        </row>
        <row r="176">
          <cell r="A176" t="str">
            <v>Print &amp; Postages</v>
          </cell>
          <cell r="B176">
            <v>198643.20000000001</v>
          </cell>
          <cell r="C176">
            <v>22563.35</v>
          </cell>
          <cell r="D176">
            <v>16109</v>
          </cell>
          <cell r="E176">
            <v>18590.3</v>
          </cell>
          <cell r="F176">
            <v>15186.45</v>
          </cell>
          <cell r="G176">
            <v>13323.5</v>
          </cell>
          <cell r="H176">
            <v>13136.05</v>
          </cell>
          <cell r="I176">
            <v>15636.9</v>
          </cell>
          <cell r="J176">
            <v>21369.1</v>
          </cell>
          <cell r="K176">
            <v>19614.75</v>
          </cell>
          <cell r="L176">
            <v>15166.05</v>
          </cell>
          <cell r="M176">
            <v>13550.5</v>
          </cell>
          <cell r="N176">
            <v>14397.25</v>
          </cell>
          <cell r="P176">
            <v>86630</v>
          </cell>
          <cell r="Q176">
            <v>7559</v>
          </cell>
          <cell r="R176">
            <v>6911</v>
          </cell>
          <cell r="S176">
            <v>6921</v>
          </cell>
          <cell r="T176">
            <v>7581</v>
          </cell>
          <cell r="U176">
            <v>7434</v>
          </cell>
          <cell r="V176">
            <v>6995</v>
          </cell>
          <cell r="W176">
            <v>7058</v>
          </cell>
          <cell r="X176">
            <v>6934</v>
          </cell>
          <cell r="Y176">
            <v>7109</v>
          </cell>
          <cell r="Z176">
            <v>7374</v>
          </cell>
          <cell r="AA176">
            <v>7235</v>
          </cell>
          <cell r="AB176">
            <v>7519</v>
          </cell>
          <cell r="AD176">
            <v>361426.04</v>
          </cell>
          <cell r="AE176">
            <v>29603.67</v>
          </cell>
          <cell r="AF176">
            <v>29136.67</v>
          </cell>
          <cell r="AG176">
            <v>29135.67</v>
          </cell>
          <cell r="AH176">
            <v>29745.67</v>
          </cell>
          <cell r="AI176">
            <v>30332.67</v>
          </cell>
          <cell r="AJ176">
            <v>29135.67</v>
          </cell>
          <cell r="AK176">
            <v>32198.67</v>
          </cell>
          <cell r="AL176">
            <v>30862.67</v>
          </cell>
          <cell r="AM176">
            <v>31227.67</v>
          </cell>
          <cell r="AN176">
            <v>30954.67</v>
          </cell>
          <cell r="AO176">
            <v>29130.67</v>
          </cell>
          <cell r="AP176">
            <v>29961.67</v>
          </cell>
          <cell r="AR176">
            <v>171252.1</v>
          </cell>
          <cell r="AS176">
            <v>18090.5</v>
          </cell>
          <cell r="AT176">
            <v>11550.65</v>
          </cell>
          <cell r="AU176">
            <v>15808.55</v>
          </cell>
          <cell r="AV176">
            <v>14503.7</v>
          </cell>
          <cell r="AW176">
            <v>11980.85</v>
          </cell>
          <cell r="AX176">
            <v>10127.950000000001</v>
          </cell>
          <cell r="AY176">
            <v>13252.05</v>
          </cell>
          <cell r="AZ176">
            <v>18630.599999999999</v>
          </cell>
          <cell r="BA176">
            <v>17356.650000000001</v>
          </cell>
          <cell r="BB176">
            <v>12470.55</v>
          </cell>
          <cell r="BC176">
            <v>13407.85</v>
          </cell>
          <cell r="BD176">
            <v>14072.2</v>
          </cell>
          <cell r="BF176">
            <v>66900</v>
          </cell>
          <cell r="BG176">
            <v>5575</v>
          </cell>
          <cell r="BH176">
            <v>5575</v>
          </cell>
          <cell r="BI176">
            <v>5575</v>
          </cell>
          <cell r="BJ176">
            <v>5575</v>
          </cell>
          <cell r="BK176">
            <v>5575</v>
          </cell>
          <cell r="BL176">
            <v>5575</v>
          </cell>
          <cell r="BM176">
            <v>5575</v>
          </cell>
          <cell r="BN176">
            <v>5575</v>
          </cell>
          <cell r="BO176">
            <v>5575</v>
          </cell>
          <cell r="BP176">
            <v>5575</v>
          </cell>
          <cell r="BQ176">
            <v>5575</v>
          </cell>
          <cell r="BR176">
            <v>5575</v>
          </cell>
          <cell r="BT176">
            <v>8520</v>
          </cell>
          <cell r="BU176">
            <v>710</v>
          </cell>
          <cell r="BV176">
            <v>710</v>
          </cell>
          <cell r="BW176">
            <v>710</v>
          </cell>
          <cell r="BX176">
            <v>710</v>
          </cell>
          <cell r="BY176">
            <v>710</v>
          </cell>
          <cell r="BZ176">
            <v>710</v>
          </cell>
          <cell r="CA176">
            <v>710</v>
          </cell>
          <cell r="CB176">
            <v>710</v>
          </cell>
          <cell r="CC176">
            <v>710</v>
          </cell>
          <cell r="CD176">
            <v>710</v>
          </cell>
          <cell r="CE176">
            <v>710</v>
          </cell>
          <cell r="CF176">
            <v>710</v>
          </cell>
          <cell r="CH176" t="str">
            <v>0</v>
          </cell>
          <cell r="CI176" t="str">
            <v>0</v>
          </cell>
          <cell r="CJ176" t="str">
            <v>0</v>
          </cell>
          <cell r="CK176" t="str">
            <v>0</v>
          </cell>
          <cell r="CL176" t="str">
            <v>0</v>
          </cell>
          <cell r="CM176" t="str">
            <v>0</v>
          </cell>
          <cell r="CN176" t="str">
            <v>0</v>
          </cell>
          <cell r="CO176" t="str">
            <v>0</v>
          </cell>
          <cell r="CP176" t="str">
            <v>0</v>
          </cell>
          <cell r="CQ176" t="str">
            <v>0</v>
          </cell>
          <cell r="CR176" t="str">
            <v>0</v>
          </cell>
          <cell r="CS176" t="str">
            <v>0</v>
          </cell>
          <cell r="CT176" t="str">
            <v>0</v>
          </cell>
          <cell r="CV176" t="str">
            <v>0</v>
          </cell>
          <cell r="CW176" t="str">
            <v>0</v>
          </cell>
          <cell r="CX176" t="str">
            <v>0</v>
          </cell>
          <cell r="CY176" t="str">
            <v>0</v>
          </cell>
          <cell r="CZ176" t="str">
            <v>0</v>
          </cell>
          <cell r="DA176" t="str">
            <v>0</v>
          </cell>
          <cell r="DB176" t="str">
            <v>0</v>
          </cell>
          <cell r="DC176" t="str">
            <v>0</v>
          </cell>
          <cell r="DD176" t="str">
            <v>0</v>
          </cell>
          <cell r="DE176" t="str">
            <v>0</v>
          </cell>
          <cell r="DF176" t="str">
            <v>0</v>
          </cell>
          <cell r="DG176" t="str">
            <v>0</v>
          </cell>
          <cell r="DH176" t="str">
            <v>0</v>
          </cell>
          <cell r="DJ176" t="str">
            <v>0</v>
          </cell>
          <cell r="DK176" t="str">
            <v>0</v>
          </cell>
          <cell r="DL176" t="str">
            <v>0</v>
          </cell>
          <cell r="DM176" t="str">
            <v>0</v>
          </cell>
          <cell r="DN176" t="str">
            <v>0</v>
          </cell>
          <cell r="DO176" t="str">
            <v>0</v>
          </cell>
          <cell r="DP176" t="str">
            <v>0</v>
          </cell>
          <cell r="DQ176" t="str">
            <v>0</v>
          </cell>
          <cell r="DR176" t="str">
            <v>0</v>
          </cell>
          <cell r="DS176" t="str">
            <v>0</v>
          </cell>
          <cell r="DT176" t="str">
            <v>0</v>
          </cell>
          <cell r="DU176" t="str">
            <v>0</v>
          </cell>
          <cell r="DV176" t="str">
            <v>0</v>
          </cell>
        </row>
        <row r="177">
          <cell r="A177" t="str">
            <v>Insurance</v>
          </cell>
          <cell r="B177">
            <v>1191221.8400000001</v>
          </cell>
          <cell r="C177">
            <v>102743.28</v>
          </cell>
          <cell r="D177">
            <v>60587.87</v>
          </cell>
          <cell r="E177">
            <v>110640.42</v>
          </cell>
          <cell r="F177">
            <v>104688.01</v>
          </cell>
          <cell r="G177">
            <v>94203.77</v>
          </cell>
          <cell r="H177">
            <v>104194.8</v>
          </cell>
          <cell r="I177">
            <v>102456.9</v>
          </cell>
          <cell r="J177">
            <v>99060.86</v>
          </cell>
          <cell r="K177">
            <v>103355.73</v>
          </cell>
          <cell r="L177">
            <v>105833.74</v>
          </cell>
          <cell r="M177">
            <v>99024.47</v>
          </cell>
          <cell r="N177">
            <v>104431.99</v>
          </cell>
          <cell r="P177">
            <v>325019.93</v>
          </cell>
          <cell r="Q177">
            <v>26140.89</v>
          </cell>
          <cell r="R177">
            <v>26002.89</v>
          </cell>
          <cell r="S177">
            <v>26157.89</v>
          </cell>
          <cell r="T177">
            <v>26955.11</v>
          </cell>
          <cell r="U177">
            <v>27510.11</v>
          </cell>
          <cell r="V177">
            <v>27266.720000000001</v>
          </cell>
          <cell r="W177">
            <v>27469.72</v>
          </cell>
          <cell r="X177">
            <v>27466.720000000001</v>
          </cell>
          <cell r="Y177">
            <v>27283.72</v>
          </cell>
          <cell r="Z177">
            <v>27878.720000000001</v>
          </cell>
          <cell r="AA177">
            <v>27348.720000000001</v>
          </cell>
          <cell r="AB177">
            <v>27538.720000000001</v>
          </cell>
          <cell r="AD177">
            <v>3492707.73</v>
          </cell>
          <cell r="AE177">
            <v>287164.74</v>
          </cell>
          <cell r="AF177">
            <v>273099.74</v>
          </cell>
          <cell r="AG177">
            <v>273918.74</v>
          </cell>
          <cell r="AH177">
            <v>294763.82</v>
          </cell>
          <cell r="AI177">
            <v>294763.82</v>
          </cell>
          <cell r="AJ177">
            <v>294766.65999999997</v>
          </cell>
          <cell r="AK177">
            <v>294766.65999999997</v>
          </cell>
          <cell r="AL177">
            <v>294766.65999999997</v>
          </cell>
          <cell r="AM177">
            <v>294766.65999999997</v>
          </cell>
          <cell r="AN177">
            <v>296643.40999999997</v>
          </cell>
          <cell r="AO177">
            <v>296643.40999999997</v>
          </cell>
          <cell r="AP177">
            <v>296643.40999999997</v>
          </cell>
          <cell r="AR177">
            <v>742875.83</v>
          </cell>
          <cell r="AS177">
            <v>78565.399999999994</v>
          </cell>
          <cell r="AT177">
            <v>26138.17</v>
          </cell>
          <cell r="AU177">
            <v>93729.08</v>
          </cell>
          <cell r="AV177">
            <v>60814.559999999998</v>
          </cell>
          <cell r="AW177">
            <v>56204.39</v>
          </cell>
          <cell r="AX177">
            <v>73174.44</v>
          </cell>
          <cell r="AY177">
            <v>51668.86</v>
          </cell>
          <cell r="AZ177">
            <v>51605.48</v>
          </cell>
          <cell r="BA177">
            <v>64259.199999999997</v>
          </cell>
          <cell r="BB177">
            <v>75795.81</v>
          </cell>
          <cell r="BC177">
            <v>49097.27</v>
          </cell>
          <cell r="BD177">
            <v>61823.17</v>
          </cell>
          <cell r="BF177">
            <v>150000</v>
          </cell>
          <cell r="BG177">
            <v>12500</v>
          </cell>
          <cell r="BH177">
            <v>12500</v>
          </cell>
          <cell r="BI177">
            <v>12500</v>
          </cell>
          <cell r="BJ177">
            <v>12500</v>
          </cell>
          <cell r="BK177">
            <v>12500</v>
          </cell>
          <cell r="BL177">
            <v>12500</v>
          </cell>
          <cell r="BM177">
            <v>12500</v>
          </cell>
          <cell r="BN177">
            <v>12500</v>
          </cell>
          <cell r="BO177">
            <v>12500</v>
          </cell>
          <cell r="BP177">
            <v>12500</v>
          </cell>
          <cell r="BQ177">
            <v>12500</v>
          </cell>
          <cell r="BR177">
            <v>12500</v>
          </cell>
          <cell r="BT177">
            <v>64440</v>
          </cell>
          <cell r="BU177">
            <v>5370</v>
          </cell>
          <cell r="BV177">
            <v>5370</v>
          </cell>
          <cell r="BW177">
            <v>5370</v>
          </cell>
          <cell r="BX177">
            <v>5370</v>
          </cell>
          <cell r="BY177">
            <v>5370</v>
          </cell>
          <cell r="BZ177">
            <v>5370</v>
          </cell>
          <cell r="CA177">
            <v>5370</v>
          </cell>
          <cell r="CB177">
            <v>5370</v>
          </cell>
          <cell r="CC177">
            <v>5370</v>
          </cell>
          <cell r="CD177">
            <v>5370</v>
          </cell>
          <cell r="CE177">
            <v>5370</v>
          </cell>
          <cell r="CF177">
            <v>5370</v>
          </cell>
          <cell r="CH177" t="str">
            <v>0</v>
          </cell>
          <cell r="CI177" t="str">
            <v>0</v>
          </cell>
          <cell r="CJ177" t="str">
            <v>0</v>
          </cell>
          <cell r="CK177" t="str">
            <v>0</v>
          </cell>
          <cell r="CL177" t="str">
            <v>0</v>
          </cell>
          <cell r="CM177" t="str">
            <v>0</v>
          </cell>
          <cell r="CN177" t="str">
            <v>0</v>
          </cell>
          <cell r="CO177" t="str">
            <v>0</v>
          </cell>
          <cell r="CP177" t="str">
            <v>0</v>
          </cell>
          <cell r="CQ177" t="str">
            <v>0</v>
          </cell>
          <cell r="CR177" t="str">
            <v>0</v>
          </cell>
          <cell r="CS177" t="str">
            <v>0</v>
          </cell>
          <cell r="CT177" t="str">
            <v>0</v>
          </cell>
          <cell r="CV177" t="str">
            <v>0</v>
          </cell>
          <cell r="CW177" t="str">
            <v>0</v>
          </cell>
          <cell r="CX177" t="str">
            <v>0</v>
          </cell>
          <cell r="CY177" t="str">
            <v>0</v>
          </cell>
          <cell r="CZ177" t="str">
            <v>0</v>
          </cell>
          <cell r="DA177" t="str">
            <v>0</v>
          </cell>
          <cell r="DB177" t="str">
            <v>0</v>
          </cell>
          <cell r="DC177" t="str">
            <v>0</v>
          </cell>
          <cell r="DD177" t="str">
            <v>0</v>
          </cell>
          <cell r="DE177" t="str">
            <v>0</v>
          </cell>
          <cell r="DF177" t="str">
            <v>0</v>
          </cell>
          <cell r="DG177" t="str">
            <v>0</v>
          </cell>
          <cell r="DH177" t="str">
            <v>0</v>
          </cell>
          <cell r="DJ177" t="str">
            <v>0</v>
          </cell>
          <cell r="DK177" t="str">
            <v>0</v>
          </cell>
          <cell r="DL177" t="str">
            <v>0</v>
          </cell>
          <cell r="DM177" t="str">
            <v>0</v>
          </cell>
          <cell r="DN177" t="str">
            <v>0</v>
          </cell>
          <cell r="DO177" t="str">
            <v>0</v>
          </cell>
          <cell r="DP177" t="str">
            <v>0</v>
          </cell>
          <cell r="DQ177" t="str">
            <v>0</v>
          </cell>
          <cell r="DR177" t="str">
            <v>0</v>
          </cell>
          <cell r="DS177" t="str">
            <v>0</v>
          </cell>
          <cell r="DT177" t="str">
            <v>0</v>
          </cell>
          <cell r="DU177" t="str">
            <v>0</v>
          </cell>
          <cell r="DV177" t="str">
            <v>0</v>
          </cell>
        </row>
        <row r="178">
          <cell r="A178" t="str">
            <v>Marketing</v>
          </cell>
          <cell r="B178">
            <v>2139612.94</v>
          </cell>
          <cell r="C178">
            <v>146619.39000000001</v>
          </cell>
          <cell r="D178">
            <v>86064.39</v>
          </cell>
          <cell r="E178">
            <v>410825.39</v>
          </cell>
          <cell r="F178">
            <v>153617.01999999999</v>
          </cell>
          <cell r="G178">
            <v>144685.9</v>
          </cell>
          <cell r="H178">
            <v>282815.39</v>
          </cell>
          <cell r="I178">
            <v>85265.39</v>
          </cell>
          <cell r="J178">
            <v>83696.509999999995</v>
          </cell>
          <cell r="K178">
            <v>358318.39</v>
          </cell>
          <cell r="L178">
            <v>82833.39</v>
          </cell>
          <cell r="M178">
            <v>34840.39</v>
          </cell>
          <cell r="N178">
            <v>270031.39</v>
          </cell>
          <cell r="P178">
            <v>473020</v>
          </cell>
          <cell r="Q178">
            <v>32554</v>
          </cell>
          <cell r="R178">
            <v>40628</v>
          </cell>
          <cell r="S178">
            <v>70466</v>
          </cell>
          <cell r="T178">
            <v>47468</v>
          </cell>
          <cell r="U178">
            <v>50619</v>
          </cell>
          <cell r="V178">
            <v>36817</v>
          </cell>
          <cell r="W178">
            <v>36734</v>
          </cell>
          <cell r="X178">
            <v>40027</v>
          </cell>
          <cell r="Y178">
            <v>24842</v>
          </cell>
          <cell r="Z178">
            <v>33934</v>
          </cell>
          <cell r="AA178">
            <v>37317</v>
          </cell>
          <cell r="AB178">
            <v>21614</v>
          </cell>
          <cell r="AD178">
            <v>706680</v>
          </cell>
          <cell r="AE178">
            <v>58765</v>
          </cell>
          <cell r="AF178">
            <v>58765</v>
          </cell>
          <cell r="AG178">
            <v>59265</v>
          </cell>
          <cell r="AH178">
            <v>58765</v>
          </cell>
          <cell r="AI178">
            <v>58765</v>
          </cell>
          <cell r="AJ178">
            <v>58765</v>
          </cell>
          <cell r="AK178">
            <v>58765</v>
          </cell>
          <cell r="AL178">
            <v>59265</v>
          </cell>
          <cell r="AM178">
            <v>58765</v>
          </cell>
          <cell r="AN178">
            <v>58765</v>
          </cell>
          <cell r="AO178">
            <v>58765</v>
          </cell>
          <cell r="AP178">
            <v>59265</v>
          </cell>
          <cell r="AR178">
            <v>105579</v>
          </cell>
          <cell r="AS178">
            <v>3714.25</v>
          </cell>
          <cell r="AT178">
            <v>4908.25</v>
          </cell>
          <cell r="AU178">
            <v>62510.25</v>
          </cell>
          <cell r="AV178">
            <v>4284.25</v>
          </cell>
          <cell r="AW178">
            <v>7930.25</v>
          </cell>
          <cell r="AX178">
            <v>4207.25</v>
          </cell>
          <cell r="AY178">
            <v>4058.25</v>
          </cell>
          <cell r="AZ178">
            <v>2776.25</v>
          </cell>
          <cell r="BA178">
            <v>3310.25</v>
          </cell>
          <cell r="BB178">
            <v>2644.25</v>
          </cell>
          <cell r="BC178">
            <v>2986.25</v>
          </cell>
          <cell r="BD178">
            <v>2249.25</v>
          </cell>
          <cell r="BF178">
            <v>43200</v>
          </cell>
          <cell r="BG178">
            <v>3600</v>
          </cell>
          <cell r="BH178">
            <v>3600</v>
          </cell>
          <cell r="BI178">
            <v>3600</v>
          </cell>
          <cell r="BJ178">
            <v>3600</v>
          </cell>
          <cell r="BK178">
            <v>3600</v>
          </cell>
          <cell r="BL178">
            <v>3600</v>
          </cell>
          <cell r="BM178">
            <v>3600</v>
          </cell>
          <cell r="BN178">
            <v>3600</v>
          </cell>
          <cell r="BO178">
            <v>3600</v>
          </cell>
          <cell r="BP178">
            <v>3600</v>
          </cell>
          <cell r="BQ178">
            <v>3600</v>
          </cell>
          <cell r="BR178">
            <v>3600</v>
          </cell>
          <cell r="BT178">
            <v>23400</v>
          </cell>
          <cell r="BU178">
            <v>1950</v>
          </cell>
          <cell r="BV178">
            <v>1950</v>
          </cell>
          <cell r="BW178">
            <v>1950</v>
          </cell>
          <cell r="BX178">
            <v>1950</v>
          </cell>
          <cell r="BY178">
            <v>1950</v>
          </cell>
          <cell r="BZ178">
            <v>1950</v>
          </cell>
          <cell r="CA178">
            <v>1950</v>
          </cell>
          <cell r="CB178">
            <v>1950</v>
          </cell>
          <cell r="CC178">
            <v>1950</v>
          </cell>
          <cell r="CD178">
            <v>1950</v>
          </cell>
          <cell r="CE178">
            <v>1950</v>
          </cell>
          <cell r="CF178">
            <v>1950</v>
          </cell>
          <cell r="CH178" t="str">
            <v>0</v>
          </cell>
          <cell r="CI178" t="str">
            <v>0</v>
          </cell>
          <cell r="CJ178" t="str">
            <v>0</v>
          </cell>
          <cell r="CK178" t="str">
            <v>0</v>
          </cell>
          <cell r="CL178" t="str">
            <v>0</v>
          </cell>
          <cell r="CM178" t="str">
            <v>0</v>
          </cell>
          <cell r="CN178" t="str">
            <v>0</v>
          </cell>
          <cell r="CO178" t="str">
            <v>0</v>
          </cell>
          <cell r="CP178" t="str">
            <v>0</v>
          </cell>
          <cell r="CQ178" t="str">
            <v>0</v>
          </cell>
          <cell r="CR178" t="str">
            <v>0</v>
          </cell>
          <cell r="CS178" t="str">
            <v>0</v>
          </cell>
          <cell r="CT178" t="str">
            <v>0</v>
          </cell>
          <cell r="CV178" t="str">
            <v>0</v>
          </cell>
          <cell r="CW178" t="str">
            <v>0</v>
          </cell>
          <cell r="CX178" t="str">
            <v>0</v>
          </cell>
          <cell r="CY178" t="str">
            <v>0</v>
          </cell>
          <cell r="CZ178" t="str">
            <v>0</v>
          </cell>
          <cell r="DA178" t="str">
            <v>0</v>
          </cell>
          <cell r="DB178" t="str">
            <v>0</v>
          </cell>
          <cell r="DC178" t="str">
            <v>0</v>
          </cell>
          <cell r="DD178" t="str">
            <v>0</v>
          </cell>
          <cell r="DE178" t="str">
            <v>0</v>
          </cell>
          <cell r="DF178" t="str">
            <v>0</v>
          </cell>
          <cell r="DG178" t="str">
            <v>0</v>
          </cell>
          <cell r="DH178" t="str">
            <v>0</v>
          </cell>
          <cell r="DJ178" t="str">
            <v>0</v>
          </cell>
          <cell r="DK178" t="str">
            <v>0</v>
          </cell>
          <cell r="DL178" t="str">
            <v>0</v>
          </cell>
          <cell r="DM178" t="str">
            <v>0</v>
          </cell>
          <cell r="DN178" t="str">
            <v>0</v>
          </cell>
          <cell r="DO178" t="str">
            <v>0</v>
          </cell>
          <cell r="DP178" t="str">
            <v>0</v>
          </cell>
          <cell r="DQ178" t="str">
            <v>0</v>
          </cell>
          <cell r="DR178" t="str">
            <v>0</v>
          </cell>
          <cell r="DS178" t="str">
            <v>0</v>
          </cell>
          <cell r="DT178" t="str">
            <v>0</v>
          </cell>
          <cell r="DU178" t="str">
            <v>0</v>
          </cell>
          <cell r="DV178" t="str">
            <v>0</v>
          </cell>
        </row>
        <row r="179">
          <cell r="A179" t="str">
            <v>Employee Welfare</v>
          </cell>
          <cell r="B179">
            <v>2146057.36</v>
          </cell>
          <cell r="C179">
            <v>309198.87</v>
          </cell>
          <cell r="D179">
            <v>232741.56</v>
          </cell>
          <cell r="E179">
            <v>294876.12</v>
          </cell>
          <cell r="F179">
            <v>255511.08</v>
          </cell>
          <cell r="G179">
            <v>225710.85</v>
          </cell>
          <cell r="H179">
            <v>140780.98000000001</v>
          </cell>
          <cell r="I179">
            <v>108251.45</v>
          </cell>
          <cell r="J179">
            <v>112219.32</v>
          </cell>
          <cell r="K179">
            <v>110084.97</v>
          </cell>
          <cell r="L179">
            <v>131022.32</v>
          </cell>
          <cell r="M179">
            <v>112850.67</v>
          </cell>
          <cell r="N179">
            <v>112809.17</v>
          </cell>
          <cell r="P179">
            <v>1205161.81</v>
          </cell>
          <cell r="Q179">
            <v>141304.64000000001</v>
          </cell>
          <cell r="R179">
            <v>136381.29</v>
          </cell>
          <cell r="S179">
            <v>160321.92000000001</v>
          </cell>
          <cell r="T179">
            <v>158453.23000000001</v>
          </cell>
          <cell r="U179">
            <v>142617.43</v>
          </cell>
          <cell r="V179">
            <v>77743.009999999995</v>
          </cell>
          <cell r="W179">
            <v>68630.14</v>
          </cell>
          <cell r="X179">
            <v>70283.59</v>
          </cell>
          <cell r="Y179">
            <v>69162.39</v>
          </cell>
          <cell r="Z179">
            <v>60218.39</v>
          </cell>
          <cell r="AA179">
            <v>60109.39</v>
          </cell>
          <cell r="AB179">
            <v>59936.39</v>
          </cell>
          <cell r="AD179">
            <v>19341997.299999997</v>
          </cell>
          <cell r="AE179">
            <v>2018580.98</v>
          </cell>
          <cell r="AF179">
            <v>2007890</v>
          </cell>
          <cell r="AG179">
            <v>2316695.04</v>
          </cell>
          <cell r="AH179">
            <v>2499462.9900000002</v>
          </cell>
          <cell r="AI179">
            <v>1988297.35</v>
          </cell>
          <cell r="AJ179">
            <v>1059348.95</v>
          </cell>
          <cell r="AK179">
            <v>1051094.95</v>
          </cell>
          <cell r="AL179">
            <v>1328726.6399999999</v>
          </cell>
          <cell r="AM179">
            <v>1269589.3500000001</v>
          </cell>
          <cell r="AN179">
            <v>1267295.3500000001</v>
          </cell>
          <cell r="AO179">
            <v>1267300.3500000001</v>
          </cell>
          <cell r="AP179">
            <v>1267715.3500000001</v>
          </cell>
          <cell r="AR179">
            <v>1254960.82</v>
          </cell>
          <cell r="AS179">
            <v>183612.47</v>
          </cell>
          <cell r="AT179">
            <v>136043.6</v>
          </cell>
          <cell r="AU179">
            <v>172409.35</v>
          </cell>
          <cell r="AV179">
            <v>161524.89000000001</v>
          </cell>
          <cell r="AW179">
            <v>138099.42000000001</v>
          </cell>
          <cell r="AX179">
            <v>81641.899999999994</v>
          </cell>
          <cell r="AY179">
            <v>57453.93</v>
          </cell>
          <cell r="AZ179">
            <v>60799.79</v>
          </cell>
          <cell r="BA179">
            <v>63833.88</v>
          </cell>
          <cell r="BB179">
            <v>71209.88</v>
          </cell>
          <cell r="BC179">
            <v>62865.93</v>
          </cell>
          <cell r="BD179">
            <v>65465.78</v>
          </cell>
          <cell r="BF179">
            <v>7584305</v>
          </cell>
          <cell r="BG179">
            <v>633409</v>
          </cell>
          <cell r="BH179">
            <v>633409</v>
          </cell>
          <cell r="BI179">
            <v>633409</v>
          </cell>
          <cell r="BJ179">
            <v>633409</v>
          </cell>
          <cell r="BK179">
            <v>633409</v>
          </cell>
          <cell r="BL179">
            <v>633409</v>
          </cell>
          <cell r="BM179">
            <v>633409</v>
          </cell>
          <cell r="BN179">
            <v>632376</v>
          </cell>
          <cell r="BO179">
            <v>629517</v>
          </cell>
          <cell r="BP179">
            <v>629517</v>
          </cell>
          <cell r="BQ179">
            <v>629517</v>
          </cell>
          <cell r="BR179">
            <v>629515</v>
          </cell>
          <cell r="BT179">
            <v>364201</v>
          </cell>
          <cell r="BU179">
            <v>28734</v>
          </cell>
          <cell r="BV179">
            <v>28576</v>
          </cell>
          <cell r="BW179">
            <v>28138</v>
          </cell>
          <cell r="BX179">
            <v>28138</v>
          </cell>
          <cell r="BY179">
            <v>28138</v>
          </cell>
          <cell r="BZ179">
            <v>28138</v>
          </cell>
          <cell r="CA179">
            <v>28138</v>
          </cell>
          <cell r="CB179">
            <v>34284</v>
          </cell>
          <cell r="CC179">
            <v>32978</v>
          </cell>
          <cell r="CD179">
            <v>32978</v>
          </cell>
          <cell r="CE179">
            <v>32978</v>
          </cell>
          <cell r="CF179">
            <v>32983</v>
          </cell>
          <cell r="CH179" t="str">
            <v>0</v>
          </cell>
          <cell r="CI179" t="str">
            <v>0</v>
          </cell>
          <cell r="CJ179" t="str">
            <v>0</v>
          </cell>
          <cell r="CK179" t="str">
            <v>0</v>
          </cell>
          <cell r="CL179" t="str">
            <v>0</v>
          </cell>
          <cell r="CM179" t="str">
            <v>0</v>
          </cell>
          <cell r="CN179" t="str">
            <v>0</v>
          </cell>
          <cell r="CO179" t="str">
            <v>0</v>
          </cell>
          <cell r="CP179" t="str">
            <v>0</v>
          </cell>
          <cell r="CQ179" t="str">
            <v>0</v>
          </cell>
          <cell r="CR179" t="str">
            <v>0</v>
          </cell>
          <cell r="CS179" t="str">
            <v>0</v>
          </cell>
          <cell r="CT179" t="str">
            <v>0</v>
          </cell>
          <cell r="CV179" t="str">
            <v>0</v>
          </cell>
          <cell r="CW179" t="str">
            <v>0</v>
          </cell>
          <cell r="CX179" t="str">
            <v>0</v>
          </cell>
          <cell r="CY179" t="str">
            <v>0</v>
          </cell>
          <cell r="CZ179" t="str">
            <v>0</v>
          </cell>
          <cell r="DA179" t="str">
            <v>0</v>
          </cell>
          <cell r="DB179" t="str">
            <v>0</v>
          </cell>
          <cell r="DC179" t="str">
            <v>0</v>
          </cell>
          <cell r="DD179" t="str">
            <v>0</v>
          </cell>
          <cell r="DE179" t="str">
            <v>0</v>
          </cell>
          <cell r="DF179" t="str">
            <v>0</v>
          </cell>
          <cell r="DG179" t="str">
            <v>0</v>
          </cell>
          <cell r="DH179" t="str">
            <v>0</v>
          </cell>
          <cell r="DJ179" t="str">
            <v>0</v>
          </cell>
          <cell r="DK179" t="str">
            <v>0</v>
          </cell>
          <cell r="DL179" t="str">
            <v>0</v>
          </cell>
          <cell r="DM179" t="str">
            <v>0</v>
          </cell>
          <cell r="DN179" t="str">
            <v>0</v>
          </cell>
          <cell r="DO179" t="str">
            <v>0</v>
          </cell>
          <cell r="DP179" t="str">
            <v>0</v>
          </cell>
          <cell r="DQ179" t="str">
            <v>0</v>
          </cell>
          <cell r="DR179" t="str">
            <v>0</v>
          </cell>
          <cell r="DS179" t="str">
            <v>0</v>
          </cell>
          <cell r="DT179" t="str">
            <v>0</v>
          </cell>
          <cell r="DU179" t="str">
            <v>0</v>
          </cell>
          <cell r="DV179" t="str">
            <v>0</v>
          </cell>
        </row>
        <row r="180">
          <cell r="A180" t="str">
            <v>Information Technologies</v>
          </cell>
          <cell r="B180">
            <v>634290</v>
          </cell>
          <cell r="C180">
            <v>56125</v>
          </cell>
          <cell r="D180">
            <v>45633</v>
          </cell>
          <cell r="E180">
            <v>48532</v>
          </cell>
          <cell r="F180">
            <v>70225</v>
          </cell>
          <cell r="G180">
            <v>50265</v>
          </cell>
          <cell r="H180">
            <v>67632</v>
          </cell>
          <cell r="I180">
            <v>56975</v>
          </cell>
          <cell r="J180">
            <v>45582</v>
          </cell>
          <cell r="K180">
            <v>47032</v>
          </cell>
          <cell r="L180">
            <v>55175</v>
          </cell>
          <cell r="M180">
            <v>45502</v>
          </cell>
          <cell r="N180">
            <v>45612</v>
          </cell>
          <cell r="P180">
            <v>197009</v>
          </cell>
          <cell r="Q180">
            <v>16417</v>
          </cell>
          <cell r="R180">
            <v>16417</v>
          </cell>
          <cell r="S180">
            <v>16417</v>
          </cell>
          <cell r="T180">
            <v>16417</v>
          </cell>
          <cell r="U180">
            <v>16417</v>
          </cell>
          <cell r="V180">
            <v>16417</v>
          </cell>
          <cell r="W180">
            <v>16417</v>
          </cell>
          <cell r="X180">
            <v>16417</v>
          </cell>
          <cell r="Y180">
            <v>16417</v>
          </cell>
          <cell r="Z180">
            <v>16417</v>
          </cell>
          <cell r="AA180">
            <v>16417</v>
          </cell>
          <cell r="AB180">
            <v>16422</v>
          </cell>
          <cell r="AD180">
            <v>10133891.920000002</v>
          </cell>
          <cell r="AE180">
            <v>976858.91</v>
          </cell>
          <cell r="AF180">
            <v>822194.91</v>
          </cell>
          <cell r="AG180">
            <v>765651.91</v>
          </cell>
          <cell r="AH180">
            <v>854850.91</v>
          </cell>
          <cell r="AI180">
            <v>870427.91</v>
          </cell>
          <cell r="AJ180">
            <v>1135164.4099999999</v>
          </cell>
          <cell r="AK180">
            <v>749675.91</v>
          </cell>
          <cell r="AL180">
            <v>786117.41</v>
          </cell>
          <cell r="AM180">
            <v>857158.91</v>
          </cell>
          <cell r="AN180">
            <v>804953.91</v>
          </cell>
          <cell r="AO180">
            <v>787948.91</v>
          </cell>
          <cell r="AP180">
            <v>722887.91</v>
          </cell>
          <cell r="AR180">
            <v>228132</v>
          </cell>
          <cell r="AS180">
            <v>35165</v>
          </cell>
          <cell r="AT180">
            <v>37077</v>
          </cell>
          <cell r="AU180">
            <v>3315</v>
          </cell>
          <cell r="AV180">
            <v>58815</v>
          </cell>
          <cell r="AW180">
            <v>11715</v>
          </cell>
          <cell r="AX180">
            <v>24815</v>
          </cell>
          <cell r="AY180">
            <v>25545</v>
          </cell>
          <cell r="AZ180">
            <v>3415</v>
          </cell>
          <cell r="BA180">
            <v>13315</v>
          </cell>
          <cell r="BB180">
            <v>3315</v>
          </cell>
          <cell r="BC180">
            <v>5815</v>
          </cell>
          <cell r="BD180">
            <v>5825</v>
          </cell>
          <cell r="BF180">
            <v>72000</v>
          </cell>
          <cell r="BG180">
            <v>6000</v>
          </cell>
          <cell r="BH180">
            <v>6000</v>
          </cell>
          <cell r="BI180">
            <v>6000</v>
          </cell>
          <cell r="BJ180">
            <v>6000</v>
          </cell>
          <cell r="BK180">
            <v>6000</v>
          </cell>
          <cell r="BL180">
            <v>6000</v>
          </cell>
          <cell r="BM180">
            <v>6000</v>
          </cell>
          <cell r="BN180">
            <v>6000</v>
          </cell>
          <cell r="BO180">
            <v>6000</v>
          </cell>
          <cell r="BP180">
            <v>6000</v>
          </cell>
          <cell r="BQ180">
            <v>6000</v>
          </cell>
          <cell r="BR180">
            <v>6000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 t="str">
            <v>0</v>
          </cell>
          <cell r="CW180" t="str">
            <v>0</v>
          </cell>
          <cell r="CX180" t="str">
            <v>0</v>
          </cell>
          <cell r="CY180" t="str">
            <v>0</v>
          </cell>
          <cell r="CZ180" t="str">
            <v>0</v>
          </cell>
          <cell r="DA180" t="str">
            <v>0</v>
          </cell>
          <cell r="DB180" t="str">
            <v>0</v>
          </cell>
          <cell r="DC180" t="str">
            <v>0</v>
          </cell>
          <cell r="DD180" t="str">
            <v>0</v>
          </cell>
          <cell r="DE180" t="str">
            <v>0</v>
          </cell>
          <cell r="DF180" t="str">
            <v>0</v>
          </cell>
          <cell r="DG180" t="str">
            <v>0</v>
          </cell>
          <cell r="DH180" t="str">
            <v>0</v>
          </cell>
          <cell r="DJ180" t="str">
            <v>0</v>
          </cell>
          <cell r="DK180" t="str">
            <v>0</v>
          </cell>
          <cell r="DL180" t="str">
            <v>0</v>
          </cell>
          <cell r="DM180" t="str">
            <v>0</v>
          </cell>
          <cell r="DN180" t="str">
            <v>0</v>
          </cell>
          <cell r="DO180" t="str">
            <v>0</v>
          </cell>
          <cell r="DP180" t="str">
            <v>0</v>
          </cell>
          <cell r="DQ180" t="str">
            <v>0</v>
          </cell>
          <cell r="DR180" t="str">
            <v>0</v>
          </cell>
          <cell r="DS180" t="str">
            <v>0</v>
          </cell>
          <cell r="DT180" t="str">
            <v>0</v>
          </cell>
          <cell r="DU180" t="str">
            <v>0</v>
          </cell>
          <cell r="DV180" t="str">
            <v>0</v>
          </cell>
        </row>
        <row r="181">
          <cell r="A181" t="str">
            <v>Rent, Maint., &amp; Utilities</v>
          </cell>
          <cell r="B181">
            <v>2550147.41</v>
          </cell>
          <cell r="C181">
            <v>201596.95</v>
          </cell>
          <cell r="D181">
            <v>205459.91</v>
          </cell>
          <cell r="E181">
            <v>207210.38</v>
          </cell>
          <cell r="F181">
            <v>204677.25</v>
          </cell>
          <cell r="G181">
            <v>196775.76</v>
          </cell>
          <cell r="H181">
            <v>213030.58</v>
          </cell>
          <cell r="I181">
            <v>193409.3</v>
          </cell>
          <cell r="J181">
            <v>215910.46</v>
          </cell>
          <cell r="K181">
            <v>227279.68</v>
          </cell>
          <cell r="L181">
            <v>219258.62</v>
          </cell>
          <cell r="M181">
            <v>227873.06</v>
          </cell>
          <cell r="N181">
            <v>237665.46</v>
          </cell>
          <cell r="P181">
            <v>1484049.44</v>
          </cell>
          <cell r="Q181">
            <v>120815.45</v>
          </cell>
          <cell r="R181">
            <v>122104.92</v>
          </cell>
          <cell r="S181">
            <v>117913.55</v>
          </cell>
          <cell r="T181">
            <v>127812.2</v>
          </cell>
          <cell r="U181">
            <v>127690.02</v>
          </cell>
          <cell r="V181">
            <v>119577.53</v>
          </cell>
          <cell r="W181">
            <v>117716.13</v>
          </cell>
          <cell r="X181">
            <v>126940.98</v>
          </cell>
          <cell r="Y181">
            <v>122636.17</v>
          </cell>
          <cell r="Z181">
            <v>131040.36</v>
          </cell>
          <cell r="AA181">
            <v>122724.73</v>
          </cell>
          <cell r="AB181">
            <v>127077.4</v>
          </cell>
          <cell r="AD181">
            <v>7183321.3999999994</v>
          </cell>
          <cell r="AE181">
            <v>595720.94999999995</v>
          </cell>
          <cell r="AF181">
            <v>595710.94999999995</v>
          </cell>
          <cell r="AG181">
            <v>603117.94999999995</v>
          </cell>
          <cell r="AH181">
            <v>596712.94999999995</v>
          </cell>
          <cell r="AI181">
            <v>595719.94999999995</v>
          </cell>
          <cell r="AJ181">
            <v>595710.94999999995</v>
          </cell>
          <cell r="AK181">
            <v>595715.94999999995</v>
          </cell>
          <cell r="AL181">
            <v>600797.94999999995</v>
          </cell>
          <cell r="AM181">
            <v>601704.94999999995</v>
          </cell>
          <cell r="AN181">
            <v>600795.94999999995</v>
          </cell>
          <cell r="AO181">
            <v>600802.94999999995</v>
          </cell>
          <cell r="AP181">
            <v>600809.94999999995</v>
          </cell>
          <cell r="AR181">
            <v>2711366.85</v>
          </cell>
          <cell r="AS181">
            <v>209299.3</v>
          </cell>
          <cell r="AT181">
            <v>203751.73</v>
          </cell>
          <cell r="AU181">
            <v>195226.65</v>
          </cell>
          <cell r="AV181">
            <v>223650.45</v>
          </cell>
          <cell r="AW181">
            <v>209371.58</v>
          </cell>
          <cell r="AX181">
            <v>243329.05</v>
          </cell>
          <cell r="AY181">
            <v>207988.5</v>
          </cell>
          <cell r="AZ181">
            <v>251155.33</v>
          </cell>
          <cell r="BA181">
            <v>236145.4</v>
          </cell>
          <cell r="BB181">
            <v>245383.1</v>
          </cell>
          <cell r="BC181">
            <v>232051.18</v>
          </cell>
          <cell r="BD181">
            <v>254014.58</v>
          </cell>
          <cell r="BF181">
            <v>741000</v>
          </cell>
          <cell r="BG181">
            <v>61750</v>
          </cell>
          <cell r="BH181">
            <v>61750</v>
          </cell>
          <cell r="BI181">
            <v>61750</v>
          </cell>
          <cell r="BJ181">
            <v>61750</v>
          </cell>
          <cell r="BK181">
            <v>61750</v>
          </cell>
          <cell r="BL181">
            <v>61750</v>
          </cell>
          <cell r="BM181">
            <v>61750</v>
          </cell>
          <cell r="BN181">
            <v>61750</v>
          </cell>
          <cell r="BO181">
            <v>61750</v>
          </cell>
          <cell r="BP181">
            <v>61750</v>
          </cell>
          <cell r="BQ181">
            <v>61750</v>
          </cell>
          <cell r="BR181">
            <v>61750</v>
          </cell>
          <cell r="BT181">
            <v>552600</v>
          </cell>
          <cell r="BU181">
            <v>44800</v>
          </cell>
          <cell r="BV181">
            <v>47800</v>
          </cell>
          <cell r="BW181">
            <v>47800</v>
          </cell>
          <cell r="BX181">
            <v>47800</v>
          </cell>
          <cell r="BY181">
            <v>47800</v>
          </cell>
          <cell r="BZ181">
            <v>47800</v>
          </cell>
          <cell r="CA181">
            <v>44800</v>
          </cell>
          <cell r="CB181">
            <v>44800</v>
          </cell>
          <cell r="CC181">
            <v>44800</v>
          </cell>
          <cell r="CD181">
            <v>44800</v>
          </cell>
          <cell r="CE181">
            <v>44800</v>
          </cell>
          <cell r="CF181">
            <v>44800</v>
          </cell>
          <cell r="CH181" t="str">
            <v>0</v>
          </cell>
          <cell r="CI181" t="str">
            <v>0</v>
          </cell>
          <cell r="CJ181" t="str">
            <v>0</v>
          </cell>
          <cell r="CK181" t="str">
            <v>0</v>
          </cell>
          <cell r="CL181" t="str">
            <v>0</v>
          </cell>
          <cell r="CM181" t="str">
            <v>0</v>
          </cell>
          <cell r="CN181" t="str">
            <v>0</v>
          </cell>
          <cell r="CO181" t="str">
            <v>0</v>
          </cell>
          <cell r="CP181" t="str">
            <v>0</v>
          </cell>
          <cell r="CQ181" t="str">
            <v>0</v>
          </cell>
          <cell r="CR181" t="str">
            <v>0</v>
          </cell>
          <cell r="CS181" t="str">
            <v>0</v>
          </cell>
          <cell r="CT181" t="str">
            <v>0</v>
          </cell>
          <cell r="CV181" t="str">
            <v>0</v>
          </cell>
          <cell r="CW181" t="str">
            <v>0</v>
          </cell>
          <cell r="CX181" t="str">
            <v>0</v>
          </cell>
          <cell r="CY181" t="str">
            <v>0</v>
          </cell>
          <cell r="CZ181" t="str">
            <v>0</v>
          </cell>
          <cell r="DA181" t="str">
            <v>0</v>
          </cell>
          <cell r="DB181" t="str">
            <v>0</v>
          </cell>
          <cell r="DC181" t="str">
            <v>0</v>
          </cell>
          <cell r="DD181" t="str">
            <v>0</v>
          </cell>
          <cell r="DE181" t="str">
            <v>0</v>
          </cell>
          <cell r="DF181" t="str">
            <v>0</v>
          </cell>
          <cell r="DG181" t="str">
            <v>0</v>
          </cell>
          <cell r="DH181" t="str">
            <v>0</v>
          </cell>
          <cell r="DJ181">
            <v>-571152</v>
          </cell>
          <cell r="DK181">
            <v>-47596</v>
          </cell>
          <cell r="DL181">
            <v>-47596</v>
          </cell>
          <cell r="DM181">
            <v>-47596</v>
          </cell>
          <cell r="DN181">
            <v>-47596</v>
          </cell>
          <cell r="DO181">
            <v>-47596</v>
          </cell>
          <cell r="DP181">
            <v>-47596</v>
          </cell>
          <cell r="DQ181">
            <v>-47596</v>
          </cell>
          <cell r="DR181">
            <v>-47596</v>
          </cell>
          <cell r="DS181">
            <v>-47596</v>
          </cell>
          <cell r="DT181">
            <v>-47596</v>
          </cell>
          <cell r="DU181">
            <v>-47596</v>
          </cell>
          <cell r="DV181">
            <v>-47596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>
            <v>220</v>
          </cell>
          <cell r="Q182" t="str">
            <v>0</v>
          </cell>
          <cell r="R182">
            <v>220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4901209.1900000004</v>
          </cell>
          <cell r="AE182">
            <v>249908.33</v>
          </cell>
          <cell r="AF182">
            <v>234558.33</v>
          </cell>
          <cell r="AG182">
            <v>338370.21</v>
          </cell>
          <cell r="AH182">
            <v>727288.33</v>
          </cell>
          <cell r="AI182">
            <v>480008.33</v>
          </cell>
          <cell r="AJ182">
            <v>1200001.1100000001</v>
          </cell>
          <cell r="AK182">
            <v>246583.33</v>
          </cell>
          <cell r="AL182">
            <v>257008.33</v>
          </cell>
          <cell r="AM182">
            <v>339505.95</v>
          </cell>
          <cell r="AN182">
            <v>246258.33</v>
          </cell>
          <cell r="AO182">
            <v>233008.33</v>
          </cell>
          <cell r="AP182">
            <v>348710.28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>
            <v>66000</v>
          </cell>
          <cell r="BG182">
            <v>5500</v>
          </cell>
          <cell r="BH182">
            <v>5500</v>
          </cell>
          <cell r="BI182">
            <v>5500</v>
          </cell>
          <cell r="BJ182">
            <v>5500</v>
          </cell>
          <cell r="BK182">
            <v>5500</v>
          </cell>
          <cell r="BL182">
            <v>5500</v>
          </cell>
          <cell r="BM182">
            <v>5500</v>
          </cell>
          <cell r="BN182">
            <v>5500</v>
          </cell>
          <cell r="BO182">
            <v>5500</v>
          </cell>
          <cell r="BP182">
            <v>5500</v>
          </cell>
          <cell r="BQ182">
            <v>5500</v>
          </cell>
          <cell r="BR182">
            <v>5500</v>
          </cell>
          <cell r="BT182">
            <v>21720</v>
          </cell>
          <cell r="BU182">
            <v>1810</v>
          </cell>
          <cell r="BV182">
            <v>1810</v>
          </cell>
          <cell r="BW182">
            <v>1810</v>
          </cell>
          <cell r="BX182">
            <v>1810</v>
          </cell>
          <cell r="BY182">
            <v>1810</v>
          </cell>
          <cell r="BZ182">
            <v>1810</v>
          </cell>
          <cell r="CA182">
            <v>1810</v>
          </cell>
          <cell r="CB182">
            <v>1810</v>
          </cell>
          <cell r="CC182">
            <v>1810</v>
          </cell>
          <cell r="CD182">
            <v>1810</v>
          </cell>
          <cell r="CE182">
            <v>1810</v>
          </cell>
          <cell r="CF182">
            <v>1810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 t="str">
            <v>0</v>
          </cell>
          <cell r="CW182" t="str">
            <v>0</v>
          </cell>
          <cell r="CX182" t="str">
            <v>0</v>
          </cell>
          <cell r="CY182" t="str">
            <v>0</v>
          </cell>
          <cell r="CZ182" t="str">
            <v>0</v>
          </cell>
          <cell r="DA182" t="str">
            <v>0</v>
          </cell>
          <cell r="DB182" t="str">
            <v>0</v>
          </cell>
          <cell r="DC182" t="str">
            <v>0</v>
          </cell>
          <cell r="DD182" t="str">
            <v>0</v>
          </cell>
          <cell r="DE182" t="str">
            <v>0</v>
          </cell>
          <cell r="DF182" t="str">
            <v>0</v>
          </cell>
          <cell r="DG182" t="str">
            <v>0</v>
          </cell>
          <cell r="DH182" t="str">
            <v>0</v>
          </cell>
          <cell r="DJ182" t="str">
            <v>0</v>
          </cell>
          <cell r="DK182" t="str">
            <v>0</v>
          </cell>
          <cell r="DL182" t="str">
            <v>0</v>
          </cell>
          <cell r="DM182" t="str">
            <v>0</v>
          </cell>
          <cell r="DN182" t="str">
            <v>0</v>
          </cell>
          <cell r="DO182" t="str">
            <v>0</v>
          </cell>
          <cell r="DP182" t="str">
            <v>0</v>
          </cell>
          <cell r="DQ182" t="str">
            <v>0</v>
          </cell>
          <cell r="DR182" t="str">
            <v>0</v>
          </cell>
          <cell r="DS182" t="str">
            <v>0</v>
          </cell>
          <cell r="DT182" t="str">
            <v>0</v>
          </cell>
          <cell r="DU182" t="str">
            <v>0</v>
          </cell>
          <cell r="DV182" t="str">
            <v>0</v>
          </cell>
        </row>
        <row r="183">
          <cell r="A183" t="str">
            <v>Telecom</v>
          </cell>
          <cell r="B183">
            <v>1141976.21</v>
          </cell>
          <cell r="C183">
            <v>97283.99</v>
          </cell>
          <cell r="D183">
            <v>94600.36</v>
          </cell>
          <cell r="E183">
            <v>94118.36</v>
          </cell>
          <cell r="F183">
            <v>97831.21</v>
          </cell>
          <cell r="G183">
            <v>93769.01</v>
          </cell>
          <cell r="H183">
            <v>94242.16</v>
          </cell>
          <cell r="I183">
            <v>98095.96</v>
          </cell>
          <cell r="J183">
            <v>93397.11</v>
          </cell>
          <cell r="K183">
            <v>93341.21</v>
          </cell>
          <cell r="L183">
            <v>98021.22</v>
          </cell>
          <cell r="M183">
            <v>93733.21</v>
          </cell>
          <cell r="N183">
            <v>93542.41</v>
          </cell>
          <cell r="P183">
            <v>742468</v>
          </cell>
          <cell r="Q183">
            <v>61820</v>
          </cell>
          <cell r="R183">
            <v>61948</v>
          </cell>
          <cell r="S183">
            <v>61854</v>
          </cell>
          <cell r="T183">
            <v>61759</v>
          </cell>
          <cell r="U183">
            <v>61867</v>
          </cell>
          <cell r="V183">
            <v>61786</v>
          </cell>
          <cell r="W183">
            <v>62044</v>
          </cell>
          <cell r="X183">
            <v>61786</v>
          </cell>
          <cell r="Y183">
            <v>61820</v>
          </cell>
          <cell r="Z183">
            <v>61908</v>
          </cell>
          <cell r="AA183">
            <v>61948</v>
          </cell>
          <cell r="AB183">
            <v>61928</v>
          </cell>
          <cell r="AD183">
            <v>4410214.92</v>
          </cell>
          <cell r="AE183">
            <v>407941.41</v>
          </cell>
          <cell r="AF183">
            <v>355337.41</v>
          </cell>
          <cell r="AG183">
            <v>346528.41</v>
          </cell>
          <cell r="AH183">
            <v>394223.41</v>
          </cell>
          <cell r="AI183">
            <v>393207.41</v>
          </cell>
          <cell r="AJ183">
            <v>397028.41</v>
          </cell>
          <cell r="AK183">
            <v>377312.41</v>
          </cell>
          <cell r="AL183">
            <v>361671.41</v>
          </cell>
          <cell r="AM183">
            <v>365497.41</v>
          </cell>
          <cell r="AN183">
            <v>345188.41</v>
          </cell>
          <cell r="AO183">
            <v>340237.41</v>
          </cell>
          <cell r="AP183">
            <v>326041.40999999997</v>
          </cell>
          <cell r="AR183">
            <v>1209551.51</v>
          </cell>
          <cell r="AS183">
            <v>100740.39</v>
          </cell>
          <cell r="AT183">
            <v>100876.51</v>
          </cell>
          <cell r="AU183">
            <v>100652.51</v>
          </cell>
          <cell r="AV183">
            <v>100846.36</v>
          </cell>
          <cell r="AW183">
            <v>101995.81</v>
          </cell>
          <cell r="AX183">
            <v>101111.71</v>
          </cell>
          <cell r="AY183">
            <v>100698.36</v>
          </cell>
          <cell r="AZ183">
            <v>100507.04</v>
          </cell>
          <cell r="BA183">
            <v>100362.66</v>
          </cell>
          <cell r="BB183">
            <v>100501.04</v>
          </cell>
          <cell r="BC183">
            <v>100775.66</v>
          </cell>
          <cell r="BD183">
            <v>100483.46</v>
          </cell>
          <cell r="BF183">
            <v>315000</v>
          </cell>
          <cell r="BG183">
            <v>26250</v>
          </cell>
          <cell r="BH183">
            <v>26250</v>
          </cell>
          <cell r="BI183">
            <v>26250</v>
          </cell>
          <cell r="BJ183">
            <v>26250</v>
          </cell>
          <cell r="BK183">
            <v>26250</v>
          </cell>
          <cell r="BL183">
            <v>26250</v>
          </cell>
          <cell r="BM183">
            <v>26250</v>
          </cell>
          <cell r="BN183">
            <v>26250</v>
          </cell>
          <cell r="BO183">
            <v>26250</v>
          </cell>
          <cell r="BP183">
            <v>26250</v>
          </cell>
          <cell r="BQ183">
            <v>26250</v>
          </cell>
          <cell r="BR183">
            <v>26250</v>
          </cell>
          <cell r="BT183">
            <v>78300</v>
          </cell>
          <cell r="BU183">
            <v>6525</v>
          </cell>
          <cell r="BV183">
            <v>6525</v>
          </cell>
          <cell r="BW183">
            <v>6525</v>
          </cell>
          <cell r="BX183">
            <v>6525</v>
          </cell>
          <cell r="BY183">
            <v>6525</v>
          </cell>
          <cell r="BZ183">
            <v>6525</v>
          </cell>
          <cell r="CA183">
            <v>6525</v>
          </cell>
          <cell r="CB183">
            <v>6525</v>
          </cell>
          <cell r="CC183">
            <v>6525</v>
          </cell>
          <cell r="CD183">
            <v>6525</v>
          </cell>
          <cell r="CE183">
            <v>6525</v>
          </cell>
          <cell r="CF183">
            <v>6525</v>
          </cell>
          <cell r="CH183" t="str">
            <v>0</v>
          </cell>
          <cell r="CI183" t="str">
            <v>0</v>
          </cell>
          <cell r="CJ183" t="str">
            <v>0</v>
          </cell>
          <cell r="CK183" t="str">
            <v>0</v>
          </cell>
          <cell r="CL183" t="str">
            <v>0</v>
          </cell>
          <cell r="CM183" t="str">
            <v>0</v>
          </cell>
          <cell r="CN183" t="str">
            <v>0</v>
          </cell>
          <cell r="CO183" t="str">
            <v>0</v>
          </cell>
          <cell r="CP183" t="str">
            <v>0</v>
          </cell>
          <cell r="CQ183" t="str">
            <v>0</v>
          </cell>
          <cell r="CR183" t="str">
            <v>0</v>
          </cell>
          <cell r="CS183" t="str">
            <v>0</v>
          </cell>
          <cell r="CT183" t="str">
            <v>0</v>
          </cell>
          <cell r="CV183" t="str">
            <v>0</v>
          </cell>
          <cell r="CW183" t="str">
            <v>0</v>
          </cell>
          <cell r="CX183" t="str">
            <v>0</v>
          </cell>
          <cell r="CY183" t="str">
            <v>0</v>
          </cell>
          <cell r="CZ183" t="str">
            <v>0</v>
          </cell>
          <cell r="DA183" t="str">
            <v>0</v>
          </cell>
          <cell r="DB183" t="str">
            <v>0</v>
          </cell>
          <cell r="DC183" t="str">
            <v>0</v>
          </cell>
          <cell r="DD183" t="str">
            <v>0</v>
          </cell>
          <cell r="DE183" t="str">
            <v>0</v>
          </cell>
          <cell r="DF183" t="str">
            <v>0</v>
          </cell>
          <cell r="DG183" t="str">
            <v>0</v>
          </cell>
          <cell r="DH183" t="str">
            <v>0</v>
          </cell>
          <cell r="DJ183" t="str">
            <v>0</v>
          </cell>
          <cell r="DK183" t="str">
            <v>0</v>
          </cell>
          <cell r="DL183" t="str">
            <v>0</v>
          </cell>
          <cell r="DM183" t="str">
            <v>0</v>
          </cell>
          <cell r="DN183" t="str">
            <v>0</v>
          </cell>
          <cell r="DO183" t="str">
            <v>0</v>
          </cell>
          <cell r="DP183" t="str">
            <v>0</v>
          </cell>
          <cell r="DQ183" t="str">
            <v>0</v>
          </cell>
          <cell r="DR183" t="str">
            <v>0</v>
          </cell>
          <cell r="DS183" t="str">
            <v>0</v>
          </cell>
          <cell r="DT183" t="str">
            <v>0</v>
          </cell>
          <cell r="DU183" t="str">
            <v>0</v>
          </cell>
          <cell r="DV183" t="str">
            <v>0</v>
          </cell>
        </row>
        <row r="184">
          <cell r="A184" t="str">
            <v>Travel &amp; Entertainment</v>
          </cell>
          <cell r="B184">
            <v>1654615</v>
          </cell>
          <cell r="C184">
            <v>146714.5</v>
          </cell>
          <cell r="D184">
            <v>133536.5</v>
          </cell>
          <cell r="E184">
            <v>139742.5</v>
          </cell>
          <cell r="F184">
            <v>141845.5</v>
          </cell>
          <cell r="G184">
            <v>135125.5</v>
          </cell>
          <cell r="H184">
            <v>141121.5</v>
          </cell>
          <cell r="I184">
            <v>134829.5</v>
          </cell>
          <cell r="J184">
            <v>139970.5</v>
          </cell>
          <cell r="K184">
            <v>137439.5</v>
          </cell>
          <cell r="L184">
            <v>134332.5</v>
          </cell>
          <cell r="M184">
            <v>131945.5</v>
          </cell>
          <cell r="N184">
            <v>138011.5</v>
          </cell>
          <cell r="P184">
            <v>841214</v>
          </cell>
          <cell r="Q184">
            <v>77813</v>
          </cell>
          <cell r="R184">
            <v>97813</v>
          </cell>
          <cell r="S184">
            <v>52203.5</v>
          </cell>
          <cell r="T184">
            <v>49248.5</v>
          </cell>
          <cell r="U184">
            <v>91310</v>
          </cell>
          <cell r="V184">
            <v>56725</v>
          </cell>
          <cell r="W184">
            <v>57903</v>
          </cell>
          <cell r="X184">
            <v>102161</v>
          </cell>
          <cell r="Y184">
            <v>56784</v>
          </cell>
          <cell r="Z184">
            <v>51109</v>
          </cell>
          <cell r="AA184">
            <v>95864</v>
          </cell>
          <cell r="AB184">
            <v>52280</v>
          </cell>
          <cell r="AD184">
            <v>2718614</v>
          </cell>
          <cell r="AE184">
            <v>227028</v>
          </cell>
          <cell r="AF184">
            <v>221152</v>
          </cell>
          <cell r="AG184">
            <v>231995</v>
          </cell>
          <cell r="AH184">
            <v>221683</v>
          </cell>
          <cell r="AI184">
            <v>225246</v>
          </cell>
          <cell r="AJ184">
            <v>235189</v>
          </cell>
          <cell r="AK184">
            <v>219711</v>
          </cell>
          <cell r="AL184">
            <v>226589</v>
          </cell>
          <cell r="AM184">
            <v>228884</v>
          </cell>
          <cell r="AN184">
            <v>231808</v>
          </cell>
          <cell r="AO184">
            <v>224923</v>
          </cell>
          <cell r="AP184">
            <v>224406</v>
          </cell>
          <cell r="AR184">
            <v>966896</v>
          </cell>
          <cell r="AS184">
            <v>68151.25</v>
          </cell>
          <cell r="AT184">
            <v>73539.25</v>
          </cell>
          <cell r="AU184">
            <v>109376.25</v>
          </cell>
          <cell r="AV184">
            <v>66187.25</v>
          </cell>
          <cell r="AW184">
            <v>65402.25</v>
          </cell>
          <cell r="AX184">
            <v>100838.25</v>
          </cell>
          <cell r="AY184">
            <v>69799.25</v>
          </cell>
          <cell r="AZ184">
            <v>95361.25</v>
          </cell>
          <cell r="BA184">
            <v>74113.25</v>
          </cell>
          <cell r="BB184">
            <v>59178.25</v>
          </cell>
          <cell r="BC184">
            <v>80229.25</v>
          </cell>
          <cell r="BD184">
            <v>104720.25</v>
          </cell>
          <cell r="BF184">
            <v>1104000</v>
          </cell>
          <cell r="BG184">
            <v>92000</v>
          </cell>
          <cell r="BH184">
            <v>92000</v>
          </cell>
          <cell r="BI184">
            <v>92000</v>
          </cell>
          <cell r="BJ184">
            <v>92000</v>
          </cell>
          <cell r="BK184">
            <v>92000</v>
          </cell>
          <cell r="BL184">
            <v>92000</v>
          </cell>
          <cell r="BM184">
            <v>92000</v>
          </cell>
          <cell r="BN184">
            <v>92000</v>
          </cell>
          <cell r="BO184">
            <v>92000</v>
          </cell>
          <cell r="BP184">
            <v>92000</v>
          </cell>
          <cell r="BQ184">
            <v>92000</v>
          </cell>
          <cell r="BR184">
            <v>92000</v>
          </cell>
          <cell r="BT184">
            <v>84000</v>
          </cell>
          <cell r="BU184">
            <v>7000</v>
          </cell>
          <cell r="BV184">
            <v>7000</v>
          </cell>
          <cell r="BW184">
            <v>7000</v>
          </cell>
          <cell r="BX184">
            <v>7000</v>
          </cell>
          <cell r="BY184">
            <v>7000</v>
          </cell>
          <cell r="BZ184">
            <v>7000</v>
          </cell>
          <cell r="CA184">
            <v>7000</v>
          </cell>
          <cell r="CB184">
            <v>7000</v>
          </cell>
          <cell r="CC184">
            <v>7000</v>
          </cell>
          <cell r="CD184">
            <v>7000</v>
          </cell>
          <cell r="CE184">
            <v>7000</v>
          </cell>
          <cell r="CF184">
            <v>7000</v>
          </cell>
          <cell r="CH184" t="str">
            <v>0</v>
          </cell>
          <cell r="CI184" t="str">
            <v>0</v>
          </cell>
          <cell r="CJ184" t="str">
            <v>0</v>
          </cell>
          <cell r="CK184" t="str">
            <v>0</v>
          </cell>
          <cell r="CL184" t="str">
            <v>0</v>
          </cell>
          <cell r="CM184" t="str">
            <v>0</v>
          </cell>
          <cell r="CN184" t="str">
            <v>0</v>
          </cell>
          <cell r="CO184" t="str">
            <v>0</v>
          </cell>
          <cell r="CP184" t="str">
            <v>0</v>
          </cell>
          <cell r="CQ184" t="str">
            <v>0</v>
          </cell>
          <cell r="CR184" t="str">
            <v>0</v>
          </cell>
          <cell r="CS184" t="str">
            <v>0</v>
          </cell>
          <cell r="CT184" t="str">
            <v>0</v>
          </cell>
          <cell r="CV184" t="str">
            <v>0</v>
          </cell>
          <cell r="CW184" t="str">
            <v>0</v>
          </cell>
          <cell r="CX184" t="str">
            <v>0</v>
          </cell>
          <cell r="CY184" t="str">
            <v>0</v>
          </cell>
          <cell r="CZ184" t="str">
            <v>0</v>
          </cell>
          <cell r="DA184" t="str">
            <v>0</v>
          </cell>
          <cell r="DB184" t="str">
            <v>0</v>
          </cell>
          <cell r="DC184" t="str">
            <v>0</v>
          </cell>
          <cell r="DD184" t="str">
            <v>0</v>
          </cell>
          <cell r="DE184" t="str">
            <v>0</v>
          </cell>
          <cell r="DF184" t="str">
            <v>0</v>
          </cell>
          <cell r="DG184" t="str">
            <v>0</v>
          </cell>
          <cell r="DH184" t="str">
            <v>0</v>
          </cell>
          <cell r="DJ184" t="str">
            <v>0</v>
          </cell>
          <cell r="DK184" t="str">
            <v>0</v>
          </cell>
          <cell r="DL184" t="str">
            <v>0</v>
          </cell>
          <cell r="DM184" t="str">
            <v>0</v>
          </cell>
          <cell r="DN184" t="str">
            <v>0</v>
          </cell>
          <cell r="DO184" t="str">
            <v>0</v>
          </cell>
          <cell r="DP184" t="str">
            <v>0</v>
          </cell>
          <cell r="DQ184" t="str">
            <v>0</v>
          </cell>
          <cell r="DR184" t="str">
            <v>0</v>
          </cell>
          <cell r="DS184" t="str">
            <v>0</v>
          </cell>
          <cell r="DT184" t="str">
            <v>0</v>
          </cell>
          <cell r="DU184" t="str">
            <v>0</v>
          </cell>
          <cell r="DV184" t="str">
            <v>0</v>
          </cell>
        </row>
        <row r="185">
          <cell r="A185" t="str">
            <v>Dues &amp; Donations</v>
          </cell>
          <cell r="B185">
            <v>600560</v>
          </cell>
          <cell r="C185">
            <v>74878</v>
          </cell>
          <cell r="D185">
            <v>42195</v>
          </cell>
          <cell r="E185">
            <v>43985</v>
          </cell>
          <cell r="F185">
            <v>78200</v>
          </cell>
          <cell r="G185">
            <v>64724</v>
          </cell>
          <cell r="H185">
            <v>47752</v>
          </cell>
          <cell r="I185">
            <v>44673</v>
          </cell>
          <cell r="J185">
            <v>36134</v>
          </cell>
          <cell r="K185">
            <v>28650</v>
          </cell>
          <cell r="L185">
            <v>40085</v>
          </cell>
          <cell r="M185">
            <v>35971</v>
          </cell>
          <cell r="N185">
            <v>63313</v>
          </cell>
          <cell r="P185">
            <v>200413</v>
          </cell>
          <cell r="Q185">
            <v>17513</v>
          </cell>
          <cell r="R185">
            <v>17455</v>
          </cell>
          <cell r="S185">
            <v>29899</v>
          </cell>
          <cell r="T185">
            <v>17049</v>
          </cell>
          <cell r="U185">
            <v>14942</v>
          </cell>
          <cell r="V185">
            <v>11393</v>
          </cell>
          <cell r="W185">
            <v>12553</v>
          </cell>
          <cell r="X185">
            <v>36131</v>
          </cell>
          <cell r="Y185">
            <v>11943</v>
          </cell>
          <cell r="Z185">
            <v>11515</v>
          </cell>
          <cell r="AA185">
            <v>9531</v>
          </cell>
          <cell r="AB185">
            <v>10489</v>
          </cell>
          <cell r="AD185">
            <v>399655.08</v>
          </cell>
          <cell r="AE185">
            <v>26797.09</v>
          </cell>
          <cell r="AF185">
            <v>40041.589999999997</v>
          </cell>
          <cell r="AG185">
            <v>41790.089999999997</v>
          </cell>
          <cell r="AH185">
            <v>40997.089999999997</v>
          </cell>
          <cell r="AI185">
            <v>38427.589999999997</v>
          </cell>
          <cell r="AJ185">
            <v>17734.09</v>
          </cell>
          <cell r="AK185">
            <v>17407.09</v>
          </cell>
          <cell r="AL185">
            <v>43361.59</v>
          </cell>
          <cell r="AM185">
            <v>55600.09</v>
          </cell>
          <cell r="AN185">
            <v>21370.09</v>
          </cell>
          <cell r="AO185">
            <v>39532.589999999997</v>
          </cell>
          <cell r="AP185">
            <v>16596.09</v>
          </cell>
          <cell r="AR185">
            <v>194199</v>
          </cell>
          <cell r="AS185">
            <v>25194.25</v>
          </cell>
          <cell r="AT185">
            <v>13646.25</v>
          </cell>
          <cell r="AU185">
            <v>39306.25</v>
          </cell>
          <cell r="AV185">
            <v>27693.25</v>
          </cell>
          <cell r="AW185">
            <v>28607.25</v>
          </cell>
          <cell r="AX185">
            <v>19372.25</v>
          </cell>
          <cell r="AY185">
            <v>15663.25</v>
          </cell>
          <cell r="AZ185">
            <v>7394.25</v>
          </cell>
          <cell r="BA185">
            <v>4546.25</v>
          </cell>
          <cell r="BB185">
            <v>8436.25</v>
          </cell>
          <cell r="BC185">
            <v>2254.25</v>
          </cell>
          <cell r="BD185">
            <v>2085.25</v>
          </cell>
          <cell r="BF185">
            <v>420000</v>
          </cell>
          <cell r="BG185">
            <v>35000</v>
          </cell>
          <cell r="BH185">
            <v>35000</v>
          </cell>
          <cell r="BI185">
            <v>35000</v>
          </cell>
          <cell r="BJ185">
            <v>35000</v>
          </cell>
          <cell r="BK185">
            <v>35000</v>
          </cell>
          <cell r="BL185">
            <v>35000</v>
          </cell>
          <cell r="BM185">
            <v>35000</v>
          </cell>
          <cell r="BN185">
            <v>35000</v>
          </cell>
          <cell r="BO185">
            <v>35000</v>
          </cell>
          <cell r="BP185">
            <v>35000</v>
          </cell>
          <cell r="BQ185">
            <v>35000</v>
          </cell>
          <cell r="BR185">
            <v>35000</v>
          </cell>
          <cell r="BT185">
            <v>3375</v>
          </cell>
          <cell r="BU185">
            <v>200</v>
          </cell>
          <cell r="BV185">
            <v>200</v>
          </cell>
          <cell r="BW185">
            <v>475</v>
          </cell>
          <cell r="BX185">
            <v>200</v>
          </cell>
          <cell r="BY185">
            <v>200</v>
          </cell>
          <cell r="BZ185">
            <v>475</v>
          </cell>
          <cell r="CA185">
            <v>200</v>
          </cell>
          <cell r="CB185">
            <v>200</v>
          </cell>
          <cell r="CC185">
            <v>475</v>
          </cell>
          <cell r="CD185">
            <v>200</v>
          </cell>
          <cell r="CE185">
            <v>200</v>
          </cell>
          <cell r="CF185">
            <v>350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 t="str">
            <v>0</v>
          </cell>
          <cell r="CW185" t="str">
            <v>0</v>
          </cell>
          <cell r="CX185" t="str">
            <v>0</v>
          </cell>
          <cell r="CY185" t="str">
            <v>0</v>
          </cell>
          <cell r="CZ185" t="str">
            <v>0</v>
          </cell>
          <cell r="DA185" t="str">
            <v>0</v>
          </cell>
          <cell r="DB185" t="str">
            <v>0</v>
          </cell>
          <cell r="DC185" t="str">
            <v>0</v>
          </cell>
          <cell r="DD185" t="str">
            <v>0</v>
          </cell>
          <cell r="DE185" t="str">
            <v>0</v>
          </cell>
          <cell r="DF185" t="str">
            <v>0</v>
          </cell>
          <cell r="DG185" t="str">
            <v>0</v>
          </cell>
          <cell r="DH185" t="str">
            <v>0</v>
          </cell>
          <cell r="DJ185" t="str">
            <v>0</v>
          </cell>
          <cell r="DK185" t="str">
            <v>0</v>
          </cell>
          <cell r="DL185" t="str">
            <v>0</v>
          </cell>
          <cell r="DM185" t="str">
            <v>0</v>
          </cell>
          <cell r="DN185" t="str">
            <v>0</v>
          </cell>
          <cell r="DO185" t="str">
            <v>0</v>
          </cell>
          <cell r="DP185" t="str">
            <v>0</v>
          </cell>
          <cell r="DQ185" t="str">
            <v>0</v>
          </cell>
          <cell r="DR185" t="str">
            <v>0</v>
          </cell>
          <cell r="DS185" t="str">
            <v>0</v>
          </cell>
          <cell r="DT185" t="str">
            <v>0</v>
          </cell>
          <cell r="DU185" t="str">
            <v>0</v>
          </cell>
          <cell r="DV185" t="str">
            <v>0</v>
          </cell>
        </row>
        <row r="186">
          <cell r="A186" t="str">
            <v>Training</v>
          </cell>
          <cell r="B186">
            <v>942405</v>
          </cell>
          <cell r="C186">
            <v>158739</v>
          </cell>
          <cell r="D186">
            <v>107265</v>
          </cell>
          <cell r="E186">
            <v>24370</v>
          </cell>
          <cell r="F186">
            <v>95045</v>
          </cell>
          <cell r="G186">
            <v>12970</v>
          </cell>
          <cell r="H186">
            <v>98914</v>
          </cell>
          <cell r="I186">
            <v>12216</v>
          </cell>
          <cell r="J186">
            <v>99573</v>
          </cell>
          <cell r="K186">
            <v>14251</v>
          </cell>
          <cell r="L186">
            <v>91202</v>
          </cell>
          <cell r="M186">
            <v>6073</v>
          </cell>
          <cell r="N186">
            <v>221787</v>
          </cell>
          <cell r="P186">
            <v>46600</v>
          </cell>
          <cell r="Q186">
            <v>5950</v>
          </cell>
          <cell r="R186">
            <v>2800</v>
          </cell>
          <cell r="S186">
            <v>3950</v>
          </cell>
          <cell r="T186">
            <v>4150</v>
          </cell>
          <cell r="U186">
            <v>2000</v>
          </cell>
          <cell r="V186">
            <v>4700</v>
          </cell>
          <cell r="W186">
            <v>6200</v>
          </cell>
          <cell r="X186">
            <v>2200</v>
          </cell>
          <cell r="Y186">
            <v>3200</v>
          </cell>
          <cell r="Z186">
            <v>5700</v>
          </cell>
          <cell r="AA186">
            <v>2000</v>
          </cell>
          <cell r="AB186">
            <v>3750</v>
          </cell>
          <cell r="AD186">
            <v>2092991.33</v>
          </cell>
          <cell r="AE186">
            <v>179213.5</v>
          </cell>
          <cell r="AF186">
            <v>168194.5</v>
          </cell>
          <cell r="AG186">
            <v>165846.5</v>
          </cell>
          <cell r="AH186">
            <v>171525.5</v>
          </cell>
          <cell r="AI186">
            <v>164345.5</v>
          </cell>
          <cell r="AJ186">
            <v>163097.5</v>
          </cell>
          <cell r="AK186">
            <v>184566.5</v>
          </cell>
          <cell r="AL186">
            <v>164305.5</v>
          </cell>
          <cell r="AM186">
            <v>184896.5</v>
          </cell>
          <cell r="AN186">
            <v>196610.5</v>
          </cell>
          <cell r="AO186">
            <v>180848.5</v>
          </cell>
          <cell r="AP186">
            <v>169540.83</v>
          </cell>
          <cell r="AR186">
            <v>615117</v>
          </cell>
          <cell r="AS186">
            <v>119353</v>
          </cell>
          <cell r="AT186">
            <v>80777</v>
          </cell>
          <cell r="AU186">
            <v>12767</v>
          </cell>
          <cell r="AV186">
            <v>68884</v>
          </cell>
          <cell r="AW186">
            <v>9398</v>
          </cell>
          <cell r="AX186">
            <v>94650</v>
          </cell>
          <cell r="AY186">
            <v>7066</v>
          </cell>
          <cell r="AZ186">
            <v>70114</v>
          </cell>
          <cell r="BA186">
            <v>8205</v>
          </cell>
          <cell r="BB186">
            <v>67130</v>
          </cell>
          <cell r="BC186">
            <v>6642</v>
          </cell>
          <cell r="BD186">
            <v>70131</v>
          </cell>
          <cell r="BF186">
            <v>90000</v>
          </cell>
          <cell r="BG186">
            <v>7500</v>
          </cell>
          <cell r="BH186">
            <v>7500</v>
          </cell>
          <cell r="BI186">
            <v>7500</v>
          </cell>
          <cell r="BJ186">
            <v>7500</v>
          </cell>
          <cell r="BK186">
            <v>7500</v>
          </cell>
          <cell r="BL186">
            <v>7500</v>
          </cell>
          <cell r="BM186">
            <v>7500</v>
          </cell>
          <cell r="BN186">
            <v>7500</v>
          </cell>
          <cell r="BO186">
            <v>7500</v>
          </cell>
          <cell r="BP186">
            <v>7500</v>
          </cell>
          <cell r="BQ186">
            <v>7500</v>
          </cell>
          <cell r="BR186">
            <v>7500</v>
          </cell>
          <cell r="BT186" t="str">
            <v>0</v>
          </cell>
          <cell r="BU186" t="str">
            <v>0</v>
          </cell>
          <cell r="BV186" t="str">
            <v>0</v>
          </cell>
          <cell r="BW186" t="str">
            <v>0</v>
          </cell>
          <cell r="BX186" t="str">
            <v>0</v>
          </cell>
          <cell r="BY186" t="str">
            <v>0</v>
          </cell>
          <cell r="BZ186" t="str">
            <v>0</v>
          </cell>
          <cell r="CA186" t="str">
            <v>0</v>
          </cell>
          <cell r="CB186" t="str">
            <v>0</v>
          </cell>
          <cell r="CC186" t="str">
            <v>0</v>
          </cell>
          <cell r="CD186" t="str">
            <v>0</v>
          </cell>
          <cell r="CE186" t="str">
            <v>0</v>
          </cell>
          <cell r="CF186" t="str">
            <v>0</v>
          </cell>
          <cell r="CH186" t="str">
            <v>0</v>
          </cell>
          <cell r="CI186" t="str">
            <v>0</v>
          </cell>
          <cell r="CJ186" t="str">
            <v>0</v>
          </cell>
          <cell r="CK186" t="str">
            <v>0</v>
          </cell>
          <cell r="CL186" t="str">
            <v>0</v>
          </cell>
          <cell r="CM186" t="str">
            <v>0</v>
          </cell>
          <cell r="CN186" t="str">
            <v>0</v>
          </cell>
          <cell r="CO186" t="str">
            <v>0</v>
          </cell>
          <cell r="CP186" t="str">
            <v>0</v>
          </cell>
          <cell r="CQ186" t="str">
            <v>0</v>
          </cell>
          <cell r="CR186" t="str">
            <v>0</v>
          </cell>
          <cell r="CS186" t="str">
            <v>0</v>
          </cell>
          <cell r="CT186" t="str">
            <v>0</v>
          </cell>
          <cell r="CV186" t="str">
            <v>0</v>
          </cell>
          <cell r="CW186" t="str">
            <v>0</v>
          </cell>
          <cell r="CX186" t="str">
            <v>0</v>
          </cell>
          <cell r="CY186" t="str">
            <v>0</v>
          </cell>
          <cell r="CZ186" t="str">
            <v>0</v>
          </cell>
          <cell r="DA186" t="str">
            <v>0</v>
          </cell>
          <cell r="DB186" t="str">
            <v>0</v>
          </cell>
          <cell r="DC186" t="str">
            <v>0</v>
          </cell>
          <cell r="DD186" t="str">
            <v>0</v>
          </cell>
          <cell r="DE186" t="str">
            <v>0</v>
          </cell>
          <cell r="DF186" t="str">
            <v>0</v>
          </cell>
          <cell r="DG186" t="str">
            <v>0</v>
          </cell>
          <cell r="DH186" t="str">
            <v>0</v>
          </cell>
          <cell r="DJ186" t="str">
            <v>0</v>
          </cell>
          <cell r="DK186" t="str">
            <v>0</v>
          </cell>
          <cell r="DL186" t="str">
            <v>0</v>
          </cell>
          <cell r="DM186" t="str">
            <v>0</v>
          </cell>
          <cell r="DN186" t="str">
            <v>0</v>
          </cell>
          <cell r="DO186" t="str">
            <v>0</v>
          </cell>
          <cell r="DP186" t="str">
            <v>0</v>
          </cell>
          <cell r="DQ186" t="str">
            <v>0</v>
          </cell>
          <cell r="DR186" t="str">
            <v>0</v>
          </cell>
          <cell r="DS186" t="str">
            <v>0</v>
          </cell>
          <cell r="DT186" t="str">
            <v>0</v>
          </cell>
          <cell r="DU186" t="str">
            <v>0</v>
          </cell>
          <cell r="DV186" t="str">
            <v>0</v>
          </cell>
        </row>
        <row r="187">
          <cell r="A187" t="str">
            <v>Outside Services</v>
          </cell>
          <cell r="B187">
            <v>38947455</v>
          </cell>
          <cell r="C187">
            <v>3107716</v>
          </cell>
          <cell r="D187">
            <v>3027591</v>
          </cell>
          <cell r="E187">
            <v>3420698</v>
          </cell>
          <cell r="F187">
            <v>2929516</v>
          </cell>
          <cell r="G187">
            <v>2944637</v>
          </cell>
          <cell r="H187">
            <v>3308736</v>
          </cell>
          <cell r="I187">
            <v>2944117</v>
          </cell>
          <cell r="J187">
            <v>3053119</v>
          </cell>
          <cell r="K187">
            <v>3551439</v>
          </cell>
          <cell r="L187">
            <v>3626780</v>
          </cell>
          <cell r="M187">
            <v>3298344</v>
          </cell>
          <cell r="N187">
            <v>3734762</v>
          </cell>
          <cell r="P187">
            <v>5184479.5199999996</v>
          </cell>
          <cell r="Q187">
            <v>479787.76</v>
          </cell>
          <cell r="R187">
            <v>399914.76</v>
          </cell>
          <cell r="S187">
            <v>415174</v>
          </cell>
          <cell r="T187">
            <v>444972</v>
          </cell>
          <cell r="U187">
            <v>400212</v>
          </cell>
          <cell r="V187">
            <v>422519</v>
          </cell>
          <cell r="W187">
            <v>441241</v>
          </cell>
          <cell r="X187">
            <v>407642</v>
          </cell>
          <cell r="Y187">
            <v>539502</v>
          </cell>
          <cell r="Z187">
            <v>413200</v>
          </cell>
          <cell r="AA187">
            <v>427077</v>
          </cell>
          <cell r="AB187">
            <v>393238</v>
          </cell>
          <cell r="AD187">
            <v>11530556</v>
          </cell>
          <cell r="AE187">
            <v>1130397.5</v>
          </cell>
          <cell r="AF187">
            <v>949333.5</v>
          </cell>
          <cell r="AG187">
            <v>1030467.5</v>
          </cell>
          <cell r="AH187">
            <v>1247084.5</v>
          </cell>
          <cell r="AI187">
            <v>1026512.5</v>
          </cell>
          <cell r="AJ187">
            <v>978300.5</v>
          </cell>
          <cell r="AK187">
            <v>1045088.5</v>
          </cell>
          <cell r="AL187">
            <v>834953.5</v>
          </cell>
          <cell r="AM187">
            <v>776283.5</v>
          </cell>
          <cell r="AN187">
            <v>910928.5</v>
          </cell>
          <cell r="AO187">
            <v>759718.5</v>
          </cell>
          <cell r="AP187">
            <v>841487.5</v>
          </cell>
          <cell r="AR187">
            <v>21913759</v>
          </cell>
          <cell r="AS187">
            <v>1110318</v>
          </cell>
          <cell r="AT187">
            <v>1645014</v>
          </cell>
          <cell r="AU187">
            <v>1490912</v>
          </cell>
          <cell r="AV187">
            <v>1179867</v>
          </cell>
          <cell r="AW187">
            <v>1385416</v>
          </cell>
          <cell r="AX187">
            <v>1530390</v>
          </cell>
          <cell r="AY187">
            <v>1523612</v>
          </cell>
          <cell r="AZ187">
            <v>2125846</v>
          </cell>
          <cell r="BA187">
            <v>2546708</v>
          </cell>
          <cell r="BB187">
            <v>2476485</v>
          </cell>
          <cell r="BC187">
            <v>2314354</v>
          </cell>
          <cell r="BD187">
            <v>2584837</v>
          </cell>
          <cell r="BF187">
            <v>3014400</v>
          </cell>
          <cell r="BG187">
            <v>251200</v>
          </cell>
          <cell r="BH187">
            <v>251200</v>
          </cell>
          <cell r="BI187">
            <v>251200</v>
          </cell>
          <cell r="BJ187">
            <v>251200</v>
          </cell>
          <cell r="BK187">
            <v>251200</v>
          </cell>
          <cell r="BL187">
            <v>251200</v>
          </cell>
          <cell r="BM187">
            <v>251200</v>
          </cell>
          <cell r="BN187">
            <v>251200</v>
          </cell>
          <cell r="BO187">
            <v>251200</v>
          </cell>
          <cell r="BP187">
            <v>251200</v>
          </cell>
          <cell r="BQ187">
            <v>251200</v>
          </cell>
          <cell r="BR187">
            <v>251200</v>
          </cell>
          <cell r="BT187">
            <v>1113900</v>
          </cell>
          <cell r="BU187">
            <v>75325</v>
          </cell>
          <cell r="BV187">
            <v>105325</v>
          </cell>
          <cell r="BW187">
            <v>120325</v>
          </cell>
          <cell r="BX187">
            <v>120325</v>
          </cell>
          <cell r="BY187">
            <v>120325</v>
          </cell>
          <cell r="BZ187">
            <v>120325</v>
          </cell>
          <cell r="CA187">
            <v>75325</v>
          </cell>
          <cell r="CB187">
            <v>75325</v>
          </cell>
          <cell r="CC187">
            <v>75325</v>
          </cell>
          <cell r="CD187">
            <v>75325</v>
          </cell>
          <cell r="CE187">
            <v>75325</v>
          </cell>
          <cell r="CF187">
            <v>75325</v>
          </cell>
          <cell r="CH187" t="str">
            <v>0</v>
          </cell>
          <cell r="CI187" t="str">
            <v>0</v>
          </cell>
          <cell r="CJ187" t="str">
            <v>0</v>
          </cell>
          <cell r="CK187" t="str">
            <v>0</v>
          </cell>
          <cell r="CL187" t="str">
            <v>0</v>
          </cell>
          <cell r="CM187" t="str">
            <v>0</v>
          </cell>
          <cell r="CN187" t="str">
            <v>0</v>
          </cell>
          <cell r="CO187" t="str">
            <v>0</v>
          </cell>
          <cell r="CP187" t="str">
            <v>0</v>
          </cell>
          <cell r="CQ187" t="str">
            <v>0</v>
          </cell>
          <cell r="CR187" t="str">
            <v>0</v>
          </cell>
          <cell r="CS187" t="str">
            <v>0</v>
          </cell>
          <cell r="CT187" t="str">
            <v>0</v>
          </cell>
          <cell r="CV187" t="str">
            <v>0</v>
          </cell>
          <cell r="CW187" t="str">
            <v>0</v>
          </cell>
          <cell r="CX187" t="str">
            <v>0</v>
          </cell>
          <cell r="CY187" t="str">
            <v>0</v>
          </cell>
          <cell r="CZ187" t="str">
            <v>0</v>
          </cell>
          <cell r="DA187" t="str">
            <v>0</v>
          </cell>
          <cell r="DB187" t="str">
            <v>0</v>
          </cell>
          <cell r="DC187" t="str">
            <v>0</v>
          </cell>
          <cell r="DD187" t="str">
            <v>0</v>
          </cell>
          <cell r="DE187" t="str">
            <v>0</v>
          </cell>
          <cell r="DF187" t="str">
            <v>0</v>
          </cell>
          <cell r="DG187" t="str">
            <v>0</v>
          </cell>
          <cell r="DH187" t="str">
            <v>0</v>
          </cell>
          <cell r="DJ187">
            <v>-1010764</v>
          </cell>
          <cell r="DK187">
            <v>-84230</v>
          </cell>
          <cell r="DL187">
            <v>-84230</v>
          </cell>
          <cell r="DM187">
            <v>-84231</v>
          </cell>
          <cell r="DN187">
            <v>-84230</v>
          </cell>
          <cell r="DO187">
            <v>-84230</v>
          </cell>
          <cell r="DP187">
            <v>-84231</v>
          </cell>
          <cell r="DQ187">
            <v>-84230</v>
          </cell>
          <cell r="DR187">
            <v>-84230</v>
          </cell>
          <cell r="DS187">
            <v>-84231</v>
          </cell>
          <cell r="DT187">
            <v>-84230</v>
          </cell>
          <cell r="DU187">
            <v>-84230</v>
          </cell>
          <cell r="DV187">
            <v>-84231</v>
          </cell>
        </row>
        <row r="188">
          <cell r="A188" t="str">
            <v>Provision for Bad Debt</v>
          </cell>
          <cell r="B188">
            <v>3994732.6</v>
          </cell>
          <cell r="C188">
            <v>236225.72</v>
          </cell>
          <cell r="D188">
            <v>337210.28</v>
          </cell>
          <cell r="E188">
            <v>528553.67000000004</v>
          </cell>
          <cell r="F188">
            <v>612438.47</v>
          </cell>
          <cell r="G188">
            <v>520276.27</v>
          </cell>
          <cell r="H188">
            <v>403831.5</v>
          </cell>
          <cell r="I188">
            <v>269780.31</v>
          </cell>
          <cell r="J188">
            <v>238008.95999999999</v>
          </cell>
          <cell r="K188">
            <v>206489.86</v>
          </cell>
          <cell r="L188">
            <v>209359.14</v>
          </cell>
          <cell r="M188">
            <v>217891.89</v>
          </cell>
          <cell r="N188">
            <v>214666.53</v>
          </cell>
          <cell r="P188">
            <v>2309664.86</v>
          </cell>
          <cell r="Q188">
            <v>116283.05</v>
          </cell>
          <cell r="R188">
            <v>211915.79</v>
          </cell>
          <cell r="S188">
            <v>366733.52</v>
          </cell>
          <cell r="T188">
            <v>446173.59</v>
          </cell>
          <cell r="U188">
            <v>353740.06</v>
          </cell>
          <cell r="V188">
            <v>243673.9</v>
          </cell>
          <cell r="W188">
            <v>146969.59</v>
          </cell>
          <cell r="X188">
            <v>101110.66</v>
          </cell>
          <cell r="Y188">
            <v>80712.67</v>
          </cell>
          <cell r="Z188">
            <v>81178.06</v>
          </cell>
          <cell r="AA188">
            <v>80828.66</v>
          </cell>
          <cell r="AB188">
            <v>80345.31</v>
          </cell>
          <cell r="AD188" t="str">
            <v>0</v>
          </cell>
          <cell r="AE188" t="str">
            <v>0</v>
          </cell>
          <cell r="AF188" t="str">
            <v>0</v>
          </cell>
          <cell r="AG188" t="str">
            <v>0</v>
          </cell>
          <cell r="AH188" t="str">
            <v>0</v>
          </cell>
          <cell r="AI188" t="str">
            <v>0</v>
          </cell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 t="str">
            <v>0</v>
          </cell>
          <cell r="AO188" t="str">
            <v>0</v>
          </cell>
          <cell r="AP188" t="str">
            <v>0</v>
          </cell>
          <cell r="AR188">
            <v>60000</v>
          </cell>
          <cell r="AS188">
            <v>5000</v>
          </cell>
          <cell r="AT188">
            <v>5000</v>
          </cell>
          <cell r="AU188">
            <v>5000</v>
          </cell>
          <cell r="AV188">
            <v>5000</v>
          </cell>
          <cell r="AW188">
            <v>5000</v>
          </cell>
          <cell r="AX188">
            <v>5000</v>
          </cell>
          <cell r="AY188">
            <v>5000</v>
          </cell>
          <cell r="AZ188">
            <v>5000</v>
          </cell>
          <cell r="BA188">
            <v>5000</v>
          </cell>
          <cell r="BB188">
            <v>5000</v>
          </cell>
          <cell r="BC188">
            <v>5000</v>
          </cell>
          <cell r="BD188">
            <v>5000</v>
          </cell>
          <cell r="BF188">
            <v>750000</v>
          </cell>
          <cell r="BG188">
            <v>62500</v>
          </cell>
          <cell r="BH188">
            <v>62500</v>
          </cell>
          <cell r="BI188">
            <v>62500</v>
          </cell>
          <cell r="BJ188">
            <v>62500</v>
          </cell>
          <cell r="BK188">
            <v>62500</v>
          </cell>
          <cell r="BL188">
            <v>62500</v>
          </cell>
          <cell r="BM188">
            <v>62500</v>
          </cell>
          <cell r="BN188">
            <v>62500</v>
          </cell>
          <cell r="BO188">
            <v>62500</v>
          </cell>
          <cell r="BP188">
            <v>62500</v>
          </cell>
          <cell r="BQ188">
            <v>62500</v>
          </cell>
          <cell r="BR188">
            <v>62500</v>
          </cell>
          <cell r="BT188" t="str">
            <v>0</v>
          </cell>
          <cell r="BU188" t="str">
            <v>0</v>
          </cell>
          <cell r="BV188" t="str">
            <v>0</v>
          </cell>
          <cell r="BW188" t="str">
            <v>0</v>
          </cell>
          <cell r="BX188" t="str">
            <v>0</v>
          </cell>
          <cell r="BY188" t="str">
            <v>0</v>
          </cell>
          <cell r="BZ188" t="str">
            <v>0</v>
          </cell>
          <cell r="CA188" t="str">
            <v>0</v>
          </cell>
          <cell r="CB188" t="str">
            <v>0</v>
          </cell>
          <cell r="CC188" t="str">
            <v>0</v>
          </cell>
          <cell r="CD188" t="str">
            <v>0</v>
          </cell>
          <cell r="CE188" t="str">
            <v>0</v>
          </cell>
          <cell r="CF188" t="str">
            <v>0</v>
          </cell>
          <cell r="CH188" t="str">
            <v>0</v>
          </cell>
          <cell r="CI188" t="str">
            <v>0</v>
          </cell>
          <cell r="CJ188" t="str">
            <v>0</v>
          </cell>
          <cell r="CK188" t="str">
            <v>0</v>
          </cell>
          <cell r="CL188" t="str">
            <v>0</v>
          </cell>
          <cell r="CM188" t="str">
            <v>0</v>
          </cell>
          <cell r="CN188" t="str">
            <v>0</v>
          </cell>
          <cell r="CO188" t="str">
            <v>0</v>
          </cell>
          <cell r="CP188" t="str">
            <v>0</v>
          </cell>
          <cell r="CQ188" t="str">
            <v>0</v>
          </cell>
          <cell r="CR188" t="str">
            <v>0</v>
          </cell>
          <cell r="CS188" t="str">
            <v>0</v>
          </cell>
          <cell r="CT188" t="str">
            <v>0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 t="str">
            <v>0</v>
          </cell>
          <cell r="DK188" t="str">
            <v>0</v>
          </cell>
          <cell r="DL188" t="str">
            <v>0</v>
          </cell>
          <cell r="DM188" t="str">
            <v>0</v>
          </cell>
          <cell r="DN188" t="str">
            <v>0</v>
          </cell>
          <cell r="DO188" t="str">
            <v>0</v>
          </cell>
          <cell r="DP188" t="str">
            <v>0</v>
          </cell>
          <cell r="DQ188" t="str">
            <v>0</v>
          </cell>
          <cell r="DR188" t="str">
            <v>0</v>
          </cell>
          <cell r="DS188" t="str">
            <v>0</v>
          </cell>
          <cell r="DT188" t="str">
            <v>0</v>
          </cell>
          <cell r="DU188" t="str">
            <v>0</v>
          </cell>
          <cell r="DV188" t="str">
            <v>0</v>
          </cell>
        </row>
        <row r="189">
          <cell r="A189" t="str">
            <v>Miscellaneous</v>
          </cell>
          <cell r="B189">
            <v>-610000</v>
          </cell>
          <cell r="C189">
            <v>-93000</v>
          </cell>
          <cell r="D189">
            <v>0</v>
          </cell>
          <cell r="E189">
            <v>0</v>
          </cell>
          <cell r="F189">
            <v>-173000</v>
          </cell>
          <cell r="G189">
            <v>0</v>
          </cell>
          <cell r="H189">
            <v>0</v>
          </cell>
          <cell r="I189">
            <v>-240000</v>
          </cell>
          <cell r="J189">
            <v>0</v>
          </cell>
          <cell r="K189">
            <v>0</v>
          </cell>
          <cell r="L189">
            <v>-104000</v>
          </cell>
          <cell r="M189">
            <v>0</v>
          </cell>
          <cell r="N189">
            <v>0</v>
          </cell>
          <cell r="P189">
            <v>366383</v>
          </cell>
          <cell r="Q189">
            <v>13983</v>
          </cell>
          <cell r="R189">
            <v>27217</v>
          </cell>
          <cell r="S189">
            <v>47789</v>
          </cell>
          <cell r="T189">
            <v>72182</v>
          </cell>
          <cell r="U189">
            <v>67994</v>
          </cell>
          <cell r="V189">
            <v>45490</v>
          </cell>
          <cell r="W189">
            <v>30361</v>
          </cell>
          <cell r="X189">
            <v>16920</v>
          </cell>
          <cell r="Y189">
            <v>11385</v>
          </cell>
          <cell r="Z189">
            <v>11009</v>
          </cell>
          <cell r="AA189">
            <v>10868</v>
          </cell>
          <cell r="AB189">
            <v>11185</v>
          </cell>
          <cell r="AD189">
            <v>-32678273</v>
          </cell>
          <cell r="AE189">
            <v>-2723027</v>
          </cell>
          <cell r="AF189">
            <v>-2723277</v>
          </cell>
          <cell r="AG189">
            <v>-2723217</v>
          </cell>
          <cell r="AH189">
            <v>-2723027</v>
          </cell>
          <cell r="AI189">
            <v>-2723277</v>
          </cell>
          <cell r="AJ189">
            <v>-2723277</v>
          </cell>
          <cell r="AK189">
            <v>-2723027</v>
          </cell>
          <cell r="AL189">
            <v>-2723277</v>
          </cell>
          <cell r="AM189">
            <v>-2723277</v>
          </cell>
          <cell r="AN189">
            <v>-2723027</v>
          </cell>
          <cell r="AO189">
            <v>-2723276</v>
          </cell>
          <cell r="AP189">
            <v>-2723287</v>
          </cell>
          <cell r="AR189">
            <v>559962</v>
          </cell>
          <cell r="AS189">
            <v>59482</v>
          </cell>
          <cell r="AT189">
            <v>41997</v>
          </cell>
          <cell r="AU189">
            <v>70242</v>
          </cell>
          <cell r="AV189">
            <v>64457</v>
          </cell>
          <cell r="AW189">
            <v>68660</v>
          </cell>
          <cell r="AX189">
            <v>49216</v>
          </cell>
          <cell r="AY189">
            <v>30994</v>
          </cell>
          <cell r="AZ189">
            <v>16551</v>
          </cell>
          <cell r="BA189">
            <v>30994</v>
          </cell>
          <cell r="BB189">
            <v>32178</v>
          </cell>
          <cell r="BC189">
            <v>37034</v>
          </cell>
          <cell r="BD189">
            <v>58157</v>
          </cell>
          <cell r="BF189">
            <v>27000</v>
          </cell>
          <cell r="BG189">
            <v>2250</v>
          </cell>
          <cell r="BH189">
            <v>2250</v>
          </cell>
          <cell r="BI189">
            <v>2250</v>
          </cell>
          <cell r="BJ189">
            <v>2250</v>
          </cell>
          <cell r="BK189">
            <v>2250</v>
          </cell>
          <cell r="BL189">
            <v>2250</v>
          </cell>
          <cell r="BM189">
            <v>2250</v>
          </cell>
          <cell r="BN189">
            <v>2250</v>
          </cell>
          <cell r="BO189">
            <v>2250</v>
          </cell>
          <cell r="BP189">
            <v>2250</v>
          </cell>
          <cell r="BQ189">
            <v>2250</v>
          </cell>
          <cell r="BR189">
            <v>2250</v>
          </cell>
          <cell r="BT189">
            <v>66000</v>
          </cell>
          <cell r="BU189">
            <v>5500</v>
          </cell>
          <cell r="BV189">
            <v>5500</v>
          </cell>
          <cell r="BW189">
            <v>5500</v>
          </cell>
          <cell r="BX189">
            <v>5500</v>
          </cell>
          <cell r="BY189">
            <v>5500</v>
          </cell>
          <cell r="BZ189">
            <v>5500</v>
          </cell>
          <cell r="CA189">
            <v>5500</v>
          </cell>
          <cell r="CB189">
            <v>5500</v>
          </cell>
          <cell r="CC189">
            <v>5500</v>
          </cell>
          <cell r="CD189">
            <v>5500</v>
          </cell>
          <cell r="CE189">
            <v>5500</v>
          </cell>
          <cell r="CF189">
            <v>5500</v>
          </cell>
          <cell r="CH189" t="str">
            <v>0</v>
          </cell>
          <cell r="CI189" t="str">
            <v>0</v>
          </cell>
          <cell r="CJ189" t="str">
            <v>0</v>
          </cell>
          <cell r="CK189" t="str">
            <v>0</v>
          </cell>
          <cell r="CL189" t="str">
            <v>0</v>
          </cell>
          <cell r="CM189" t="str">
            <v>0</v>
          </cell>
          <cell r="CN189" t="str">
            <v>0</v>
          </cell>
          <cell r="CO189" t="str">
            <v>0</v>
          </cell>
          <cell r="CP189" t="str">
            <v>0</v>
          </cell>
          <cell r="CQ189" t="str">
            <v>0</v>
          </cell>
          <cell r="CR189" t="str">
            <v>0</v>
          </cell>
          <cell r="CS189" t="str">
            <v>0</v>
          </cell>
          <cell r="CT189" t="str">
            <v>0</v>
          </cell>
          <cell r="CV189" t="str">
            <v>0</v>
          </cell>
          <cell r="CW189" t="str">
            <v>0</v>
          </cell>
          <cell r="CX189" t="str">
            <v>0</v>
          </cell>
          <cell r="CY189" t="str">
            <v>0</v>
          </cell>
          <cell r="CZ189" t="str">
            <v>0</v>
          </cell>
          <cell r="DA189" t="str">
            <v>0</v>
          </cell>
          <cell r="DB189" t="str">
            <v>0</v>
          </cell>
          <cell r="DC189" t="str">
            <v>0</v>
          </cell>
          <cell r="DD189" t="str">
            <v>0</v>
          </cell>
          <cell r="DE189" t="str">
            <v>0</v>
          </cell>
          <cell r="DF189" t="str">
            <v>0</v>
          </cell>
          <cell r="DG189" t="str">
            <v>0</v>
          </cell>
          <cell r="DH189" t="str">
            <v>0</v>
          </cell>
          <cell r="DJ189" t="str">
            <v>0</v>
          </cell>
          <cell r="DK189" t="str">
            <v>0</v>
          </cell>
          <cell r="DL189" t="str">
            <v>0</v>
          </cell>
          <cell r="DM189" t="str">
            <v>0</v>
          </cell>
          <cell r="DN189" t="str">
            <v>0</v>
          </cell>
          <cell r="DO189" t="str">
            <v>0</v>
          </cell>
          <cell r="DP189" t="str">
            <v>0</v>
          </cell>
          <cell r="DQ189" t="str">
            <v>0</v>
          </cell>
          <cell r="DR189" t="str">
            <v>0</v>
          </cell>
          <cell r="DS189" t="str">
            <v>0</v>
          </cell>
          <cell r="DT189" t="str">
            <v>0</v>
          </cell>
          <cell r="DU189" t="str">
            <v>0</v>
          </cell>
          <cell r="DV189" t="str">
            <v>0</v>
          </cell>
        </row>
      </sheetData>
      <sheetData sheetId="4"/>
      <sheetData sheetId="5"/>
      <sheetData sheetId="6">
        <row r="8">
          <cell r="B8" t="str">
            <v>Atmos Energy-Mid-Tex</v>
          </cell>
          <cell r="C8" t="str">
            <v>Atmos Energy-Mississippi</v>
          </cell>
          <cell r="D8" t="str">
            <v>SS Rollup w Blueflame</v>
          </cell>
          <cell r="E8" t="str">
            <v>Atmos Pipeline - Texas</v>
          </cell>
          <cell r="F8" t="str">
            <v>Atmos Energy Marketing Group</v>
          </cell>
          <cell r="G8" t="str">
            <v>Other Non Utility</v>
          </cell>
          <cell r="H8" t="str">
            <v>Other Operating Companies (Elim)</v>
          </cell>
          <cell r="I8" t="str">
            <v>Mid-Tex Eliminations</v>
          </cell>
          <cell r="J8" t="str">
            <v>Atmos Energy Corporation Cons (Elim)</v>
          </cell>
          <cell r="L8" t="str">
            <v>Atmos Energy-West Texas</v>
          </cell>
          <cell r="M8" t="str">
            <v>Atmos Energy-Louisiana</v>
          </cell>
          <cell r="N8" t="str">
            <v>Atmos Energy-KY/Mid-States</v>
          </cell>
          <cell r="O8" t="str">
            <v>Atmos Energy-Colorado-Kansas</v>
          </cell>
          <cell r="P8" t="str">
            <v>Company</v>
          </cell>
        </row>
        <row r="9">
          <cell r="A9" t="str">
            <v>Total Gas Revenue</v>
          </cell>
          <cell r="B9">
            <v>253738964.86999997</v>
          </cell>
          <cell r="C9">
            <v>58214401.240000002</v>
          </cell>
          <cell r="D9" t="str">
            <v>0</v>
          </cell>
          <cell r="E9" t="str">
            <v>0</v>
          </cell>
          <cell r="F9">
            <v>292798745.31999999</v>
          </cell>
          <cell r="G9">
            <v>223197.15</v>
          </cell>
          <cell r="H9">
            <v>-678150</v>
          </cell>
          <cell r="I9" t="str">
            <v>0</v>
          </cell>
          <cell r="J9" t="str">
            <v>0</v>
          </cell>
          <cell r="L9">
            <v>42557160.439999998</v>
          </cell>
          <cell r="M9">
            <v>37273674.75</v>
          </cell>
          <cell r="N9">
            <v>102509648.48</v>
          </cell>
          <cell r="O9">
            <v>48468189.589999996</v>
          </cell>
          <cell r="P9">
            <v>835105831.83999991</v>
          </cell>
        </row>
        <row r="10">
          <cell r="A10" t="str">
            <v>Transportation Revenue</v>
          </cell>
          <cell r="B10">
            <v>2182925.21</v>
          </cell>
          <cell r="C10">
            <v>222871.61</v>
          </cell>
          <cell r="D10" t="str">
            <v>0</v>
          </cell>
          <cell r="E10">
            <v>18754362.420000002</v>
          </cell>
          <cell r="F10">
            <v>48120.76</v>
          </cell>
          <cell r="G10">
            <v>35413.93</v>
          </cell>
          <cell r="H10">
            <v>-37117.11</v>
          </cell>
          <cell r="I10">
            <v>-10535101.93</v>
          </cell>
          <cell r="J10">
            <v>-73760.62</v>
          </cell>
          <cell r="L10">
            <v>518257.91999999998</v>
          </cell>
          <cell r="M10">
            <v>84921.69</v>
          </cell>
          <cell r="N10">
            <v>2104685.14</v>
          </cell>
          <cell r="O10">
            <v>679458.96</v>
          </cell>
          <cell r="P10">
            <v>13985037.980000004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>
            <v>2500.96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L11">
            <v>3461.7</v>
          </cell>
          <cell r="M11">
            <v>257304.75</v>
          </cell>
          <cell r="N11">
            <v>414699.48</v>
          </cell>
          <cell r="O11">
            <v>53765.23</v>
          </cell>
          <cell r="P11">
            <v>731732.12</v>
          </cell>
        </row>
        <row r="12">
          <cell r="A12" t="str">
            <v>Other Operating Revenue</v>
          </cell>
          <cell r="B12">
            <v>1137143</v>
          </cell>
          <cell r="C12">
            <v>197768.91</v>
          </cell>
          <cell r="D12">
            <v>0.36999999999534339</v>
          </cell>
          <cell r="E12">
            <v>109130.33</v>
          </cell>
          <cell r="F12">
            <v>47570.83</v>
          </cell>
          <cell r="G12">
            <v>2963476.69</v>
          </cell>
          <cell r="H12" t="str">
            <v>0</v>
          </cell>
          <cell r="I12" t="str">
            <v>0</v>
          </cell>
          <cell r="J12">
            <v>-782531.93</v>
          </cell>
          <cell r="L12">
            <v>260623.17</v>
          </cell>
          <cell r="M12">
            <v>146498.63</v>
          </cell>
          <cell r="N12">
            <v>334681.55</v>
          </cell>
          <cell r="O12">
            <v>262590.15999999997</v>
          </cell>
          <cell r="P12">
            <v>4676951.71</v>
          </cell>
        </row>
        <row r="13">
          <cell r="A13" t="str">
            <v>Total Operating Revenues</v>
          </cell>
          <cell r="B13">
            <v>257059033.07999998</v>
          </cell>
          <cell r="C13">
            <v>58635041.759999998</v>
          </cell>
          <cell r="D13">
            <v>0.36999999999534339</v>
          </cell>
          <cell r="E13">
            <v>18863492.75</v>
          </cell>
          <cell r="F13">
            <v>285310669.64000005</v>
          </cell>
          <cell r="G13">
            <v>4430954.7</v>
          </cell>
          <cell r="H13">
            <v>-715267.11</v>
          </cell>
          <cell r="I13">
            <v>-10535101.93</v>
          </cell>
          <cell r="J13">
            <v>-39041073.029999994</v>
          </cell>
          <cell r="L13">
            <v>43339503.230000004</v>
          </cell>
          <cell r="M13">
            <v>37762399.820000008</v>
          </cell>
          <cell r="N13">
            <v>105363714.64999999</v>
          </cell>
          <cell r="O13">
            <v>49464003.940000013</v>
          </cell>
          <cell r="P13">
            <v>809937371.87000012</v>
          </cell>
        </row>
        <row r="14">
          <cell r="A14" t="str">
            <v>Distribution Gas Cost</v>
          </cell>
          <cell r="B14">
            <v>187981639.20000002</v>
          </cell>
          <cell r="C14">
            <v>46318938.539999992</v>
          </cell>
          <cell r="D14" t="str">
            <v>0</v>
          </cell>
          <cell r="E14" t="str">
            <v>0</v>
          </cell>
          <cell r="F14">
            <v>282516772.37999994</v>
          </cell>
          <cell r="G14">
            <v>129285.98999999705</v>
          </cell>
          <cell r="H14">
            <v>-715267.11</v>
          </cell>
          <cell r="I14">
            <v>-10535101.93</v>
          </cell>
          <cell r="J14">
            <v>-651571.47</v>
          </cell>
          <cell r="L14">
            <v>32239320.719999999</v>
          </cell>
          <cell r="M14">
            <v>24246198.410000004</v>
          </cell>
          <cell r="N14">
            <v>85435655.560000017</v>
          </cell>
          <cell r="O14">
            <v>39229957.710000008</v>
          </cell>
          <cell r="P14">
            <v>686195827.99999988</v>
          </cell>
        </row>
        <row r="15">
          <cell r="A15" t="str">
            <v>Transportation Gas Cost</v>
          </cell>
          <cell r="B15">
            <v>1259289.77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-64350.62</v>
          </cell>
          <cell r="L15" t="str">
            <v>0</v>
          </cell>
          <cell r="M15">
            <v>1070.07</v>
          </cell>
          <cell r="N15">
            <v>69354</v>
          </cell>
          <cell r="O15">
            <v>6172.65</v>
          </cell>
          <cell r="P15">
            <v>1271535.8700000001</v>
          </cell>
        </row>
        <row r="16">
          <cell r="A16" t="str">
            <v>Purchased Gas Cost</v>
          </cell>
          <cell r="B16">
            <v>189240928.97000003</v>
          </cell>
          <cell r="C16">
            <v>46318938.539999992</v>
          </cell>
          <cell r="D16" t="str">
            <v>0</v>
          </cell>
          <cell r="E16" t="str">
            <v>0</v>
          </cell>
          <cell r="F16">
            <v>282516772.37999994</v>
          </cell>
          <cell r="G16">
            <v>129285.98999999705</v>
          </cell>
          <cell r="H16">
            <v>-715267.11</v>
          </cell>
          <cell r="I16">
            <v>-10535101.93</v>
          </cell>
          <cell r="J16">
            <v>-715922.09</v>
          </cell>
          <cell r="L16">
            <v>32239320.719999999</v>
          </cell>
          <cell r="M16">
            <v>24247268.480000004</v>
          </cell>
          <cell r="N16">
            <v>85505009.560000017</v>
          </cell>
          <cell r="O16">
            <v>39236130.360000007</v>
          </cell>
          <cell r="P16">
            <v>687467363.86999989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>
            <v>-38184780.479999997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>
            <v>-38184780.479999997</v>
          </cell>
        </row>
        <row r="18">
          <cell r="A18" t="str">
            <v>Total Purchased Gas Costs</v>
          </cell>
          <cell r="B18">
            <v>189240928.97000003</v>
          </cell>
          <cell r="C18">
            <v>46318938.539999992</v>
          </cell>
          <cell r="D18" t="str">
            <v>0</v>
          </cell>
          <cell r="E18" t="str">
            <v>0</v>
          </cell>
          <cell r="F18">
            <v>282516772.37999994</v>
          </cell>
          <cell r="G18">
            <v>129285.98999999705</v>
          </cell>
          <cell r="H18">
            <v>-715267.11</v>
          </cell>
          <cell r="I18">
            <v>-10535101.93</v>
          </cell>
          <cell r="J18">
            <v>-38900702.57</v>
          </cell>
          <cell r="L18">
            <v>32239320.719999999</v>
          </cell>
          <cell r="M18">
            <v>24247268.480000004</v>
          </cell>
          <cell r="N18">
            <v>85505009.560000017</v>
          </cell>
          <cell r="O18">
            <v>39236130.360000007</v>
          </cell>
          <cell r="P18">
            <v>649282583.38999987</v>
          </cell>
        </row>
        <row r="19">
          <cell r="A19" t="str">
            <v>Tranportation margins</v>
          </cell>
          <cell r="B19">
            <v>923635.44</v>
          </cell>
          <cell r="C19">
            <v>222871.61</v>
          </cell>
          <cell r="D19">
            <v>0</v>
          </cell>
          <cell r="E19">
            <v>18754362.420000002</v>
          </cell>
          <cell r="F19">
            <v>48120.76</v>
          </cell>
          <cell r="G19">
            <v>35413.93</v>
          </cell>
          <cell r="H19">
            <v>-37117.11</v>
          </cell>
          <cell r="I19">
            <v>-10535101.93</v>
          </cell>
          <cell r="J19">
            <v>-9409.9999999999927</v>
          </cell>
          <cell r="L19">
            <v>518257.91999999998</v>
          </cell>
          <cell r="M19">
            <v>83851.62</v>
          </cell>
          <cell r="N19">
            <v>2035331.1400000001</v>
          </cell>
          <cell r="O19">
            <v>673286.30999999994</v>
          </cell>
          <cell r="P19">
            <v>12713502.110000003</v>
          </cell>
        </row>
        <row r="20">
          <cell r="A20" t="str">
            <v>Gross Profit</v>
          </cell>
          <cell r="B20">
            <v>67818104.109999955</v>
          </cell>
          <cell r="C20">
            <v>12316103.220000006</v>
          </cell>
          <cell r="D20">
            <v>0.36999999999534339</v>
          </cell>
          <cell r="E20">
            <v>18863492.75</v>
          </cell>
          <cell r="F20">
            <v>2793897.2600001097</v>
          </cell>
          <cell r="G20">
            <v>4301668.71</v>
          </cell>
          <cell r="H20">
            <v>0</v>
          </cell>
          <cell r="I20">
            <v>0</v>
          </cell>
          <cell r="J20">
            <v>-140370.45999999344</v>
          </cell>
          <cell r="L20">
            <v>11100182.510000005</v>
          </cell>
          <cell r="M20">
            <v>13515131.340000004</v>
          </cell>
          <cell r="N20">
            <v>19858705.089999974</v>
          </cell>
          <cell r="O20">
            <v>10227873.580000006</v>
          </cell>
          <cell r="P20">
            <v>160654788.48000005</v>
          </cell>
        </row>
        <row r="21">
          <cell r="A21" t="str">
            <v>Direct Expenses</v>
          </cell>
          <cell r="B21">
            <v>8878009.129999999</v>
          </cell>
          <cell r="C21">
            <v>3000170.7</v>
          </cell>
          <cell r="D21">
            <v>13372763.180000003</v>
          </cell>
          <cell r="E21">
            <v>12772371.680000002</v>
          </cell>
          <cell r="F21">
            <v>2300225.65</v>
          </cell>
          <cell r="G21">
            <v>367454.89</v>
          </cell>
          <cell r="H21" t="str">
            <v>0</v>
          </cell>
          <cell r="I21" t="str">
            <v>0</v>
          </cell>
          <cell r="J21">
            <v>-169032.46</v>
          </cell>
          <cell r="L21">
            <v>2367389.19</v>
          </cell>
          <cell r="M21">
            <v>2667955.27</v>
          </cell>
          <cell r="N21">
            <v>4275095.66</v>
          </cell>
          <cell r="O21">
            <v>2046520.18</v>
          </cell>
          <cell r="P21">
            <v>51878923.07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L22">
            <v>-1.1641532182693481E-10</v>
          </cell>
          <cell r="M22">
            <v>0</v>
          </cell>
          <cell r="N22">
            <v>1.1641532182693481E-10</v>
          </cell>
          <cell r="O22">
            <v>1.1641532182693481E-10</v>
          </cell>
          <cell r="P22">
            <v>1.1641532182693481E-10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L23">
            <v>-1.1641532182693481E-10</v>
          </cell>
          <cell r="M23">
            <v>0</v>
          </cell>
          <cell r="N23">
            <v>1.1641532182693481E-10</v>
          </cell>
          <cell r="O23">
            <v>1.1641532182693481E-10</v>
          </cell>
          <cell r="P23">
            <v>1.1641532182693481E-10</v>
          </cell>
        </row>
        <row r="24">
          <cell r="A24" t="str">
            <v>Share Services Billings</v>
          </cell>
          <cell r="B24">
            <v>5667935.3699999992</v>
          </cell>
          <cell r="C24">
            <v>1086024.79</v>
          </cell>
          <cell r="D24">
            <v>-13686704.219999999</v>
          </cell>
          <cell r="E24">
            <v>1163537.0900000001</v>
          </cell>
          <cell r="F24">
            <v>122953.43</v>
          </cell>
          <cell r="G24">
            <v>100450.34</v>
          </cell>
          <cell r="H24" t="str">
            <v>0</v>
          </cell>
          <cell r="I24" t="str">
            <v>0</v>
          </cell>
          <cell r="J24" t="str">
            <v>0</v>
          </cell>
          <cell r="L24">
            <v>1132836.33</v>
          </cell>
          <cell r="M24">
            <v>1346441.84</v>
          </cell>
          <cell r="N24">
            <v>2063530.46</v>
          </cell>
          <cell r="O24">
            <v>1003017.98</v>
          </cell>
          <cell r="P24">
            <v>23.410000000847504</v>
          </cell>
        </row>
        <row r="25">
          <cell r="A25" t="str">
            <v>SSU Billings</v>
          </cell>
          <cell r="B25">
            <v>5667935.3699999992</v>
          </cell>
          <cell r="C25">
            <v>1086024.79</v>
          </cell>
          <cell r="D25">
            <v>-13686704.219999999</v>
          </cell>
          <cell r="E25">
            <v>1163537.0900000001</v>
          </cell>
          <cell r="F25">
            <v>122953.43</v>
          </cell>
          <cell r="G25">
            <v>100450.34</v>
          </cell>
          <cell r="H25">
            <v>0</v>
          </cell>
          <cell r="I25">
            <v>0</v>
          </cell>
          <cell r="J25">
            <v>0</v>
          </cell>
          <cell r="L25">
            <v>1132836.33</v>
          </cell>
          <cell r="M25">
            <v>1346441.84</v>
          </cell>
          <cell r="N25">
            <v>2063530.46</v>
          </cell>
          <cell r="O25">
            <v>1003017.9799999999</v>
          </cell>
          <cell r="P25">
            <v>23.410000000731088</v>
          </cell>
        </row>
        <row r="26">
          <cell r="A26" t="str">
            <v>Total Operation &amp; Maintenance Exp - Excl Bad Debt</v>
          </cell>
          <cell r="B26">
            <v>14545944.499999998</v>
          </cell>
          <cell r="C26">
            <v>4086195.49</v>
          </cell>
          <cell r="D26">
            <v>-313941.03999999672</v>
          </cell>
          <cell r="E26">
            <v>13935908.770000001</v>
          </cell>
          <cell r="F26">
            <v>2423179.08</v>
          </cell>
          <cell r="G26">
            <v>467905.23</v>
          </cell>
          <cell r="H26" t="str">
            <v>0</v>
          </cell>
          <cell r="I26" t="str">
            <v>0</v>
          </cell>
          <cell r="J26">
            <v>-169032.46</v>
          </cell>
          <cell r="L26">
            <v>3500225.52</v>
          </cell>
          <cell r="M26">
            <v>4014397.11</v>
          </cell>
          <cell r="N26">
            <v>6338626.1199999992</v>
          </cell>
          <cell r="O26">
            <v>3049538.16</v>
          </cell>
          <cell r="P26">
            <v>51878946.480000004</v>
          </cell>
        </row>
        <row r="27">
          <cell r="A27" t="str">
            <v>Bad Debt Expense</v>
          </cell>
          <cell r="B27">
            <v>530889</v>
          </cell>
          <cell r="C27">
            <v>357525.21</v>
          </cell>
          <cell r="D27" t="str">
            <v>0</v>
          </cell>
          <cell r="E27">
            <v>-44183.75</v>
          </cell>
          <cell r="F27">
            <v>62500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L27">
            <v>58288</v>
          </cell>
          <cell r="M27">
            <v>186369</v>
          </cell>
          <cell r="N27">
            <v>334965</v>
          </cell>
          <cell r="O27">
            <v>71879</v>
          </cell>
          <cell r="P27">
            <v>1558231.46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L30" t="str">
            <v>0</v>
          </cell>
          <cell r="M30" t="str">
            <v>0</v>
          </cell>
          <cell r="N30">
            <v>3726.42</v>
          </cell>
          <cell r="O30" t="str">
            <v>0</v>
          </cell>
          <cell r="P30">
            <v>3726.42</v>
          </cell>
        </row>
        <row r="31">
          <cell r="A31" t="str">
            <v>Depreciation Expense - Depr Exp-Natural Ga 4030-30002</v>
          </cell>
          <cell r="B31" t="str">
            <v>0</v>
          </cell>
          <cell r="C31">
            <v>12481.96</v>
          </cell>
          <cell r="D31" t="str">
            <v>0</v>
          </cell>
          <cell r="E31">
            <v>245652.05</v>
          </cell>
          <cell r="F31" t="str">
            <v>0</v>
          </cell>
          <cell r="G31">
            <v>24985.67</v>
          </cell>
          <cell r="H31" t="str">
            <v>0</v>
          </cell>
          <cell r="I31" t="str">
            <v>0</v>
          </cell>
          <cell r="J31" t="str">
            <v>0</v>
          </cell>
          <cell r="L31" t="str">
            <v>0</v>
          </cell>
          <cell r="M31" t="str">
            <v>0</v>
          </cell>
          <cell r="N31">
            <v>9291.9</v>
          </cell>
          <cell r="O31">
            <v>979.65</v>
          </cell>
          <cell r="P31">
            <v>293391.23</v>
          </cell>
        </row>
        <row r="32">
          <cell r="A32" t="str">
            <v>Depreciation Expense - Depr Exp-Undergroun 4030-30003</v>
          </cell>
          <cell r="B32" t="str">
            <v>0</v>
          </cell>
          <cell r="C32">
            <v>2725.18</v>
          </cell>
          <cell r="D32" t="str">
            <v>0</v>
          </cell>
          <cell r="E32" t="str">
            <v>0</v>
          </cell>
          <cell r="F32" t="str">
            <v>0</v>
          </cell>
          <cell r="G32">
            <v>52197.440000000002</v>
          </cell>
          <cell r="H32" t="str">
            <v>0</v>
          </cell>
          <cell r="I32" t="str">
            <v>0</v>
          </cell>
          <cell r="J32" t="str">
            <v>0</v>
          </cell>
          <cell r="L32" t="str">
            <v>0</v>
          </cell>
          <cell r="M32" t="str">
            <v>0</v>
          </cell>
          <cell r="N32">
            <v>6679.63</v>
          </cell>
          <cell r="O32">
            <v>17567.03</v>
          </cell>
          <cell r="P32">
            <v>79169.279999999999</v>
          </cell>
        </row>
        <row r="33">
          <cell r="A33" t="str">
            <v>Depreciation Expense - Depr Exp-Transmissi 4030-30004</v>
          </cell>
          <cell r="B33" t="str">
            <v>0</v>
          </cell>
          <cell r="C33">
            <v>39317.74</v>
          </cell>
          <cell r="D33" t="str">
            <v>0</v>
          </cell>
          <cell r="E33">
            <v>1344876.28</v>
          </cell>
          <cell r="F33" t="str">
            <v>0</v>
          </cell>
          <cell r="G33">
            <v>53597.05</v>
          </cell>
          <cell r="H33" t="str">
            <v>0</v>
          </cell>
          <cell r="I33" t="str">
            <v>0</v>
          </cell>
          <cell r="J33" t="str">
            <v>0</v>
          </cell>
          <cell r="L33">
            <v>27528.97</v>
          </cell>
          <cell r="M33">
            <v>6443.23</v>
          </cell>
          <cell r="N33">
            <v>91963.56</v>
          </cell>
          <cell r="O33">
            <v>7381.62</v>
          </cell>
          <cell r="P33">
            <v>1571108.45</v>
          </cell>
        </row>
        <row r="34">
          <cell r="A34" t="str">
            <v>Depreciation Expense - Depr Exp-Distributi 4030-30005</v>
          </cell>
          <cell r="B34">
            <v>6103027.0499999998</v>
          </cell>
          <cell r="C34">
            <v>572746.91</v>
          </cell>
          <cell r="D34" t="str">
            <v>0</v>
          </cell>
          <cell r="E34" t="str">
            <v>0</v>
          </cell>
          <cell r="F34">
            <v>12173.05</v>
          </cell>
          <cell r="G34">
            <v>7275.05</v>
          </cell>
          <cell r="H34" t="str">
            <v>0</v>
          </cell>
          <cell r="I34" t="str">
            <v>0</v>
          </cell>
          <cell r="J34" t="str">
            <v>0</v>
          </cell>
          <cell r="L34">
            <v>902261.24</v>
          </cell>
          <cell r="M34">
            <v>1270774.9099999999</v>
          </cell>
          <cell r="N34">
            <v>2046804.27</v>
          </cell>
          <cell r="O34">
            <v>928704.96</v>
          </cell>
          <cell r="P34">
            <v>11843767.439999999</v>
          </cell>
        </row>
        <row r="35">
          <cell r="A35" t="str">
            <v>Depreciation Expense - Depr Exp-General Pl 4030-30007</v>
          </cell>
          <cell r="B35">
            <v>166477.17000000001</v>
          </cell>
          <cell r="C35">
            <v>204467.75</v>
          </cell>
          <cell r="D35">
            <v>2207501.75</v>
          </cell>
          <cell r="E35">
            <v>53291.28</v>
          </cell>
          <cell r="F35">
            <v>23.01</v>
          </cell>
          <cell r="G35">
            <v>51797.7</v>
          </cell>
          <cell r="H35" t="str">
            <v>0</v>
          </cell>
          <cell r="I35" t="str">
            <v>0</v>
          </cell>
          <cell r="J35" t="str">
            <v>0</v>
          </cell>
          <cell r="L35">
            <v>107037.86</v>
          </cell>
          <cell r="M35">
            <v>351007.34</v>
          </cell>
          <cell r="N35">
            <v>118968.03</v>
          </cell>
          <cell r="O35">
            <v>84632.02</v>
          </cell>
          <cell r="P35">
            <v>3345203.91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>
            <v>3239.48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>
            <v>3239.48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>
            <v>8394</v>
          </cell>
          <cell r="G37">
            <v>7755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>
            <v>16149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>
            <v>29545.06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>
            <v>29545.06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>
            <v>868.16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>
            <v>868.16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L40">
            <v>840.37</v>
          </cell>
          <cell r="M40" t="str">
            <v>0</v>
          </cell>
          <cell r="N40">
            <v>20015.87</v>
          </cell>
          <cell r="O40">
            <v>2718.79</v>
          </cell>
          <cell r="P40">
            <v>23575.03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L41">
            <v>-376.42</v>
          </cell>
          <cell r="M41" t="str">
            <v>0</v>
          </cell>
          <cell r="N41">
            <v>-9790.09</v>
          </cell>
          <cell r="O41">
            <v>-2204.0700000000002</v>
          </cell>
          <cell r="P41">
            <v>-12370.58</v>
          </cell>
        </row>
        <row r="42">
          <cell r="A42" t="str">
            <v>Depreciation Expense - Heavy Equipment Dep 4030-30041</v>
          </cell>
          <cell r="B42" t="str">
            <v>0</v>
          </cell>
          <cell r="C42">
            <v>29461.52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L42">
            <v>4599.1099999999997</v>
          </cell>
          <cell r="M42">
            <v>21824.09</v>
          </cell>
          <cell r="N42">
            <v>33661.629999999997</v>
          </cell>
          <cell r="O42">
            <v>11538.72</v>
          </cell>
          <cell r="P42">
            <v>101085.07</v>
          </cell>
        </row>
        <row r="43">
          <cell r="A43" t="str">
            <v>Depreciation Expense - Heavy Equipment Dep 4030-30042</v>
          </cell>
          <cell r="B43" t="str">
            <v>0</v>
          </cell>
          <cell r="C43">
            <v>-29461.52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L43">
            <v>-3909.24</v>
          </cell>
          <cell r="M43">
            <v>-18558.810000000001</v>
          </cell>
          <cell r="N43">
            <v>-28612.39</v>
          </cell>
          <cell r="O43">
            <v>-9807.92</v>
          </cell>
          <cell r="P43">
            <v>-90349.88</v>
          </cell>
        </row>
        <row r="44">
          <cell r="A44" t="str">
            <v>Depreciation Expense - Stores Depreciation 4030-30051</v>
          </cell>
          <cell r="B44">
            <v>22.01</v>
          </cell>
          <cell r="C44">
            <v>853.24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L44">
            <v>50.21</v>
          </cell>
          <cell r="M44">
            <v>142.12</v>
          </cell>
          <cell r="N44">
            <v>111.72</v>
          </cell>
          <cell r="O44">
            <v>28.73</v>
          </cell>
          <cell r="P44">
            <v>1208.03</v>
          </cell>
        </row>
        <row r="45">
          <cell r="A45" t="str">
            <v>Depreciation Expense - Stores Depreciation 4030-30052</v>
          </cell>
          <cell r="B45">
            <v>-13.65</v>
          </cell>
          <cell r="C45">
            <v>-252.8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L45">
            <v>-22.49</v>
          </cell>
          <cell r="M45">
            <v>-63</v>
          </cell>
          <cell r="N45">
            <v>-52.63</v>
          </cell>
          <cell r="O45">
            <v>-13.46</v>
          </cell>
          <cell r="P45">
            <v>-418.03</v>
          </cell>
        </row>
        <row r="46">
          <cell r="A46" t="str">
            <v>Depreciation Expense - Tools &amp; Shop Deprec 4030-30061</v>
          </cell>
          <cell r="B46">
            <v>11257.21</v>
          </cell>
          <cell r="C46">
            <v>28771.14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L46">
            <v>22877.53</v>
          </cell>
          <cell r="M46">
            <v>23141.25</v>
          </cell>
          <cell r="N46">
            <v>23048.2</v>
          </cell>
          <cell r="O46">
            <v>24022.44</v>
          </cell>
          <cell r="P46">
            <v>133117.76999999999</v>
          </cell>
        </row>
        <row r="47">
          <cell r="A47" t="str">
            <v>Depreciation Expense - Tools &amp; Shop Deprec 4030-30062</v>
          </cell>
          <cell r="B47">
            <v>-6979.47</v>
          </cell>
          <cell r="C47">
            <v>-8524.42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L47">
            <v>-10247.41</v>
          </cell>
          <cell r="M47">
            <v>-10257.459999999999</v>
          </cell>
          <cell r="N47">
            <v>-10857.69</v>
          </cell>
          <cell r="O47">
            <v>-11251.34</v>
          </cell>
          <cell r="P47">
            <v>-58117.79</v>
          </cell>
        </row>
        <row r="48">
          <cell r="A48" t="str">
            <v>Depreciation Expense - Lab Depreciation 4030-30071</v>
          </cell>
          <cell r="B48">
            <v>795.15</v>
          </cell>
          <cell r="C48">
            <v>21.07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L48" t="str">
            <v>0</v>
          </cell>
          <cell r="M48">
            <v>3681.42</v>
          </cell>
          <cell r="N48" t="str">
            <v>0</v>
          </cell>
          <cell r="O48">
            <v>297.51</v>
          </cell>
          <cell r="P48">
            <v>4795.1499999999996</v>
          </cell>
        </row>
        <row r="49">
          <cell r="A49" t="str">
            <v>Depreciation Expense - Lab Depreciation Ca 4030-30072</v>
          </cell>
          <cell r="B49">
            <v>-492.99</v>
          </cell>
          <cell r="C49">
            <v>-6.24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L49" t="str">
            <v>0</v>
          </cell>
          <cell r="M49">
            <v>-1631.81</v>
          </cell>
          <cell r="N49" t="str">
            <v>0</v>
          </cell>
          <cell r="O49">
            <v>-139.35</v>
          </cell>
          <cell r="P49">
            <v>-2270.39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>
            <v>-189799.45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>
            <v>-189799.45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>
            <v>-150835.32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>
            <v>-150835.32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>
            <v>-225583.55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>
            <v>-225583.55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>
            <v>-316167.38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>
            <v>-316167.38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>
            <v>-1009136.27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>
            <v>-1009136.27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>
            <v>-177700.26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>
            <v>-177700.26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>
            <v>-104174.6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>
            <v>-104174.6</v>
          </cell>
        </row>
        <row r="57">
          <cell r="A57" t="str">
            <v>Depreciation Expense - Billing for Taxes O 4030-41124</v>
          </cell>
          <cell r="B57">
            <v>1009136.27</v>
          </cell>
          <cell r="C57">
            <v>177700.26</v>
          </cell>
          <cell r="D57">
            <v>-34104.92</v>
          </cell>
          <cell r="E57">
            <v>104174.6</v>
          </cell>
          <cell r="F57">
            <v>27589.360000000001</v>
          </cell>
          <cell r="G57">
            <v>6515.56</v>
          </cell>
          <cell r="H57" t="str">
            <v>0</v>
          </cell>
          <cell r="I57" t="str">
            <v>0</v>
          </cell>
          <cell r="J57" t="str">
            <v>0</v>
          </cell>
          <cell r="L57">
            <v>189799.45</v>
          </cell>
          <cell r="M57">
            <v>225583.55</v>
          </cell>
          <cell r="N57">
            <v>316167.38</v>
          </cell>
          <cell r="O57">
            <v>150835.32</v>
          </cell>
          <cell r="P57">
            <v>2173396.83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 t="str">
            <v>0</v>
          </cell>
          <cell r="N58" t="str">
            <v>0</v>
          </cell>
          <cell r="O58">
            <v>-6.3664629124104977E-12</v>
          </cell>
          <cell r="P58">
            <v>-6.3664629124104977E-12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L59" t="str">
            <v>0</v>
          </cell>
          <cell r="M59" t="str">
            <v>0</v>
          </cell>
          <cell r="N59">
            <v>1135.31</v>
          </cell>
          <cell r="O59" t="str">
            <v>0</v>
          </cell>
          <cell r="P59">
            <v>1135.31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>
            <v>52267.05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>
            <v>52267.05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L62" t="str">
            <v>0</v>
          </cell>
          <cell r="M62" t="str">
            <v>0</v>
          </cell>
          <cell r="N62">
            <v>8322.4</v>
          </cell>
          <cell r="O62" t="str">
            <v>0</v>
          </cell>
          <cell r="P62">
            <v>8322.4</v>
          </cell>
        </row>
        <row r="63">
          <cell r="A63" t="str">
            <v>Amortization of gas plant acquisition a - Amort Util/Plant Ac 4060-30011</v>
          </cell>
          <cell r="B63">
            <v>-264322.92</v>
          </cell>
          <cell r="C63" t="str">
            <v>0</v>
          </cell>
          <cell r="D63" t="str">
            <v>0</v>
          </cell>
          <cell r="E63">
            <v>-113281.25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L63" t="str">
            <v>0</v>
          </cell>
          <cell r="M63">
            <v>10458.969999999999</v>
          </cell>
          <cell r="N63">
            <v>47207.23</v>
          </cell>
          <cell r="O63">
            <v>31118.13</v>
          </cell>
          <cell r="P63">
            <v>-288819.84000000003</v>
          </cell>
        </row>
        <row r="64">
          <cell r="A64" t="str">
            <v>Amortization of property losses unrecov - Amort Util/Plant Ac 4071-30011</v>
          </cell>
          <cell r="B64">
            <v>703497.23</v>
          </cell>
          <cell r="C64" t="str">
            <v>0</v>
          </cell>
          <cell r="D64" t="str">
            <v>0</v>
          </cell>
          <cell r="E64">
            <v>36241.269999999997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>
            <v>739738.5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7722403.0600000005</v>
          </cell>
          <cell r="C66">
            <v>1030301.7899999999</v>
          </cell>
          <cell r="D66">
            <v>-2.1827872842550278E-10</v>
          </cell>
          <cell r="E66">
            <v>1670954.2300000002</v>
          </cell>
          <cell r="F66">
            <v>133231.01</v>
          </cell>
          <cell r="G66">
            <v>204991.62999999998</v>
          </cell>
          <cell r="H66">
            <v>0</v>
          </cell>
          <cell r="I66">
            <v>0</v>
          </cell>
          <cell r="J66">
            <v>0</v>
          </cell>
          <cell r="L66">
            <v>1240439.18</v>
          </cell>
          <cell r="M66">
            <v>1882545.8</v>
          </cell>
          <cell r="N66">
            <v>2677790.75</v>
          </cell>
          <cell r="O66">
            <v>1236408.78</v>
          </cell>
          <cell r="P66">
            <v>17799066.23</v>
          </cell>
        </row>
        <row r="67">
          <cell r="A67" t="str">
            <v>Depreciation and Amortization</v>
          </cell>
          <cell r="B67">
            <v>7722403.0600000005</v>
          </cell>
          <cell r="C67">
            <v>1030301.79</v>
          </cell>
          <cell r="D67">
            <v>-1.3096723705530167E-10</v>
          </cell>
          <cell r="E67">
            <v>1670954.23</v>
          </cell>
          <cell r="F67">
            <v>133231.01</v>
          </cell>
          <cell r="G67">
            <v>204991.63</v>
          </cell>
          <cell r="H67" t="str">
            <v>0</v>
          </cell>
          <cell r="I67" t="str">
            <v>0</v>
          </cell>
          <cell r="J67" t="str">
            <v>0</v>
          </cell>
          <cell r="L67">
            <v>1240439.18</v>
          </cell>
          <cell r="M67">
            <v>1882545.8</v>
          </cell>
          <cell r="N67">
            <v>2677790.75</v>
          </cell>
          <cell r="O67">
            <v>1236408.78</v>
          </cell>
          <cell r="P67">
            <v>17799066.23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-8.7311491370201111E-11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SSU Depreciation</v>
          </cell>
          <cell r="B69">
            <v>1009136.27</v>
          </cell>
          <cell r="C69">
            <v>177700.26</v>
          </cell>
          <cell r="D69">
            <v>-34104.92</v>
          </cell>
          <cell r="E69">
            <v>104174.6</v>
          </cell>
          <cell r="F69">
            <v>27589.360000000001</v>
          </cell>
          <cell r="G69">
            <v>6515.56</v>
          </cell>
          <cell r="H69">
            <v>0</v>
          </cell>
          <cell r="I69">
            <v>0</v>
          </cell>
          <cell r="J69">
            <v>0</v>
          </cell>
          <cell r="L69">
            <v>189799.45</v>
          </cell>
          <cell r="M69">
            <v>225583.55</v>
          </cell>
          <cell r="N69">
            <v>316167.38</v>
          </cell>
          <cell r="O69">
            <v>150835.32</v>
          </cell>
          <cell r="P69">
            <v>2173396.83</v>
          </cell>
        </row>
        <row r="70">
          <cell r="A70" t="str">
            <v>Payroll Taxes</v>
          </cell>
          <cell r="B70">
            <v>143894.20000000001</v>
          </cell>
          <cell r="C70">
            <v>70531.83</v>
          </cell>
          <cell r="D70">
            <v>196909.42</v>
          </cell>
          <cell r="E70">
            <v>91572.41</v>
          </cell>
          <cell r="F70">
            <v>-23220.85</v>
          </cell>
          <cell r="G70">
            <v>8002.25</v>
          </cell>
          <cell r="H70" t="str">
            <v>0</v>
          </cell>
          <cell r="I70" t="str">
            <v>0</v>
          </cell>
          <cell r="J70" t="str">
            <v>0</v>
          </cell>
          <cell r="L70">
            <v>40713.42</v>
          </cell>
          <cell r="M70">
            <v>51568.27</v>
          </cell>
          <cell r="N70">
            <v>67326.95</v>
          </cell>
          <cell r="O70">
            <v>31270.61</v>
          </cell>
          <cell r="P70">
            <v>678568.51</v>
          </cell>
        </row>
        <row r="71">
          <cell r="A71" t="str">
            <v>Ad Valorem</v>
          </cell>
          <cell r="B71">
            <v>-525750</v>
          </cell>
          <cell r="C71">
            <v>675000</v>
          </cell>
          <cell r="D71">
            <v>120500</v>
          </cell>
          <cell r="E71">
            <v>578000</v>
          </cell>
          <cell r="F71">
            <v>50000</v>
          </cell>
          <cell r="G71">
            <v>-255837.12</v>
          </cell>
          <cell r="H71" t="str">
            <v>0</v>
          </cell>
          <cell r="I71" t="str">
            <v>0</v>
          </cell>
          <cell r="J71" t="str">
            <v>0</v>
          </cell>
          <cell r="L71">
            <v>-121230</v>
          </cell>
          <cell r="M71">
            <v>422703</v>
          </cell>
          <cell r="N71">
            <v>-57318</v>
          </cell>
          <cell r="O71">
            <v>593723.16</v>
          </cell>
          <cell r="P71">
            <v>1479791.04</v>
          </cell>
        </row>
        <row r="72">
          <cell r="A72" t="str">
            <v>Franchise Taxes</v>
          </cell>
          <cell r="B72">
            <v>7159937.1999999983</v>
          </cell>
          <cell r="C72">
            <v>844550.38</v>
          </cell>
          <cell r="D72" t="str">
            <v>0</v>
          </cell>
          <cell r="E72" t="str">
            <v>0</v>
          </cell>
          <cell r="F72" t="str">
            <v>0</v>
          </cell>
          <cell r="G72">
            <v>38160.6</v>
          </cell>
          <cell r="H72" t="str">
            <v>0</v>
          </cell>
          <cell r="I72" t="str">
            <v>0</v>
          </cell>
          <cell r="J72" t="str">
            <v>0</v>
          </cell>
          <cell r="L72">
            <v>1503485.2</v>
          </cell>
          <cell r="M72">
            <v>93690.78</v>
          </cell>
          <cell r="N72">
            <v>89174.38</v>
          </cell>
          <cell r="O72">
            <v>1666.67</v>
          </cell>
          <cell r="P72">
            <v>9730665.209999999</v>
          </cell>
        </row>
        <row r="73">
          <cell r="A73" t="str">
            <v>State Gross Receipts</v>
          </cell>
          <cell r="B73">
            <v>1534425.25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L73">
            <v>259074.69</v>
          </cell>
          <cell r="M73" t="str">
            <v>0</v>
          </cell>
          <cell r="N73">
            <v>245986.66</v>
          </cell>
          <cell r="O73" t="str">
            <v>0</v>
          </cell>
          <cell r="P73">
            <v>2039486.6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>
            <v>102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L76">
            <v>0</v>
          </cell>
          <cell r="M76">
            <v>-1.4551915228366852E-11</v>
          </cell>
          <cell r="N76">
            <v>-3.637978807091713E-12</v>
          </cell>
          <cell r="O76">
            <v>-1.0004441719502211E-11</v>
          </cell>
          <cell r="P76">
            <v>101.99999999997135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>
            <v>10290.18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>
            <v>10290.18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>
            <v>4045.49</v>
          </cell>
          <cell r="M81" t="str">
            <v>0</v>
          </cell>
          <cell r="N81" t="str">
            <v>0</v>
          </cell>
          <cell r="O81" t="str">
            <v>0</v>
          </cell>
          <cell r="P81">
            <v>4045.49</v>
          </cell>
        </row>
        <row r="82">
          <cell r="A82" t="str">
            <v>Taxes other than income taxes, utility  - Public Serv Comm As 4081-30112</v>
          </cell>
          <cell r="B82">
            <v>37858.769999999997</v>
          </cell>
          <cell r="C82">
            <v>20000</v>
          </cell>
          <cell r="D82" t="str">
            <v>0</v>
          </cell>
          <cell r="E82">
            <v>25899.93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L82" t="str">
            <v>0</v>
          </cell>
          <cell r="M82" t="str">
            <v>0</v>
          </cell>
          <cell r="N82">
            <v>27155.71</v>
          </cell>
          <cell r="O82">
            <v>35638.449999999997</v>
          </cell>
          <cell r="P82">
            <v>146552.85999999999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L83" t="str">
            <v>0</v>
          </cell>
          <cell r="M83" t="str">
            <v>0</v>
          </cell>
          <cell r="N83">
            <v>19152</v>
          </cell>
          <cell r="O83" t="str">
            <v>0</v>
          </cell>
          <cell r="P83">
            <v>19152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>
            <v>-25842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>
            <v>-25842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>
            <v>-22761.26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>
            <v>-22761.26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>
            <v>-31190.69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>
            <v>-31190.69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>
            <v>-46559.78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>
            <v>-46559.78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>
            <v>-7868.27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>
            <v>-7868.27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>
            <v>-132294.85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>
            <v>-132294.85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>
            <v>-24688.7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>
            <v>-24688.7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>
            <v>-26204.13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>
            <v>-26204.13</v>
          </cell>
        </row>
        <row r="99">
          <cell r="A99" t="str">
            <v>Taxes other than income taxes, utility  - Billing for Taxes O 4081-41124</v>
          </cell>
          <cell r="B99">
            <v>91351.5</v>
          </cell>
          <cell r="C99">
            <v>18054.86</v>
          </cell>
          <cell r="D99" t="str">
            <v>0</v>
          </cell>
          <cell r="E99">
            <v>26204.13</v>
          </cell>
          <cell r="F99">
            <v>6346.13</v>
          </cell>
          <cell r="G99">
            <v>1498.72</v>
          </cell>
          <cell r="H99" t="str">
            <v>0</v>
          </cell>
          <cell r="I99" t="str">
            <v>0</v>
          </cell>
          <cell r="J99" t="str">
            <v>0</v>
          </cell>
          <cell r="L99">
            <v>17984.61</v>
          </cell>
          <cell r="M99">
            <v>22176.33</v>
          </cell>
          <cell r="N99">
            <v>34166.07</v>
          </cell>
          <cell r="O99">
            <v>16368.8</v>
          </cell>
          <cell r="P99">
            <v>234151.15</v>
          </cell>
        </row>
        <row r="100">
          <cell r="A100" t="str">
            <v>Taxes other than income taxes, utility  - Billing for CSC Dep 4081-41129</v>
          </cell>
          <cell r="B100">
            <v>40943.35</v>
          </cell>
          <cell r="C100">
            <v>6633.84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L100">
            <v>7857.39</v>
          </cell>
          <cell r="M100">
            <v>9014.36</v>
          </cell>
          <cell r="N100">
            <v>12393.71</v>
          </cell>
          <cell r="O100">
            <v>6392.47</v>
          </cell>
          <cell r="P100">
            <v>83235.12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L101">
            <v>0</v>
          </cell>
          <cell r="M101">
            <v>0</v>
          </cell>
          <cell r="N101">
            <v>0</v>
          </cell>
          <cell r="O101">
            <v>1.8189894035458565E-12</v>
          </cell>
          <cell r="P101">
            <v>1.8189894035458565E-12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>
            <v>4718.57</v>
          </cell>
          <cell r="C103" t="str">
            <v>0</v>
          </cell>
          <cell r="D103" t="str">
            <v>0</v>
          </cell>
          <cell r="E103">
            <v>87551.54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>
            <v>92270.11</v>
          </cell>
        </row>
        <row r="104">
          <cell r="A104" t="str">
            <v>Taxes other than income taxes, utility  - Taxes Property And  4081-30102</v>
          </cell>
          <cell r="B104">
            <v>148788.63</v>
          </cell>
          <cell r="C104">
            <v>131144.65</v>
          </cell>
          <cell r="D104" t="str">
            <v>0</v>
          </cell>
          <cell r="E104">
            <v>178311.14</v>
          </cell>
          <cell r="F104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L104" t="str">
            <v>0</v>
          </cell>
          <cell r="M104" t="str">
            <v>0</v>
          </cell>
          <cell r="N104">
            <v>-304122.98</v>
          </cell>
          <cell r="O104" t="str">
            <v>0</v>
          </cell>
          <cell r="P104">
            <v>154121.44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>
            <v>10000</v>
          </cell>
          <cell r="H105" t="str">
            <v>0</v>
          </cell>
          <cell r="I105" t="str">
            <v>0</v>
          </cell>
          <cell r="J105" t="str">
            <v>0</v>
          </cell>
          <cell r="L105" t="str">
            <v>0</v>
          </cell>
          <cell r="M105">
            <v>9303.99</v>
          </cell>
          <cell r="N105">
            <v>27124.66</v>
          </cell>
          <cell r="O105" t="str">
            <v>0</v>
          </cell>
          <cell r="P105">
            <v>46428.65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>
            <v>10030.84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 t="str">
            <v>0</v>
          </cell>
          <cell r="M106">
            <v>19835.73</v>
          </cell>
          <cell r="N106" t="str">
            <v>0</v>
          </cell>
          <cell r="O106">
            <v>294</v>
          </cell>
          <cell r="P106">
            <v>30160.57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333951</v>
          </cell>
          <cell r="C111">
            <v>175935.35</v>
          </cell>
          <cell r="D111">
            <v>-317409.68</v>
          </cell>
          <cell r="E111">
            <v>317966.74</v>
          </cell>
          <cell r="F111">
            <v>16376.97</v>
          </cell>
          <cell r="G111">
            <v>11498.72</v>
          </cell>
          <cell r="H111" t="str">
            <v>0</v>
          </cell>
          <cell r="I111" t="str">
            <v>0</v>
          </cell>
          <cell r="J111" t="str">
            <v>0</v>
          </cell>
          <cell r="L111">
            <v>29887.49</v>
          </cell>
          <cell r="M111">
            <v>60330.41</v>
          </cell>
          <cell r="N111">
            <v>-184130.83</v>
          </cell>
          <cell r="O111">
            <v>58693.72</v>
          </cell>
          <cell r="P111">
            <v>503099.89</v>
          </cell>
        </row>
        <row r="112">
          <cell r="A112" t="str">
            <v>Revenue Related Taxes</v>
          </cell>
          <cell r="B112">
            <v>8694362.4499999993</v>
          </cell>
          <cell r="C112">
            <v>844550.38</v>
          </cell>
          <cell r="D112">
            <v>0</v>
          </cell>
          <cell r="E112">
            <v>0</v>
          </cell>
          <cell r="F112">
            <v>0</v>
          </cell>
          <cell r="G112">
            <v>38160.6</v>
          </cell>
          <cell r="H112">
            <v>0</v>
          </cell>
          <cell r="I112">
            <v>0</v>
          </cell>
          <cell r="J112">
            <v>0</v>
          </cell>
          <cell r="L112">
            <v>1762559.89</v>
          </cell>
          <cell r="M112">
            <v>93690.78</v>
          </cell>
          <cell r="N112">
            <v>335161.04000000004</v>
          </cell>
          <cell r="O112">
            <v>1666.67</v>
          </cell>
          <cell r="P112">
            <v>11770151.809999999</v>
          </cell>
        </row>
        <row r="113">
          <cell r="A113" t="str">
            <v>SSU  Taxes</v>
          </cell>
          <cell r="B113">
            <v>132294.85</v>
          </cell>
          <cell r="C113">
            <v>24688.7</v>
          </cell>
          <cell r="D113">
            <v>0</v>
          </cell>
          <cell r="E113">
            <v>26204.13</v>
          </cell>
          <cell r="F113">
            <v>6346.13</v>
          </cell>
          <cell r="G113">
            <v>1498.72</v>
          </cell>
          <cell r="H113">
            <v>0</v>
          </cell>
          <cell r="I113">
            <v>0</v>
          </cell>
          <cell r="J113">
            <v>0</v>
          </cell>
          <cell r="L113">
            <v>25842</v>
          </cell>
          <cell r="M113">
            <v>31190.690000000002</v>
          </cell>
          <cell r="N113">
            <v>46559.78</v>
          </cell>
          <cell r="O113">
            <v>22761.270000000004</v>
          </cell>
          <cell r="P113">
            <v>317386.27</v>
          </cell>
        </row>
        <row r="114">
          <cell r="A114" t="str">
            <v>Total Taxes - Other Than Income Taxes</v>
          </cell>
          <cell r="B114">
            <v>8646457.6499999966</v>
          </cell>
          <cell r="C114">
            <v>1766017.56</v>
          </cell>
          <cell r="D114">
            <v>-0.26000000000931323</v>
          </cell>
          <cell r="E114">
            <v>987539.15</v>
          </cell>
          <cell r="F114">
            <v>43156.12</v>
          </cell>
          <cell r="G114">
            <v>-198175.55</v>
          </cell>
          <cell r="H114" t="str">
            <v>0</v>
          </cell>
          <cell r="I114" t="str">
            <v>0</v>
          </cell>
          <cell r="J114" t="str">
            <v>0</v>
          </cell>
          <cell r="L114">
            <v>1711930.8</v>
          </cell>
          <cell r="M114">
            <v>628292.46</v>
          </cell>
          <cell r="N114">
            <v>161039.16</v>
          </cell>
          <cell r="O114">
            <v>685354.16</v>
          </cell>
          <cell r="P114">
            <v>14431611.249999998</v>
          </cell>
        </row>
        <row r="115">
          <cell r="A115" t="str">
            <v>Total Operating Expenses</v>
          </cell>
          <cell r="B115">
            <v>31445694.209999997</v>
          </cell>
          <cell r="C115">
            <v>7240040.0500000007</v>
          </cell>
          <cell r="D115">
            <v>-313941.3</v>
          </cell>
          <cell r="E115">
            <v>16550218.399999999</v>
          </cell>
          <cell r="F115">
            <v>2662066.21</v>
          </cell>
          <cell r="G115">
            <v>474721.31</v>
          </cell>
          <cell r="H115" t="str">
            <v>0</v>
          </cell>
          <cell r="I115" t="str">
            <v>0</v>
          </cell>
          <cell r="J115">
            <v>-169032.46</v>
          </cell>
          <cell r="L115">
            <v>6510883.5</v>
          </cell>
          <cell r="M115">
            <v>6711604.3700000001</v>
          </cell>
          <cell r="N115">
            <v>9512421.0299999993</v>
          </cell>
          <cell r="O115">
            <v>5043180.0999999996</v>
          </cell>
          <cell r="P115">
            <v>85667855.419999987</v>
          </cell>
        </row>
        <row r="116">
          <cell r="A116" t="str">
            <v>Operating (Income) Loss</v>
          </cell>
          <cell r="B116">
            <v>36372409.899999961</v>
          </cell>
          <cell r="C116">
            <v>5076063.1700000064</v>
          </cell>
          <cell r="D116">
            <v>313941.67</v>
          </cell>
          <cell r="E116">
            <v>2313274.35</v>
          </cell>
          <cell r="F116">
            <v>131831.05000010924</v>
          </cell>
          <cell r="G116">
            <v>3826947.4</v>
          </cell>
          <cell r="H116">
            <v>0</v>
          </cell>
          <cell r="I116">
            <v>0</v>
          </cell>
          <cell r="J116">
            <v>28662.000000006577</v>
          </cell>
          <cell r="L116">
            <v>4589299.0100000054</v>
          </cell>
          <cell r="M116">
            <v>6803526.9700000035</v>
          </cell>
          <cell r="N116">
            <v>10346284.059999973</v>
          </cell>
          <cell r="O116">
            <v>5184693.480000006</v>
          </cell>
          <cell r="P116">
            <v>74986933.060000077</v>
          </cell>
        </row>
        <row r="117">
          <cell r="A117" t="str">
            <v>Interest Income</v>
          </cell>
          <cell r="B117">
            <v>607767.54</v>
          </cell>
          <cell r="C117">
            <v>108951.77</v>
          </cell>
          <cell r="D117">
            <v>42136.76000000006</v>
          </cell>
          <cell r="E117">
            <v>326417.96000000002</v>
          </cell>
          <cell r="F117">
            <v>102639.26</v>
          </cell>
          <cell r="G117">
            <v>942878.54</v>
          </cell>
          <cell r="H117" t="str">
            <v>0</v>
          </cell>
          <cell r="I117" t="str">
            <v>0</v>
          </cell>
          <cell r="J117">
            <v>-2425257.85</v>
          </cell>
          <cell r="L117">
            <v>81522.86</v>
          </cell>
          <cell r="M117">
            <v>155716.14000000001</v>
          </cell>
          <cell r="N117">
            <v>198347.36</v>
          </cell>
          <cell r="O117">
            <v>85561.61</v>
          </cell>
          <cell r="P117">
            <v>226681.95</v>
          </cell>
        </row>
        <row r="118">
          <cell r="A118" t="str">
            <v>Others Income</v>
          </cell>
          <cell r="B118">
            <v>0</v>
          </cell>
          <cell r="C118">
            <v>177.34</v>
          </cell>
          <cell r="D118">
            <v>0</v>
          </cell>
          <cell r="E118">
            <v>0</v>
          </cell>
          <cell r="F118">
            <v>-23145.919999999998</v>
          </cell>
          <cell r="G118">
            <v>-151806.16</v>
          </cell>
          <cell r="H118" t="str">
            <v>0</v>
          </cell>
          <cell r="I118" t="str">
            <v>0</v>
          </cell>
          <cell r="J118">
            <v>-28662</v>
          </cell>
          <cell r="L118">
            <v>3040.06</v>
          </cell>
          <cell r="M118">
            <v>5544.88</v>
          </cell>
          <cell r="N118">
            <v>260997.38</v>
          </cell>
          <cell r="O118">
            <v>4946.3999999999996</v>
          </cell>
          <cell r="P118">
            <v>71091.98</v>
          </cell>
        </row>
        <row r="119">
          <cell r="A119" t="str">
            <v>Total Non-Operating Income</v>
          </cell>
          <cell r="B119">
            <v>607767.54</v>
          </cell>
          <cell r="C119">
            <v>109129.11</v>
          </cell>
          <cell r="D119">
            <v>42136.76000000006</v>
          </cell>
          <cell r="E119">
            <v>326417.96000000002</v>
          </cell>
          <cell r="F119">
            <v>79493.34</v>
          </cell>
          <cell r="G119">
            <v>791072.38</v>
          </cell>
          <cell r="H119" t="str">
            <v>0</v>
          </cell>
          <cell r="I119" t="str">
            <v>0</v>
          </cell>
          <cell r="J119">
            <v>-2453919.85</v>
          </cell>
          <cell r="L119">
            <v>84562.92</v>
          </cell>
          <cell r="M119">
            <v>161261.01999999999</v>
          </cell>
          <cell r="N119">
            <v>589048.63</v>
          </cell>
          <cell r="O119">
            <v>90508.01</v>
          </cell>
          <cell r="P119">
            <v>427477.82</v>
          </cell>
        </row>
        <row r="120">
          <cell r="A120" t="str">
            <v>Long Term Interest Expenses</v>
          </cell>
          <cell r="B120">
            <v>3975151.95</v>
          </cell>
          <cell r="C120">
            <v>781908.95</v>
          </cell>
          <cell r="D120">
            <v>8.9494278654456139E-10</v>
          </cell>
          <cell r="E120">
            <v>2251080.36</v>
          </cell>
          <cell r="F120" t="str">
            <v>0</v>
          </cell>
          <cell r="G120">
            <v>5515.42</v>
          </cell>
          <cell r="H120" t="str">
            <v>0</v>
          </cell>
          <cell r="I120" t="str">
            <v>0</v>
          </cell>
          <cell r="J120" t="str">
            <v>0</v>
          </cell>
          <cell r="L120">
            <v>586162.81000000006</v>
          </cell>
          <cell r="M120">
            <v>1119624.78</v>
          </cell>
          <cell r="N120">
            <v>1428086.24</v>
          </cell>
          <cell r="O120">
            <v>615202.1</v>
          </cell>
          <cell r="P120">
            <v>10762732.609999998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>
            <v>42112.5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>
            <v>-42112.5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 t="str">
            <v>0</v>
          </cell>
          <cell r="C125" t="str">
            <v>0</v>
          </cell>
          <cell r="D125" t="str">
            <v>0</v>
          </cell>
          <cell r="E125" t="str">
            <v>0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>
            <v>52.93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L129" t="str">
            <v>0</v>
          </cell>
          <cell r="M129" t="str">
            <v>0</v>
          </cell>
          <cell r="N129">
            <v>4600</v>
          </cell>
          <cell r="O129" t="str">
            <v>0</v>
          </cell>
          <cell r="P129">
            <v>4652.93</v>
          </cell>
        </row>
        <row r="130">
          <cell r="A130" t="str">
            <v>Other interest expense - Cust Deps-By Acct/D 4310-30119</v>
          </cell>
          <cell r="B130">
            <v>152557.87</v>
          </cell>
          <cell r="C130">
            <v>74346.19</v>
          </cell>
          <cell r="D130" t="str">
            <v>0</v>
          </cell>
          <cell r="E130" t="str">
            <v>0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L130">
            <v>37643.58</v>
          </cell>
          <cell r="M130">
            <v>41461.15</v>
          </cell>
          <cell r="N130">
            <v>117036.92</v>
          </cell>
          <cell r="O130">
            <v>35432.639999999999</v>
          </cell>
          <cell r="P130">
            <v>458478.35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>
            <v>1199.8800000000001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>
            <v>1199.8800000000001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>
            <v>1096065.93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>
            <v>1096065.93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>
            <v>887743.99</v>
          </cell>
          <cell r="E133" t="str">
            <v>0</v>
          </cell>
          <cell r="F133">
            <v>1229835.75</v>
          </cell>
          <cell r="G133">
            <v>265565.61</v>
          </cell>
          <cell r="H133" t="str">
            <v>0</v>
          </cell>
          <cell r="I133" t="str">
            <v>0</v>
          </cell>
          <cell r="J133">
            <v>-2383145.35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>
            <v>1131.8800000000001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>
            <v>1131.8800000000001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>
            <v>720833.87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>
            <v>720833.87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>
            <v>0</v>
          </cell>
          <cell r="N144" t="str">
            <v>0</v>
          </cell>
          <cell r="O144" t="str">
            <v>0</v>
          </cell>
          <cell r="P144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>
            <v>138926.92000000001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>
            <v>138926.92000000001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>
            <v>186247.06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>
            <v>186247.06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>
            <v>117079.17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>
            <v>117079.17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>
            <v>3326.78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>
            <v>3326.78</v>
          </cell>
        </row>
        <row r="152">
          <cell r="A152" t="str">
            <v>Other interest expense - Int on Taxes 4310-30157</v>
          </cell>
          <cell r="B152">
            <v>203578</v>
          </cell>
          <cell r="C152" t="str">
            <v>0</v>
          </cell>
          <cell r="D152" t="str">
            <v>0</v>
          </cell>
          <cell r="E152" t="str">
            <v>0</v>
          </cell>
          <cell r="F152">
            <v>0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L152" t="str">
            <v>0</v>
          </cell>
          <cell r="M152">
            <v>-8158.08</v>
          </cell>
          <cell r="N152">
            <v>-50201.42</v>
          </cell>
          <cell r="O152">
            <v>-11206.98</v>
          </cell>
          <cell r="P152">
            <v>134011.51999999999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-79075.42</v>
          </cell>
          <cell r="C155">
            <v>-13432.18</v>
          </cell>
          <cell r="D155" t="str">
            <v>0</v>
          </cell>
          <cell r="E155">
            <v>-55010.74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L155">
            <v>-2040.2</v>
          </cell>
          <cell r="M155">
            <v>-19289.169999999998</v>
          </cell>
          <cell r="N155">
            <v>-56494.43</v>
          </cell>
          <cell r="O155">
            <v>-13238.27</v>
          </cell>
          <cell r="P155">
            <v>-238580.41</v>
          </cell>
        </row>
        <row r="156">
          <cell r="A156" t="str">
            <v>Total ShortTerm</v>
          </cell>
          <cell r="B156">
            <v>277060.45</v>
          </cell>
          <cell r="C156">
            <v>60914.01</v>
          </cell>
          <cell r="D156">
            <v>3077588.8099999996</v>
          </cell>
          <cell r="E156">
            <v>-55010.74</v>
          </cell>
          <cell r="F156">
            <v>1346967.8499999999</v>
          </cell>
          <cell r="G156">
            <v>265565.61</v>
          </cell>
          <cell r="H156">
            <v>0</v>
          </cell>
          <cell r="I156">
            <v>0</v>
          </cell>
          <cell r="J156">
            <v>-2425257.85</v>
          </cell>
          <cell r="L156">
            <v>35603.380000000005</v>
          </cell>
          <cell r="M156">
            <v>14013.900000000001</v>
          </cell>
          <cell r="N156">
            <v>14941.07</v>
          </cell>
          <cell r="O156">
            <v>10987.39</v>
          </cell>
          <cell r="P156">
            <v>2623373.8799999994</v>
          </cell>
        </row>
        <row r="157">
          <cell r="A157" t="str">
            <v>Short Term Interest Expenses</v>
          </cell>
          <cell r="B157">
            <v>1653868.21</v>
          </cell>
          <cell r="C157">
            <v>331730.90999999997</v>
          </cell>
          <cell r="D157">
            <v>-5.0000000256204657E-2</v>
          </cell>
          <cell r="E157">
            <v>724658.81</v>
          </cell>
          <cell r="F157">
            <v>1346967.85</v>
          </cell>
          <cell r="G157">
            <v>265565.61</v>
          </cell>
          <cell r="H157" t="str">
            <v>0</v>
          </cell>
          <cell r="I157" t="str">
            <v>0</v>
          </cell>
          <cell r="J157">
            <v>-2425257.85</v>
          </cell>
          <cell r="L157">
            <v>238622.94</v>
          </cell>
          <cell r="M157">
            <v>401799.85</v>
          </cell>
          <cell r="N157">
            <v>508893.22</v>
          </cell>
          <cell r="O157">
            <v>224064.79</v>
          </cell>
          <cell r="P157">
            <v>3270914.29</v>
          </cell>
        </row>
        <row r="158">
          <cell r="A158" t="str">
            <v>Check ST</v>
          </cell>
          <cell r="B158">
            <v>-1376807.76</v>
          </cell>
          <cell r="C158">
            <v>-270816.89999999997</v>
          </cell>
          <cell r="D158">
            <v>3077588.86</v>
          </cell>
          <cell r="E158">
            <v>-779669.55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-203019.56</v>
          </cell>
          <cell r="M158">
            <v>-387785.94999999995</v>
          </cell>
          <cell r="N158">
            <v>-493952.14999999997</v>
          </cell>
          <cell r="O158">
            <v>-213077.40000000002</v>
          </cell>
          <cell r="P158">
            <v>-647540.41000000061</v>
          </cell>
        </row>
        <row r="159">
          <cell r="A159" t="str">
            <v>ShortTerm Interest Expenses</v>
          </cell>
          <cell r="B159">
            <v>0</v>
          </cell>
          <cell r="C159">
            <v>0</v>
          </cell>
          <cell r="D159">
            <v>929856.49</v>
          </cell>
          <cell r="E159">
            <v>0</v>
          </cell>
          <cell r="F159">
            <v>1229835.75</v>
          </cell>
          <cell r="G159">
            <v>265565.61</v>
          </cell>
          <cell r="H159">
            <v>0</v>
          </cell>
          <cell r="I159">
            <v>0</v>
          </cell>
          <cell r="J159">
            <v>-2425257.85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ShortTerm Interest - Div. Other</v>
          </cell>
          <cell r="B160">
            <v>1653868.21</v>
          </cell>
          <cell r="C160">
            <v>331730.90999999997</v>
          </cell>
          <cell r="D160">
            <v>-929856.54000000027</v>
          </cell>
          <cell r="E160">
            <v>724658.81</v>
          </cell>
          <cell r="F160">
            <v>117132.10000000009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238622.94</v>
          </cell>
          <cell r="M160">
            <v>401799.85</v>
          </cell>
          <cell r="N160">
            <v>508893.22</v>
          </cell>
          <cell r="O160">
            <v>224064.79</v>
          </cell>
          <cell r="P160">
            <v>3270914.29</v>
          </cell>
        </row>
        <row r="161">
          <cell r="A161" t="str">
            <v>Total Interest Expense</v>
          </cell>
          <cell r="B161">
            <v>5629020.1600000001</v>
          </cell>
          <cell r="C161">
            <v>1113639.8600000001</v>
          </cell>
          <cell r="D161">
            <v>-4.9999999361261871E-2</v>
          </cell>
          <cell r="E161">
            <v>2975739.17</v>
          </cell>
          <cell r="F161">
            <v>1346967.85</v>
          </cell>
          <cell r="G161">
            <v>271081.03000000003</v>
          </cell>
          <cell r="H161" t="str">
            <v>0</v>
          </cell>
          <cell r="I161" t="str">
            <v>0</v>
          </cell>
          <cell r="J161">
            <v>-2425257.85</v>
          </cell>
          <cell r="L161">
            <v>824785.75</v>
          </cell>
          <cell r="M161">
            <v>1521424.63</v>
          </cell>
          <cell r="N161">
            <v>1936979.46</v>
          </cell>
          <cell r="O161">
            <v>839266.89</v>
          </cell>
          <cell r="P161">
            <v>14033646.9</v>
          </cell>
        </row>
        <row r="162">
          <cell r="A162" t="str">
            <v>Donations</v>
          </cell>
          <cell r="B162">
            <v>26667.47</v>
          </cell>
          <cell r="C162">
            <v>5075.18</v>
          </cell>
          <cell r="D162">
            <v>-3.0000000006111804E-2</v>
          </cell>
          <cell r="E162">
            <v>16320.63</v>
          </cell>
          <cell r="F162">
            <v>1450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L162">
            <v>10563.61</v>
          </cell>
          <cell r="M162">
            <v>28459.11</v>
          </cell>
          <cell r="N162">
            <v>41976.42</v>
          </cell>
          <cell r="O162">
            <v>9398.18</v>
          </cell>
          <cell r="P162">
            <v>139910.57</v>
          </cell>
        </row>
        <row r="163">
          <cell r="A163" t="str">
            <v>Other Non-Operating Expense</v>
          </cell>
          <cell r="B163">
            <v>111622.56</v>
          </cell>
          <cell r="C163">
            <v>5456.78</v>
          </cell>
          <cell r="D163">
            <v>2.0000000000436557E-2</v>
          </cell>
          <cell r="E163">
            <v>28297.09</v>
          </cell>
          <cell r="F163">
            <v>28318.83</v>
          </cell>
          <cell r="G163">
            <v>1835.39</v>
          </cell>
          <cell r="H163" t="str">
            <v>0</v>
          </cell>
          <cell r="I163" t="str">
            <v>0</v>
          </cell>
          <cell r="J163" t="str">
            <v>0</v>
          </cell>
          <cell r="L163">
            <v>65558.5</v>
          </cell>
          <cell r="M163">
            <v>21494.27</v>
          </cell>
          <cell r="N163">
            <v>125789.37</v>
          </cell>
          <cell r="O163">
            <v>6623.05</v>
          </cell>
          <cell r="P163">
            <v>394995.86</v>
          </cell>
        </row>
        <row r="164">
          <cell r="A164" t="str">
            <v>Total Non-Operating Expense</v>
          </cell>
          <cell r="B164">
            <v>5767310.1900000004</v>
          </cell>
          <cell r="C164">
            <v>1124171.82</v>
          </cell>
          <cell r="D164">
            <v>-5.9999999357387424E-2</v>
          </cell>
          <cell r="E164">
            <v>3020356.89</v>
          </cell>
          <cell r="F164">
            <v>1376736.68</v>
          </cell>
          <cell r="G164">
            <v>272916.42</v>
          </cell>
          <cell r="H164" t="str">
            <v>0</v>
          </cell>
          <cell r="I164" t="str">
            <v>0</v>
          </cell>
          <cell r="J164">
            <v>-2425257.85</v>
          </cell>
          <cell r="L164">
            <v>900907.86</v>
          </cell>
          <cell r="M164">
            <v>1571378.01</v>
          </cell>
          <cell r="N164">
            <v>2104745.25</v>
          </cell>
          <cell r="O164">
            <v>855288.12</v>
          </cell>
          <cell r="P164">
            <v>14568553.330000002</v>
          </cell>
        </row>
        <row r="165">
          <cell r="A165" t="str">
            <v>Total Other Non-Operating Income/Expense</v>
          </cell>
          <cell r="B165">
            <v>5159542.6500000004</v>
          </cell>
          <cell r="C165">
            <v>1015042.71</v>
          </cell>
          <cell r="D165">
            <v>-42136.819999999418</v>
          </cell>
          <cell r="E165">
            <v>2693938.93</v>
          </cell>
          <cell r="F165">
            <v>1297243.3400000001</v>
          </cell>
          <cell r="G165">
            <v>-516506.7</v>
          </cell>
          <cell r="H165" t="str">
            <v>0</v>
          </cell>
          <cell r="I165" t="str">
            <v>0</v>
          </cell>
          <cell r="J165">
            <v>28662</v>
          </cell>
          <cell r="L165">
            <v>816344.94</v>
          </cell>
          <cell r="M165">
            <v>1410116.99</v>
          </cell>
          <cell r="N165">
            <v>1515696.62</v>
          </cell>
          <cell r="O165">
            <v>764780.11</v>
          </cell>
          <cell r="P165">
            <v>14142724.77</v>
          </cell>
        </row>
        <row r="166">
          <cell r="A166" t="str">
            <v>Other Non-Operating Income/(Expense)</v>
          </cell>
          <cell r="B166">
            <v>-138290.03000000026</v>
          </cell>
          <cell r="C166">
            <v>-10354.619999999981</v>
          </cell>
          <cell r="D166">
            <v>9.9999999947613105E-3</v>
          </cell>
          <cell r="E166">
            <v>-44617.720000000263</v>
          </cell>
          <cell r="F166">
            <v>-52914.749999999753</v>
          </cell>
          <cell r="G166">
            <v>-155290.81000000006</v>
          </cell>
          <cell r="H166">
            <v>0</v>
          </cell>
          <cell r="I166">
            <v>0</v>
          </cell>
          <cell r="J166">
            <v>-28662</v>
          </cell>
          <cell r="L166">
            <v>-73082.049999999945</v>
          </cell>
          <cell r="M166">
            <v>-44408.500000000116</v>
          </cell>
          <cell r="N166">
            <v>222935.47999999986</v>
          </cell>
          <cell r="O166">
            <v>-11074.829999999973</v>
          </cell>
          <cell r="P166">
            <v>-334110.56000000128</v>
          </cell>
        </row>
        <row r="167">
          <cell r="A167" t="str">
            <v>Income / Loss, Before Income Taxes</v>
          </cell>
          <cell r="B167">
            <v>31212867.249999959</v>
          </cell>
          <cell r="C167">
            <v>4061020.4600000065</v>
          </cell>
          <cell r="D167">
            <v>356078.48999999935</v>
          </cell>
          <cell r="E167">
            <v>-380664.58000000194</v>
          </cell>
          <cell r="F167">
            <v>-1165412.2899998906</v>
          </cell>
          <cell r="G167">
            <v>4343454.0999999996</v>
          </cell>
          <cell r="H167">
            <v>0</v>
          </cell>
          <cell r="I167">
            <v>0</v>
          </cell>
          <cell r="J167">
            <v>6.577465683221817E-9</v>
          </cell>
          <cell r="L167">
            <v>3772954.07</v>
          </cell>
          <cell r="M167">
            <v>5393409.9800000023</v>
          </cell>
          <cell r="N167">
            <v>8830587.4399999734</v>
          </cell>
          <cell r="O167">
            <v>4419913.37</v>
          </cell>
          <cell r="P167">
            <v>60844208.290000066</v>
          </cell>
        </row>
        <row r="168">
          <cell r="A168" t="str">
            <v>Total Provision (Benefit) for Inc Tax</v>
          </cell>
          <cell r="B168">
            <v>12285982.73</v>
          </cell>
          <cell r="C168">
            <v>1445379.08</v>
          </cell>
          <cell r="D168">
            <v>615516.59</v>
          </cell>
          <cell r="E168">
            <v>-3040.6699999999255</v>
          </cell>
          <cell r="F168">
            <v>-900945.34</v>
          </cell>
          <cell r="G168">
            <v>1427237.37</v>
          </cell>
          <cell r="H168" t="str">
            <v>0</v>
          </cell>
          <cell r="I168" t="str">
            <v>0</v>
          </cell>
          <cell r="J168" t="str">
            <v>0</v>
          </cell>
          <cell r="L168">
            <v>1717403.09</v>
          </cell>
          <cell r="M168">
            <v>1976189.44</v>
          </cell>
          <cell r="N168">
            <v>3196345.61</v>
          </cell>
          <cell r="O168">
            <v>1542567.08</v>
          </cell>
          <cell r="P168">
            <v>23302634.980000004</v>
          </cell>
        </row>
        <row r="169">
          <cell r="A169" t="str">
            <v>Income / Loss, Before Cumulative Effect</v>
          </cell>
          <cell r="B169">
            <v>18926884.519999962</v>
          </cell>
          <cell r="C169">
            <v>2615641.3800000064</v>
          </cell>
          <cell r="D169">
            <v>-259438.10000000076</v>
          </cell>
          <cell r="E169">
            <v>-377623.91000000201</v>
          </cell>
          <cell r="F169">
            <v>-264466.94999989029</v>
          </cell>
          <cell r="G169">
            <v>2916216.73</v>
          </cell>
          <cell r="H169">
            <v>0</v>
          </cell>
          <cell r="I169">
            <v>0</v>
          </cell>
          <cell r="J169">
            <v>6.577465683221817E-9</v>
          </cell>
          <cell r="L169">
            <v>2055550.98</v>
          </cell>
          <cell r="M169">
            <v>3417220.54</v>
          </cell>
          <cell r="N169">
            <v>5634241.829999974</v>
          </cell>
          <cell r="O169">
            <v>2877346.2900000052</v>
          </cell>
          <cell r="P169">
            <v>37541573.310000069</v>
          </cell>
        </row>
        <row r="170">
          <cell r="A170" t="str">
            <v>Income Statement - Net (Income) Loss</v>
          </cell>
          <cell r="B170">
            <v>18926884.519999962</v>
          </cell>
          <cell r="C170">
            <v>2615641.3800000064</v>
          </cell>
          <cell r="D170">
            <v>-259438.10000000076</v>
          </cell>
          <cell r="E170">
            <v>-377623.91000000201</v>
          </cell>
          <cell r="F170">
            <v>-264466.94999989029</v>
          </cell>
          <cell r="G170">
            <v>2916216.73</v>
          </cell>
          <cell r="H170">
            <v>0</v>
          </cell>
          <cell r="I170">
            <v>0</v>
          </cell>
          <cell r="J170">
            <v>6.577465683221817E-9</v>
          </cell>
          <cell r="L170">
            <v>2055550.98</v>
          </cell>
          <cell r="M170">
            <v>3417220.54</v>
          </cell>
          <cell r="N170">
            <v>5634241.829999974</v>
          </cell>
          <cell r="O170">
            <v>2877346.2900000052</v>
          </cell>
          <cell r="P170">
            <v>37541573.310000069</v>
          </cell>
        </row>
        <row r="172">
          <cell r="A172" t="str">
            <v>Labor</v>
          </cell>
          <cell r="B172">
            <v>3200428.54</v>
          </cell>
          <cell r="C172">
            <v>1211022.45</v>
          </cell>
          <cell r="D172">
            <v>5235161.34</v>
          </cell>
          <cell r="E172">
            <v>2031440.04</v>
          </cell>
          <cell r="F172">
            <v>1034920.25</v>
          </cell>
          <cell r="G172">
            <v>140859.48000000001</v>
          </cell>
          <cell r="H172" t="str">
            <v>0</v>
          </cell>
          <cell r="I172" t="str">
            <v>0</v>
          </cell>
          <cell r="J172" t="str">
            <v>0</v>
          </cell>
          <cell r="L172">
            <v>1007084.59</v>
          </cell>
          <cell r="M172">
            <v>1202913.48</v>
          </cell>
          <cell r="N172">
            <v>1693366.58</v>
          </cell>
          <cell r="O172">
            <v>773289.59</v>
          </cell>
          <cell r="P172">
            <v>17530486.34</v>
          </cell>
        </row>
        <row r="173">
          <cell r="A173" t="str">
            <v>Benefits</v>
          </cell>
          <cell r="B173">
            <v>745410.9</v>
          </cell>
          <cell r="C173">
            <v>379325.9</v>
          </cell>
          <cell r="D173">
            <v>1301341.6399999999</v>
          </cell>
          <cell r="E173">
            <v>701330.85</v>
          </cell>
          <cell r="F173">
            <v>86769.15</v>
          </cell>
          <cell r="G173">
            <v>10201.879999999999</v>
          </cell>
          <cell r="H173" t="str">
            <v>0</v>
          </cell>
          <cell r="I173" t="str">
            <v>0</v>
          </cell>
          <cell r="J173" t="str">
            <v>0</v>
          </cell>
          <cell r="L173">
            <v>365659.84</v>
          </cell>
          <cell r="M173">
            <v>391947.01</v>
          </cell>
          <cell r="N173">
            <v>579666.63</v>
          </cell>
          <cell r="O173">
            <v>228135.03</v>
          </cell>
          <cell r="P173">
            <v>4789788.83</v>
          </cell>
        </row>
        <row r="174">
          <cell r="A174" t="str">
            <v>Materials &amp; Supplies</v>
          </cell>
          <cell r="B174">
            <v>345146.64</v>
          </cell>
          <cell r="C174">
            <v>114299.4</v>
          </cell>
          <cell r="D174">
            <v>62745.69</v>
          </cell>
          <cell r="E174">
            <v>1162728.83</v>
          </cell>
          <cell r="F174">
            <v>24443.77</v>
          </cell>
          <cell r="G174">
            <v>32188.41</v>
          </cell>
          <cell r="H174" t="str">
            <v>0</v>
          </cell>
          <cell r="I174" t="str">
            <v>0</v>
          </cell>
          <cell r="J174" t="str">
            <v>0</v>
          </cell>
          <cell r="L174">
            <v>78252.13</v>
          </cell>
          <cell r="M174">
            <v>64558.95</v>
          </cell>
          <cell r="N174">
            <v>118300.24</v>
          </cell>
          <cell r="O174">
            <v>56266.86</v>
          </cell>
          <cell r="P174">
            <v>2058930.92</v>
          </cell>
        </row>
        <row r="175">
          <cell r="A175" t="str">
            <v>Vehicles &amp; Equip</v>
          </cell>
          <cell r="B175">
            <v>375652.94</v>
          </cell>
          <cell r="C175">
            <v>152948.84</v>
          </cell>
          <cell r="D175">
            <v>5350.3</v>
          </cell>
          <cell r="E175">
            <v>204526.58</v>
          </cell>
          <cell r="F175">
            <v>60.91</v>
          </cell>
          <cell r="G175">
            <v>5806.14</v>
          </cell>
          <cell r="H175" t="str">
            <v>0</v>
          </cell>
          <cell r="I175" t="str">
            <v>0</v>
          </cell>
          <cell r="J175">
            <v>-1232.18</v>
          </cell>
          <cell r="L175">
            <v>157575.09</v>
          </cell>
          <cell r="M175">
            <v>167743.9</v>
          </cell>
          <cell r="N175">
            <v>228089.09</v>
          </cell>
          <cell r="O175">
            <v>115691.95</v>
          </cell>
          <cell r="P175">
            <v>1412213.56</v>
          </cell>
        </row>
        <row r="176">
          <cell r="A176" t="str">
            <v>Print &amp; Postages</v>
          </cell>
          <cell r="B176">
            <v>22293.02</v>
          </cell>
          <cell r="C176">
            <v>4118.5</v>
          </cell>
          <cell r="D176">
            <v>26951.68</v>
          </cell>
          <cell r="E176">
            <v>20453.580000000002</v>
          </cell>
          <cell r="F176">
            <v>4261.96</v>
          </cell>
          <cell r="G176">
            <v>909.92</v>
          </cell>
          <cell r="H176" t="str">
            <v>0</v>
          </cell>
          <cell r="I176" t="str">
            <v>0</v>
          </cell>
          <cell r="J176" t="str">
            <v>0</v>
          </cell>
          <cell r="L176">
            <v>3171.82</v>
          </cell>
          <cell r="M176">
            <v>2400.7800000000002</v>
          </cell>
          <cell r="N176">
            <v>7128.98</v>
          </cell>
          <cell r="O176">
            <v>6234.52</v>
          </cell>
          <cell r="P176">
            <v>97924.76</v>
          </cell>
        </row>
        <row r="177">
          <cell r="A177" t="str">
            <v>Insurance</v>
          </cell>
          <cell r="B177">
            <v>89112.57</v>
          </cell>
          <cell r="C177">
            <v>25663.02</v>
          </cell>
          <cell r="D177">
            <v>239496.28</v>
          </cell>
          <cell r="E177">
            <v>24310.43</v>
          </cell>
          <cell r="F177">
            <v>12445.72</v>
          </cell>
          <cell r="G177">
            <v>5601.88</v>
          </cell>
          <cell r="H177" t="str">
            <v>0</v>
          </cell>
          <cell r="I177" t="str">
            <v>0</v>
          </cell>
          <cell r="J177" t="str">
            <v>0</v>
          </cell>
          <cell r="L177">
            <v>21948.720000000001</v>
          </cell>
          <cell r="M177">
            <v>26438.58</v>
          </cell>
          <cell r="N177">
            <v>49323.55</v>
          </cell>
          <cell r="O177">
            <v>18074.939999999999</v>
          </cell>
          <cell r="P177">
            <v>512415.69</v>
          </cell>
        </row>
        <row r="178">
          <cell r="A178" t="str">
            <v>Marketing</v>
          </cell>
          <cell r="B178">
            <v>132339.26999999999</v>
          </cell>
          <cell r="C178">
            <v>47390.82</v>
          </cell>
          <cell r="D178">
            <v>68938.399999999994</v>
          </cell>
          <cell r="E178">
            <v>2184.71</v>
          </cell>
          <cell r="F178">
            <v>7179.18</v>
          </cell>
          <cell r="G178">
            <v>4780.88</v>
          </cell>
          <cell r="H178" t="str">
            <v>0</v>
          </cell>
          <cell r="I178" t="str">
            <v>0</v>
          </cell>
          <cell r="J178" t="str">
            <v>0</v>
          </cell>
          <cell r="L178">
            <v>36444.449999999997</v>
          </cell>
          <cell r="M178">
            <v>25443.77</v>
          </cell>
          <cell r="N178">
            <v>80418.5</v>
          </cell>
          <cell r="O178">
            <v>59952.4</v>
          </cell>
          <cell r="P178">
            <v>465072.38</v>
          </cell>
        </row>
        <row r="179">
          <cell r="A179" t="str">
            <v>Employee Welfare</v>
          </cell>
          <cell r="B179">
            <v>354815.75</v>
          </cell>
          <cell r="C179">
            <v>152343.16</v>
          </cell>
          <cell r="D179">
            <v>5244065.05</v>
          </cell>
          <cell r="E179">
            <v>67074.66</v>
          </cell>
          <cell r="F179">
            <v>410432.81</v>
          </cell>
          <cell r="G179">
            <v>30429.79</v>
          </cell>
          <cell r="H179" t="str">
            <v>0</v>
          </cell>
          <cell r="I179" t="str">
            <v>0</v>
          </cell>
          <cell r="J179" t="str">
            <v>0</v>
          </cell>
          <cell r="L179">
            <v>130531.41</v>
          </cell>
          <cell r="M179">
            <v>135229.39000000001</v>
          </cell>
          <cell r="N179">
            <v>196944.87</v>
          </cell>
          <cell r="O179">
            <v>91245.27</v>
          </cell>
          <cell r="P179">
            <v>6813112.1599999992</v>
          </cell>
        </row>
        <row r="180">
          <cell r="A180" t="str">
            <v>Information Technologies</v>
          </cell>
          <cell r="B180">
            <v>1370.03</v>
          </cell>
          <cell r="C180">
            <v>1596.96</v>
          </cell>
          <cell r="D180">
            <v>990407.12</v>
          </cell>
          <cell r="E180">
            <v>56580.75</v>
          </cell>
          <cell r="F180">
            <v>894.99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L180">
            <v>1621</v>
          </cell>
          <cell r="M180">
            <v>2045.79</v>
          </cell>
          <cell r="N180">
            <v>3129.83</v>
          </cell>
          <cell r="O180">
            <v>38354.879999999997</v>
          </cell>
          <cell r="P180">
            <v>1096001.3500000001</v>
          </cell>
        </row>
        <row r="181">
          <cell r="A181" t="str">
            <v>Rent, Maint., &amp; Utilities</v>
          </cell>
          <cell r="B181">
            <v>160269.32</v>
          </cell>
          <cell r="C181">
            <v>123426.14</v>
          </cell>
          <cell r="D181">
            <v>628513.64</v>
          </cell>
          <cell r="E181">
            <v>215295.2</v>
          </cell>
          <cell r="F181">
            <v>61691.15</v>
          </cell>
          <cell r="G181">
            <v>164226.07999999999</v>
          </cell>
          <cell r="H181" t="str">
            <v>0</v>
          </cell>
          <cell r="I181" t="str">
            <v>0</v>
          </cell>
          <cell r="J181">
            <v>-82514.58</v>
          </cell>
          <cell r="L181">
            <v>172480.05</v>
          </cell>
          <cell r="M181">
            <v>91425.93</v>
          </cell>
          <cell r="N181">
            <v>232185.62</v>
          </cell>
          <cell r="O181">
            <v>127945.34</v>
          </cell>
          <cell r="P181">
            <v>1894943.89</v>
          </cell>
        </row>
        <row r="182">
          <cell r="A182" t="str">
            <v>Directors &amp; Shareholders &amp;PR</v>
          </cell>
          <cell r="B182">
            <v>0</v>
          </cell>
          <cell r="C182">
            <v>800</v>
          </cell>
          <cell r="D182">
            <v>406804.51</v>
          </cell>
          <cell r="E182" t="str">
            <v>0</v>
          </cell>
          <cell r="F182">
            <v>4140.59</v>
          </cell>
          <cell r="G182">
            <v>2718.46</v>
          </cell>
          <cell r="H182" t="str">
            <v>0</v>
          </cell>
          <cell r="I182" t="str">
            <v>0</v>
          </cell>
          <cell r="J182" t="str">
            <v>0</v>
          </cell>
          <cell r="L182">
            <v>0</v>
          </cell>
          <cell r="M182" t="str">
            <v>0</v>
          </cell>
          <cell r="N182">
            <v>6109.5</v>
          </cell>
          <cell r="O182">
            <v>63.98</v>
          </cell>
          <cell r="P182">
            <v>420637.04</v>
          </cell>
        </row>
        <row r="183">
          <cell r="A183" t="str">
            <v>Telecom</v>
          </cell>
          <cell r="B183">
            <v>103809.23</v>
          </cell>
          <cell r="C183">
            <v>60132.13</v>
          </cell>
          <cell r="D183">
            <v>285068.48</v>
          </cell>
          <cell r="E183">
            <v>73674.92</v>
          </cell>
          <cell r="F183">
            <v>26245.88</v>
          </cell>
          <cell r="G183">
            <v>4447.3900000000003</v>
          </cell>
          <cell r="H183" t="str">
            <v>0</v>
          </cell>
          <cell r="I183" t="str">
            <v>0</v>
          </cell>
          <cell r="J183" t="str">
            <v>0</v>
          </cell>
          <cell r="L183">
            <v>49400.43</v>
          </cell>
          <cell r="M183">
            <v>78528.160000000003</v>
          </cell>
          <cell r="N183">
            <v>91518.19</v>
          </cell>
          <cell r="O183">
            <v>60969.59</v>
          </cell>
          <cell r="P183">
            <v>833794.4</v>
          </cell>
        </row>
        <row r="184">
          <cell r="A184" t="str">
            <v>Travel &amp; Entertainment</v>
          </cell>
          <cell r="B184">
            <v>186117.62</v>
          </cell>
          <cell r="C184">
            <v>58838.080000000002</v>
          </cell>
          <cell r="D184">
            <v>175496.33</v>
          </cell>
          <cell r="E184">
            <v>122045.79</v>
          </cell>
          <cell r="F184">
            <v>59988.74</v>
          </cell>
          <cell r="G184">
            <v>2294.4899999999998</v>
          </cell>
          <cell r="H184" t="str">
            <v>0</v>
          </cell>
          <cell r="I184" t="str">
            <v>0</v>
          </cell>
          <cell r="J184" t="str">
            <v>0</v>
          </cell>
          <cell r="L184">
            <v>119379.45</v>
          </cell>
          <cell r="M184">
            <v>63846.29</v>
          </cell>
          <cell r="N184">
            <v>134180.21</v>
          </cell>
          <cell r="O184">
            <v>67921.070000000007</v>
          </cell>
          <cell r="P184">
            <v>990108.07</v>
          </cell>
        </row>
        <row r="185">
          <cell r="A185" t="str">
            <v>Dues &amp; Donations</v>
          </cell>
          <cell r="B185">
            <v>31000.87</v>
          </cell>
          <cell r="C185">
            <v>12244.57</v>
          </cell>
          <cell r="D185">
            <v>14073.45</v>
          </cell>
          <cell r="E185">
            <v>36108.269999999997</v>
          </cell>
          <cell r="F185">
            <v>9040.36</v>
          </cell>
          <cell r="G185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L185">
            <v>15217.92</v>
          </cell>
          <cell r="M185">
            <v>14792.66</v>
          </cell>
          <cell r="N185">
            <v>32835.79</v>
          </cell>
          <cell r="O185">
            <v>11879.54</v>
          </cell>
          <cell r="P185">
            <v>177193.43</v>
          </cell>
        </row>
        <row r="186">
          <cell r="A186" t="str">
            <v>Training</v>
          </cell>
          <cell r="B186">
            <v>9073.42</v>
          </cell>
          <cell r="C186">
            <v>9667.3799999999992</v>
          </cell>
          <cell r="D186">
            <v>118116.52</v>
          </cell>
          <cell r="E186">
            <v>16319.77</v>
          </cell>
          <cell r="F186">
            <v>1899.63</v>
          </cell>
          <cell r="G186">
            <v>2822</v>
          </cell>
          <cell r="H186" t="str">
            <v>0</v>
          </cell>
          <cell r="I186" t="str">
            <v>0</v>
          </cell>
          <cell r="J186" t="str">
            <v>0</v>
          </cell>
          <cell r="L186">
            <v>4103.9799999999996</v>
          </cell>
          <cell r="M186">
            <v>795</v>
          </cell>
          <cell r="N186">
            <v>2317.6999999999998</v>
          </cell>
          <cell r="O186">
            <v>2245.59</v>
          </cell>
          <cell r="P186">
            <v>167360.99</v>
          </cell>
        </row>
        <row r="187">
          <cell r="A187" t="str">
            <v>Outside Services</v>
          </cell>
          <cell r="B187">
            <v>3126718.08</v>
          </cell>
          <cell r="C187">
            <v>556383.79</v>
          </cell>
          <cell r="D187">
            <v>1113296.4099999999</v>
          </cell>
          <cell r="E187">
            <v>7990115.8800000008</v>
          </cell>
          <cell r="F187">
            <v>560608.18999999994</v>
          </cell>
          <cell r="G187">
            <v>-33171.67</v>
          </cell>
          <cell r="H187" t="str">
            <v>0</v>
          </cell>
          <cell r="I187" t="str">
            <v>0</v>
          </cell>
          <cell r="J187">
            <v>-85285.7</v>
          </cell>
          <cell r="L187">
            <v>389213.76</v>
          </cell>
          <cell r="M187">
            <v>351866.37</v>
          </cell>
          <cell r="N187">
            <v>768045.64</v>
          </cell>
          <cell r="O187">
            <v>394941.5</v>
          </cell>
          <cell r="P187">
            <v>15132732.25</v>
          </cell>
        </row>
        <row r="188">
          <cell r="A188" t="str">
            <v>Provision for Bad Debt</v>
          </cell>
          <cell r="B188">
            <v>530889</v>
          </cell>
          <cell r="C188">
            <v>357525.21</v>
          </cell>
          <cell r="D188" t="str">
            <v>0</v>
          </cell>
          <cell r="E188">
            <v>-44183.75</v>
          </cell>
          <cell r="F188">
            <v>62500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L188">
            <v>58288</v>
          </cell>
          <cell r="M188">
            <v>186369</v>
          </cell>
          <cell r="N188">
            <v>334965</v>
          </cell>
          <cell r="O188">
            <v>71879</v>
          </cell>
          <cell r="P188">
            <v>1558231.46</v>
          </cell>
        </row>
        <row r="189">
          <cell r="A189" t="str">
            <v>Miscellaneous</v>
          </cell>
          <cell r="B189">
            <v>-5549.07</v>
          </cell>
          <cell r="C189">
            <v>89969.56</v>
          </cell>
          <cell r="D189">
            <v>-2543063.66</v>
          </cell>
          <cell r="E189">
            <v>48181.42</v>
          </cell>
          <cell r="F189">
            <v>-4797.63</v>
          </cell>
          <cell r="G189">
            <v>-6660.24</v>
          </cell>
          <cell r="H189" t="str">
            <v>0</v>
          </cell>
          <cell r="I189" t="str">
            <v>0</v>
          </cell>
          <cell r="J189" t="str">
            <v>0</v>
          </cell>
          <cell r="L189">
            <v>-184695.45</v>
          </cell>
          <cell r="M189">
            <v>47979.21</v>
          </cell>
          <cell r="N189">
            <v>51534.74</v>
          </cell>
          <cell r="O189">
            <v>-6691.87</v>
          </cell>
          <cell r="P189">
            <v>-2513792.9900000002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-byMonth"/>
      <sheetName val="SSU-byCCter"/>
      <sheetName val="SSU-byDept"/>
      <sheetName val="SSUDC-Sum"/>
      <sheetName val="SSUDC-Detail"/>
      <sheetName val="Alloc-Summary"/>
      <sheetName val="BilledtoLiberty"/>
      <sheetName val="BilledToCK"/>
      <sheetName val="BilledToLA"/>
      <sheetName val="BilledToKMD"/>
      <sheetName val="BilledToMSP"/>
      <sheetName val="BilledToWTX"/>
      <sheetName val="BilledToMTX"/>
      <sheetName val="BilledToAPT"/>
      <sheetName val="BilledToNonreg"/>
      <sheetName val="Billed-toBU-ActMtd"/>
      <sheetName val="Billed-toBU-ActYtd"/>
      <sheetName val="Billed-toBU-woGA"/>
      <sheetName val="Billed-toBU-Bud"/>
      <sheetName val="Billed-toRateDiv-ActMtd"/>
      <sheetName val="Billed-toRateDiv-ActYtd"/>
      <sheetName val="Billed-toRateDiv-Bud"/>
      <sheetName val="SSU-OHCap"/>
      <sheetName val="OHCap-Rates"/>
      <sheetName val="SSU-byDeptVar"/>
      <sheetName val="Var-SSU-byDept-MTD"/>
      <sheetName val="Var-SSU-byDept-YTD"/>
      <sheetName val="SSU-byDept-Bud"/>
      <sheetName val="SSU-byDept-Proj"/>
      <sheetName val="Var-SSU-BudPro"/>
      <sheetName val="SSU-Reproj"/>
      <sheetName val="Labor"/>
      <sheetName val="OutSer"/>
      <sheetName val="TE"/>
      <sheetName val="EmpW"/>
      <sheetName val="M&amp;Ins"/>
      <sheetName val="Benefits"/>
      <sheetName val="BenActBud"/>
      <sheetName val="PenPostR"/>
      <sheetName val="SSU-byDept Var (2)"/>
      <sheetName val="SSU"/>
      <sheetName val="Shared Services EPS_Mar14"/>
    </sheetNames>
    <sheetDataSet>
      <sheetData sheetId="0">
        <row r="13">
          <cell r="A13" t="str">
            <v>GROSS PROFIT</v>
          </cell>
        </row>
      </sheetData>
      <sheetData sheetId="1">
        <row r="16">
          <cell r="C16">
            <v>0</v>
          </cell>
        </row>
      </sheetData>
      <sheetData sheetId="2">
        <row r="20">
          <cell r="A20" t="str">
            <v>Gross Profit</v>
          </cell>
        </row>
      </sheetData>
      <sheetData sheetId="3">
        <row r="11">
          <cell r="A11" t="str">
            <v>Default - CC0000</v>
          </cell>
        </row>
      </sheetData>
      <sheetData sheetId="4"/>
      <sheetData sheetId="5"/>
      <sheetData sheetId="6"/>
      <sheetData sheetId="7">
        <row r="11">
          <cell r="A11" t="str">
            <v>Colorado Divisions No 24 - COLODV</v>
          </cell>
          <cell r="B11">
            <v>4070470.5699999984</v>
          </cell>
          <cell r="C11">
            <v>455523.43405139999</v>
          </cell>
          <cell r="D11">
            <v>279234.69999999995</v>
          </cell>
          <cell r="E11">
            <v>372397.41999999993</v>
          </cell>
          <cell r="F11">
            <v>395373.56000000006</v>
          </cell>
          <cell r="G11">
            <v>336497.26</v>
          </cell>
          <cell r="H11">
            <v>371075</v>
          </cell>
          <cell r="I11">
            <v>379159.31149989454</v>
          </cell>
          <cell r="J11">
            <v>468219.61401235918</v>
          </cell>
          <cell r="K11">
            <v>291375.86973501591</v>
          </cell>
          <cell r="L11">
            <v>372870.18201174453</v>
          </cell>
          <cell r="M11">
            <v>348951.9267216514</v>
          </cell>
          <cell r="N11">
            <v>373816.66801411327</v>
          </cell>
          <cell r="O11">
            <v>4444494.9460461792</v>
          </cell>
        </row>
        <row r="12">
          <cell r="A12" t="str">
            <v>Kansas Divisions - KANSDV</v>
          </cell>
          <cell r="B12">
            <v>5498092.5100000007</v>
          </cell>
          <cell r="C12">
            <v>594989.53594859992</v>
          </cell>
          <cell r="D12">
            <v>352803.11</v>
          </cell>
          <cell r="E12">
            <v>486408.58</v>
          </cell>
          <cell r="F12">
            <v>514654.7099999999</v>
          </cell>
          <cell r="G12">
            <v>438399.43000000005</v>
          </cell>
          <cell r="H12">
            <v>483711</v>
          </cell>
          <cell r="I12">
            <v>494258.28196695616</v>
          </cell>
          <cell r="J12">
            <v>610354.05167688825</v>
          </cell>
          <cell r="K12">
            <v>379826.98146632919</v>
          </cell>
          <cell r="L12">
            <v>486060.00160932966</v>
          </cell>
          <cell r="M12">
            <v>454881.03432889195</v>
          </cell>
          <cell r="N12">
            <v>487293.80632214545</v>
          </cell>
          <cell r="O12">
            <v>5783640.523319141</v>
          </cell>
        </row>
        <row r="13">
          <cell r="A13" t="str">
            <v>Divested States-CKD - MOCKDV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Admin Div Colorado-Kansas - AMCKDV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COKS Div - 060COM</v>
          </cell>
          <cell r="B15">
            <v>9568563.0799999982</v>
          </cell>
          <cell r="C15">
            <v>1050512.97</v>
          </cell>
          <cell r="D15">
            <v>632037.80999999994</v>
          </cell>
          <cell r="E15">
            <v>858806</v>
          </cell>
          <cell r="F15">
            <v>910028.27</v>
          </cell>
          <cell r="G15">
            <v>774896.69000000006</v>
          </cell>
          <cell r="H15">
            <v>854786</v>
          </cell>
          <cell r="I15">
            <v>873417.5934668507</v>
          </cell>
          <cell r="J15">
            <v>1078573.6656892474</v>
          </cell>
          <cell r="K15">
            <v>671202.8512013451</v>
          </cell>
          <cell r="L15">
            <v>858930.18362107419</v>
          </cell>
          <cell r="M15">
            <v>803832.96105054335</v>
          </cell>
          <cell r="N15">
            <v>861110.47433625872</v>
          </cell>
          <cell r="O15">
            <v>10228135.469365321</v>
          </cell>
        </row>
        <row r="16">
          <cell r="A16" t="str">
            <v>COKS Div - 060COM - Direct Charges</v>
          </cell>
          <cell r="B16">
            <v>3274182.49</v>
          </cell>
          <cell r="C16">
            <v>144988.87</v>
          </cell>
          <cell r="D16">
            <v>200549.71</v>
          </cell>
          <cell r="E16">
            <v>198783.43</v>
          </cell>
          <cell r="F16">
            <v>222463.44</v>
          </cell>
          <cell r="G16">
            <v>245068.09000000003</v>
          </cell>
          <cell r="H16">
            <v>201069.77</v>
          </cell>
          <cell r="I16">
            <v>220031.41166666668</v>
          </cell>
          <cell r="J16">
            <v>200630.52166666667</v>
          </cell>
          <cell r="K16">
            <v>203294.1216666667</v>
          </cell>
          <cell r="L16">
            <v>201982.91166666668</v>
          </cell>
          <cell r="M16">
            <v>184649.83555866667</v>
          </cell>
          <cell r="N16">
            <v>191350.10166666668</v>
          </cell>
          <cell r="O16">
            <v>2414862.2138920003</v>
          </cell>
        </row>
        <row r="17">
          <cell r="A17" t="str">
            <v>COKS Div - 060COM - TOTAL</v>
          </cell>
          <cell r="B17">
            <v>12842745.569999998</v>
          </cell>
          <cell r="C17">
            <v>1195501.8399999999</v>
          </cell>
          <cell r="D17">
            <v>832587.5199999999</v>
          </cell>
          <cell r="E17">
            <v>1057589.43</v>
          </cell>
          <cell r="F17">
            <v>1132491.71</v>
          </cell>
          <cell r="G17">
            <v>1019964.78</v>
          </cell>
          <cell r="H17">
            <v>1055855.77</v>
          </cell>
          <cell r="I17">
            <v>1093449.0051335173</v>
          </cell>
          <cell r="J17">
            <v>1279204.1873559142</v>
          </cell>
          <cell r="K17">
            <v>874496.9728680118</v>
          </cell>
          <cell r="L17">
            <v>1060913.0952877409</v>
          </cell>
          <cell r="M17">
            <v>988482.79660921008</v>
          </cell>
          <cell r="N17">
            <v>1052460.5760029254</v>
          </cell>
          <cell r="O17">
            <v>12642997.683257321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 La Division - 007DIV</v>
          </cell>
          <cell r="B19">
            <v>3431687.05</v>
          </cell>
          <cell r="C19">
            <v>328206.67</v>
          </cell>
          <cell r="D19">
            <v>190540.65</v>
          </cell>
          <cell r="E19">
            <v>268844.59000000003</v>
          </cell>
          <cell r="F19">
            <v>284963.90000000002</v>
          </cell>
          <cell r="G19">
            <v>242774.53999999998</v>
          </cell>
          <cell r="H19">
            <v>267930</v>
          </cell>
          <cell r="I19">
            <v>273341.22896096186</v>
          </cell>
          <cell r="J19">
            <v>336713.6943741893</v>
          </cell>
          <cell r="K19">
            <v>207861.87963667017</v>
          </cell>
          <cell r="L19">
            <v>268617.92329089099</v>
          </cell>
          <cell r="M19">
            <v>251154.83192750503</v>
          </cell>
          <cell r="N19">
            <v>269191.5228957783</v>
          </cell>
          <cell r="O19">
            <v>3190141.4310859954</v>
          </cell>
        </row>
        <row r="20">
          <cell r="A20" t="str">
            <v>AE Louisiana - LGS Division - 077DIV</v>
          </cell>
          <cell r="B20">
            <v>10295061.34</v>
          </cell>
          <cell r="C20">
            <v>1092783.3700000001</v>
          </cell>
          <cell r="D20">
            <v>655548.06000000006</v>
          </cell>
          <cell r="E20">
            <v>897540.49</v>
          </cell>
          <cell r="F20">
            <v>954043.2</v>
          </cell>
          <cell r="G20">
            <v>812195.91999999993</v>
          </cell>
          <cell r="H20">
            <v>895933</v>
          </cell>
          <cell r="I20">
            <v>916392.08534137486</v>
          </cell>
          <cell r="J20">
            <v>1128851.8959378425</v>
          </cell>
          <cell r="K20">
            <v>696868.8260724491</v>
          </cell>
          <cell r="L20">
            <v>900556.93325270421</v>
          </cell>
          <cell r="M20">
            <v>842010.92183747876</v>
          </cell>
          <cell r="N20">
            <v>902479.95869629248</v>
          </cell>
          <cell r="O20">
            <v>10695204.661138142</v>
          </cell>
        </row>
        <row r="21">
          <cell r="A21" t="str">
            <v>Admin Div Louisiana - AMLADV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Louisiana Div - 020COM</v>
          </cell>
          <cell r="B22">
            <v>13726748.390000001</v>
          </cell>
          <cell r="C22">
            <v>1420990.04</v>
          </cell>
          <cell r="D22">
            <v>846088.71000000008</v>
          </cell>
          <cell r="E22">
            <v>1166385.08</v>
          </cell>
          <cell r="F22">
            <v>1239007.1000000001</v>
          </cell>
          <cell r="G22">
            <v>1054970.46</v>
          </cell>
          <cell r="H22">
            <v>1163863</v>
          </cell>
          <cell r="I22">
            <v>1189733.3143023367</v>
          </cell>
          <cell r="J22">
            <v>1465565.5903120318</v>
          </cell>
          <cell r="K22">
            <v>904730.70570911933</v>
          </cell>
          <cell r="L22">
            <v>1169174.8565435952</v>
          </cell>
          <cell r="M22">
            <v>1093165.7537649837</v>
          </cell>
          <cell r="N22">
            <v>1171671.4815920708</v>
          </cell>
          <cell r="O22">
            <v>13885346.092224136</v>
          </cell>
        </row>
        <row r="23">
          <cell r="A23" t="str">
            <v>Louisiana Div - 020COM - Direct Charges</v>
          </cell>
          <cell r="B23">
            <v>4160927.41</v>
          </cell>
          <cell r="C23">
            <v>192586.39</v>
          </cell>
          <cell r="D23">
            <v>227310.90999999997</v>
          </cell>
          <cell r="E23">
            <v>214298.98</v>
          </cell>
          <cell r="F23">
            <v>273904.34999999998</v>
          </cell>
          <cell r="G23">
            <v>277838.98</v>
          </cell>
          <cell r="H23">
            <v>267916.76</v>
          </cell>
          <cell r="I23">
            <v>291101.55499999999</v>
          </cell>
          <cell r="J23">
            <v>272330.88500000001</v>
          </cell>
          <cell r="K23">
            <v>270700.065</v>
          </cell>
          <cell r="L23">
            <v>254778.61500000002</v>
          </cell>
          <cell r="M23">
            <v>254387.565</v>
          </cell>
          <cell r="N23">
            <v>261821.19499999998</v>
          </cell>
          <cell r="O23">
            <v>3058976.25</v>
          </cell>
        </row>
        <row r="24">
          <cell r="A24" t="str">
            <v>Louisiana Div - 020COM - TOTAL</v>
          </cell>
          <cell r="B24">
            <v>17887675.800000001</v>
          </cell>
          <cell r="C24">
            <v>1613576.4300000002</v>
          </cell>
          <cell r="D24">
            <v>1073399.6200000001</v>
          </cell>
          <cell r="E24">
            <v>1380684.06</v>
          </cell>
          <cell r="F24">
            <v>1512911.4500000002</v>
          </cell>
          <cell r="G24">
            <v>1332809.44</v>
          </cell>
          <cell r="H24">
            <v>1431779.76</v>
          </cell>
          <cell r="I24">
            <v>1480834.8693023366</v>
          </cell>
          <cell r="J24">
            <v>1737896.4753120318</v>
          </cell>
          <cell r="K24">
            <v>1175430.7707091193</v>
          </cell>
          <cell r="L24">
            <v>1423953.4715435952</v>
          </cell>
          <cell r="M24">
            <v>1347553.3187649837</v>
          </cell>
          <cell r="N24">
            <v>1433492.6765920708</v>
          </cell>
          <cell r="O24">
            <v>16944322.342224136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Kentucky Division - 009DIV</v>
          </cell>
          <cell r="B26">
            <v>7199537.7599999988</v>
          </cell>
          <cell r="C26">
            <v>752838.83999999985</v>
          </cell>
          <cell r="D26">
            <v>447043.99</v>
          </cell>
          <cell r="E26">
            <v>616416.52</v>
          </cell>
          <cell r="F26">
            <v>652594.28</v>
          </cell>
          <cell r="G26">
            <v>557782.62999999989</v>
          </cell>
          <cell r="H26">
            <v>611968</v>
          </cell>
          <cell r="I26">
            <v>638573.86181294266</v>
          </cell>
          <cell r="J26">
            <v>789118.99763644894</v>
          </cell>
          <cell r="K26">
            <v>479160.23205996823</v>
          </cell>
          <cell r="L26">
            <v>623926.34249440359</v>
          </cell>
          <cell r="M26">
            <v>579722.2738163796</v>
          </cell>
          <cell r="N26">
            <v>622807.09912838554</v>
          </cell>
          <cell r="O26">
            <v>7371953.0669485293</v>
          </cell>
        </row>
        <row r="27">
          <cell r="A27" t="str">
            <v>Tennessee Division - 093DIV</v>
          </cell>
          <cell r="B27">
            <v>5918020.0300000012</v>
          </cell>
          <cell r="C27">
            <v>630736.32000000007</v>
          </cell>
          <cell r="D27">
            <v>374538.16</v>
          </cell>
          <cell r="E27">
            <v>516440.26</v>
          </cell>
          <cell r="F27">
            <v>546750.37</v>
          </cell>
          <cell r="G27">
            <v>467316.17</v>
          </cell>
          <cell r="H27">
            <v>512713</v>
          </cell>
          <cell r="I27">
            <v>524907.71441023878</v>
          </cell>
          <cell r="J27">
            <v>648655.81605716096</v>
          </cell>
          <cell r="K27">
            <v>393869.71075329388</v>
          </cell>
          <cell r="L27">
            <v>512867.45353039971</v>
          </cell>
          <cell r="M27">
            <v>476531.70907706401</v>
          </cell>
          <cell r="N27">
            <v>511947.4354835329</v>
          </cell>
          <cell r="O27">
            <v>6117274.1193116903</v>
          </cell>
        </row>
        <row r="28">
          <cell r="A28" t="str">
            <v>Virginia Division - 096DIV</v>
          </cell>
          <cell r="B28">
            <v>1281517.8299999998</v>
          </cell>
          <cell r="C28">
            <v>137004.20000000001</v>
          </cell>
          <cell r="D28">
            <v>81354.599999999977</v>
          </cell>
          <cell r="E28">
            <v>112177.60000000001</v>
          </cell>
          <cell r="F28">
            <v>118761.35</v>
          </cell>
          <cell r="G28">
            <v>101507.19999999998</v>
          </cell>
          <cell r="H28">
            <v>111368</v>
          </cell>
          <cell r="I28">
            <v>113666.14740270379</v>
          </cell>
          <cell r="J28">
            <v>140463.18157928789</v>
          </cell>
          <cell r="K28">
            <v>85290.521306674345</v>
          </cell>
          <cell r="L28">
            <v>111058.88896400384</v>
          </cell>
          <cell r="M28">
            <v>103190.56473931557</v>
          </cell>
          <cell r="N28">
            <v>110859.66364485263</v>
          </cell>
          <cell r="O28">
            <v>1326701.9176368378</v>
          </cell>
        </row>
        <row r="29">
          <cell r="A29" t="str">
            <v>Georgia Division - GEORDV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Divested States-KMD - DSTKMD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Admin Div KY-Mid States - AMKMDV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1.0000000009313226E-2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1.0000000009313226E-2</v>
          </cell>
        </row>
        <row r="32">
          <cell r="A32" t="str">
            <v>Mid-States Div - 050COM</v>
          </cell>
          <cell r="B32">
            <v>14399075.619999999</v>
          </cell>
          <cell r="C32">
            <v>1520579.3599999999</v>
          </cell>
          <cell r="D32">
            <v>902936.74999999988</v>
          </cell>
          <cell r="E32">
            <v>1245034.3800000001</v>
          </cell>
          <cell r="F32">
            <v>1318106</v>
          </cell>
          <cell r="G32">
            <v>1126606.0099999998</v>
          </cell>
          <cell r="H32">
            <v>1236049</v>
          </cell>
          <cell r="I32">
            <v>1277147.7236258853</v>
          </cell>
          <cell r="J32">
            <v>1578237.9952728979</v>
          </cell>
          <cell r="K32">
            <v>958320.46411993646</v>
          </cell>
          <cell r="L32">
            <v>1247852.6849888072</v>
          </cell>
          <cell r="M32">
            <v>1159444.5476327592</v>
          </cell>
          <cell r="N32">
            <v>1245614.1982567711</v>
          </cell>
          <cell r="O32">
            <v>14815929.113897057</v>
          </cell>
        </row>
        <row r="33">
          <cell r="A33" t="str">
            <v>Mid-States Div - 050COM - Direct Charges</v>
          </cell>
          <cell r="B33">
            <v>5677507.2400000002</v>
          </cell>
          <cell r="C33">
            <v>219817.20999999996</v>
          </cell>
          <cell r="D33">
            <v>290086.33</v>
          </cell>
          <cell r="E33">
            <v>263208.19</v>
          </cell>
          <cell r="F33">
            <v>318274.19</v>
          </cell>
          <cell r="G33">
            <v>356069</v>
          </cell>
          <cell r="H33">
            <v>295906.84000000003</v>
          </cell>
          <cell r="I33">
            <v>393054.4633333332</v>
          </cell>
          <cell r="J33">
            <v>335132.93333333335</v>
          </cell>
          <cell r="K33">
            <v>346945.3633333334</v>
          </cell>
          <cell r="L33">
            <v>323954.20333333337</v>
          </cell>
          <cell r="M33">
            <v>312052.78333333338</v>
          </cell>
          <cell r="N33">
            <v>318052.72333333333</v>
          </cell>
          <cell r="O33">
            <v>3772554.2299999991</v>
          </cell>
        </row>
        <row r="34">
          <cell r="A34" t="str">
            <v>Mid-States Div - 050COM - TOTAL</v>
          </cell>
          <cell r="B34">
            <v>20076582.859999999</v>
          </cell>
          <cell r="C34">
            <v>1740396.5699999998</v>
          </cell>
          <cell r="D34">
            <v>1193023.0799999998</v>
          </cell>
          <cell r="E34">
            <v>1508242.57</v>
          </cell>
          <cell r="F34">
            <v>1636380.19</v>
          </cell>
          <cell r="G34">
            <v>1482675.0099999998</v>
          </cell>
          <cell r="H34">
            <v>1531955.84</v>
          </cell>
          <cell r="I34">
            <v>1670202.1869592185</v>
          </cell>
          <cell r="J34">
            <v>1913370.9286062312</v>
          </cell>
          <cell r="K34">
            <v>1305265.8274532699</v>
          </cell>
          <cell r="L34">
            <v>1571806.8883221406</v>
          </cell>
          <cell r="M34">
            <v>1471497.3309660926</v>
          </cell>
          <cell r="N34">
            <v>1563666.9215901045</v>
          </cell>
          <cell r="O34">
            <v>18588483.343897056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Mississippi Division - 070COM</v>
          </cell>
          <cell r="B36">
            <v>10432678.800000001</v>
          </cell>
          <cell r="C36">
            <v>1128645.2499999998</v>
          </cell>
          <cell r="D36">
            <v>674973.86</v>
          </cell>
          <cell r="E36">
            <v>922480.56999999983</v>
          </cell>
          <cell r="F36">
            <v>975230.82000000007</v>
          </cell>
          <cell r="G36">
            <v>830911.34999999986</v>
          </cell>
          <cell r="H36">
            <v>916598.86999999976</v>
          </cell>
          <cell r="I36">
            <v>936959.47950553312</v>
          </cell>
          <cell r="J36">
            <v>1162610.6134616004</v>
          </cell>
          <cell r="K36">
            <v>717024.91822241212</v>
          </cell>
          <cell r="L36">
            <v>920705.79488760617</v>
          </cell>
          <cell r="M36">
            <v>861073.03305477614</v>
          </cell>
          <cell r="N36">
            <v>923545.84220837639</v>
          </cell>
          <cell r="O36">
            <v>10970760.401340306</v>
          </cell>
        </row>
        <row r="37">
          <cell r="A37" t="str">
            <v>Mississippi Division - 070COM - Direct Charges</v>
          </cell>
          <cell r="B37">
            <v>3500104.6099999994</v>
          </cell>
          <cell r="C37">
            <v>172781.38999999998</v>
          </cell>
          <cell r="D37">
            <v>226980.2</v>
          </cell>
          <cell r="E37">
            <v>204252.13</v>
          </cell>
          <cell r="F37">
            <v>247360.83000000005</v>
          </cell>
          <cell r="G37">
            <v>266206.48</v>
          </cell>
          <cell r="H37">
            <v>241231.5</v>
          </cell>
          <cell r="I37">
            <v>271254.59999999998</v>
          </cell>
          <cell r="J37">
            <v>255195.59</v>
          </cell>
          <cell r="K37">
            <v>241224.37000000005</v>
          </cell>
          <cell r="L37">
            <v>230841.78</v>
          </cell>
          <cell r="M37">
            <v>214839.43000000002</v>
          </cell>
          <cell r="N37">
            <v>221604.12</v>
          </cell>
          <cell r="O37">
            <v>2793772.42</v>
          </cell>
        </row>
        <row r="38">
          <cell r="A38" t="str">
            <v>Mississippi Division - 070COM - TOTAL</v>
          </cell>
          <cell r="B38">
            <v>13932783.41</v>
          </cell>
          <cell r="C38">
            <v>1301426.6399999997</v>
          </cell>
          <cell r="D38">
            <v>901954.06</v>
          </cell>
          <cell r="E38">
            <v>1126732.6999999997</v>
          </cell>
          <cell r="F38">
            <v>1222591.6500000001</v>
          </cell>
          <cell r="G38">
            <v>1097117.8299999998</v>
          </cell>
          <cell r="H38">
            <v>1157830.3699999996</v>
          </cell>
          <cell r="I38">
            <v>1208214.079505533</v>
          </cell>
          <cell r="J38">
            <v>1417806.2034616005</v>
          </cell>
          <cell r="K38">
            <v>958249.28822241211</v>
          </cell>
          <cell r="L38">
            <v>1151547.5748876061</v>
          </cell>
          <cell r="M38">
            <v>1075912.4630547762</v>
          </cell>
          <cell r="N38">
            <v>1145149.9622083763</v>
          </cell>
          <cell r="O38">
            <v>13764532.821340306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Fritch &amp; Sanford City Plant Division - 004DIV</v>
          </cell>
          <cell r="B40">
            <v>34751.07</v>
          </cell>
          <cell r="C40">
            <v>4608.68</v>
          </cell>
          <cell r="D40">
            <v>3121.17</v>
          </cell>
          <cell r="E40">
            <v>3820.1099999999997</v>
          </cell>
          <cell r="F40">
            <v>4104</v>
          </cell>
          <cell r="G40">
            <v>3497.85</v>
          </cell>
          <cell r="H40">
            <v>3837</v>
          </cell>
          <cell r="I40">
            <v>3959.5200937891655</v>
          </cell>
          <cell r="J40">
            <v>4861.3357892151716</v>
          </cell>
          <cell r="K40">
            <v>3044.2246298301134</v>
          </cell>
          <cell r="L40">
            <v>3896.4293489399865</v>
          </cell>
          <cell r="M40">
            <v>3647.5216805229938</v>
          </cell>
          <cell r="N40">
            <v>3903.0265430228465</v>
          </cell>
          <cell r="O40">
            <v>46300.868085320275</v>
          </cell>
        </row>
        <row r="41">
          <cell r="A41" t="str">
            <v>West Texas Rural Irrigation Division - 008DIV</v>
          </cell>
          <cell r="B41">
            <v>23167.37</v>
          </cell>
          <cell r="C41">
            <v>4194.7100000000009</v>
          </cell>
          <cell r="D41">
            <v>1842.2699999999995</v>
          </cell>
          <cell r="E41">
            <v>3359.5800000000004</v>
          </cell>
          <cell r="F41">
            <v>3476.21</v>
          </cell>
          <cell r="G41">
            <v>3009.95</v>
          </cell>
          <cell r="H41">
            <v>3301</v>
          </cell>
          <cell r="I41">
            <v>3303.0193528500295</v>
          </cell>
          <cell r="J41">
            <v>4055.311202402293</v>
          </cell>
          <cell r="K41">
            <v>2539.4827222935146</v>
          </cell>
          <cell r="L41">
            <v>3250.3892496338749</v>
          </cell>
          <cell r="M41">
            <v>3042.7512464466427</v>
          </cell>
          <cell r="N41">
            <v>3255.8926084283848</v>
          </cell>
          <cell r="O41">
            <v>38630.566382054734</v>
          </cell>
        </row>
        <row r="42">
          <cell r="A42" t="str">
            <v>West Texas Div- Triangle Pipeline - 019DIV</v>
          </cell>
          <cell r="B42">
            <v>556016.8600000001</v>
          </cell>
          <cell r="C42">
            <v>25618.85</v>
          </cell>
          <cell r="D42">
            <v>10531.11</v>
          </cell>
          <cell r="E42">
            <v>20433.660000000003</v>
          </cell>
          <cell r="F42">
            <v>21043.730000000003</v>
          </cell>
          <cell r="G42">
            <v>18257.66</v>
          </cell>
          <cell r="H42">
            <v>20025</v>
          </cell>
          <cell r="I42">
            <v>19982.241302334958</v>
          </cell>
          <cell r="J42">
            <v>24533.373361116977</v>
          </cell>
          <cell r="K42">
            <v>15363.081810645237</v>
          </cell>
          <cell r="L42">
            <v>19663.845522629777</v>
          </cell>
          <cell r="M42">
            <v>18407.700087198944</v>
          </cell>
          <cell r="N42">
            <v>19697.139134218924</v>
          </cell>
          <cell r="O42">
            <v>233557.3912181448</v>
          </cell>
        </row>
        <row r="43">
          <cell r="A43" t="str">
            <v>Amarillo Division - AMARDV</v>
          </cell>
          <cell r="B43">
            <v>2374655.16</v>
          </cell>
          <cell r="C43">
            <v>268658.93999999994</v>
          </cell>
          <cell r="D43">
            <v>166463.78</v>
          </cell>
          <cell r="E43">
            <v>220869.83000000002</v>
          </cell>
          <cell r="F43">
            <v>235221.02000000005</v>
          </cell>
          <cell r="G43">
            <v>201210.78</v>
          </cell>
          <cell r="H43">
            <v>220710</v>
          </cell>
          <cell r="I43">
            <v>226379.91955915309</v>
          </cell>
          <cell r="J43">
            <v>277939.94697458448</v>
          </cell>
          <cell r="K43">
            <v>174049.20558476885</v>
          </cell>
          <cell r="L43">
            <v>222772.79611854031</v>
          </cell>
          <cell r="M43">
            <v>208541.85483798431</v>
          </cell>
          <cell r="N43">
            <v>223149.98129008082</v>
          </cell>
          <cell r="O43">
            <v>2645968.0543651124</v>
          </cell>
        </row>
        <row r="44">
          <cell r="A44" t="str">
            <v>Amarillo Transmission Division - AMATDV</v>
          </cell>
          <cell r="B44">
            <v>139004.19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Dalhart Division - DALHDV</v>
          </cell>
          <cell r="B45">
            <v>115836.86999999998</v>
          </cell>
          <cell r="C45">
            <v>11738.71</v>
          </cell>
          <cell r="D45">
            <v>7491.0999999999985</v>
          </cell>
          <cell r="E45">
            <v>9676.2200000000012</v>
          </cell>
          <cell r="F45">
            <v>10334.18</v>
          </cell>
          <cell r="G45">
            <v>8829.52</v>
          </cell>
          <cell r="H45">
            <v>9685</v>
          </cell>
          <cell r="I45">
            <v>9960.3471789359573</v>
          </cell>
          <cell r="J45">
            <v>12228.904278051636</v>
          </cell>
          <cell r="K45">
            <v>7657.8811284068397</v>
          </cell>
          <cell r="L45">
            <v>9801.639631659913</v>
          </cell>
          <cell r="M45">
            <v>9175.5014295021429</v>
          </cell>
          <cell r="N45">
            <v>9818.2351639253466</v>
          </cell>
          <cell r="O45">
            <v>116397.23881048182</v>
          </cell>
        </row>
        <row r="46">
          <cell r="A46" t="str">
            <v>Lubbock Division - LUBBDV</v>
          </cell>
          <cell r="B46">
            <v>2397822.689999999</v>
          </cell>
          <cell r="C46">
            <v>283915.54999999993</v>
          </cell>
          <cell r="D46">
            <v>174646.09999999998</v>
          </cell>
          <cell r="E46">
            <v>233263.20000000004</v>
          </cell>
          <cell r="F46">
            <v>248248.95</v>
          </cell>
          <cell r="G46">
            <v>212416.06</v>
          </cell>
          <cell r="H46">
            <v>233001</v>
          </cell>
          <cell r="I46">
            <v>238853.43363699666</v>
          </cell>
          <cell r="J46">
            <v>293254.41412402916</v>
          </cell>
          <cell r="K46">
            <v>183639.30182796423</v>
          </cell>
          <cell r="L46">
            <v>235047.55800535643</v>
          </cell>
          <cell r="M46">
            <v>220032.49308543501</v>
          </cell>
          <cell r="N46">
            <v>235445.52604737558</v>
          </cell>
          <cell r="O46">
            <v>2791763.5867271572</v>
          </cell>
        </row>
        <row r="47">
          <cell r="A47" t="str">
            <v>LVS Division - LVSIDV</v>
          </cell>
          <cell r="B47">
            <v>11583.689999999999</v>
          </cell>
          <cell r="C47">
            <v>4693.42</v>
          </cell>
          <cell r="D47">
            <v>2000.0900000000001</v>
          </cell>
          <cell r="E47">
            <v>3751.8099999999995</v>
          </cell>
          <cell r="F47">
            <v>3873.6100000000006</v>
          </cell>
          <cell r="G47">
            <v>3357.1499999999996</v>
          </cell>
          <cell r="H47">
            <v>3682</v>
          </cell>
          <cell r="I47">
            <v>3682.5588437054671</v>
          </cell>
          <cell r="J47">
            <v>4521.294166653488</v>
          </cell>
          <cell r="K47">
            <v>2831.2866375881104</v>
          </cell>
          <cell r="L47">
            <v>3623.8811820452202</v>
          </cell>
          <cell r="M47">
            <v>3392.3841536470331</v>
          </cell>
          <cell r="N47">
            <v>3630.0169143658077</v>
          </cell>
          <cell r="O47">
            <v>43039.501898005132</v>
          </cell>
        </row>
        <row r="48">
          <cell r="A48" t="str">
            <v>West Texas Division - WTEXDV</v>
          </cell>
          <cell r="B48">
            <v>5930846.2899999991</v>
          </cell>
          <cell r="C48">
            <v>620835.53</v>
          </cell>
          <cell r="D48">
            <v>373062.23</v>
          </cell>
          <cell r="E48">
            <v>509035.82999999996</v>
          </cell>
          <cell r="F48">
            <v>540550.85</v>
          </cell>
          <cell r="G48">
            <v>462951.25</v>
          </cell>
          <cell r="H48">
            <v>507812</v>
          </cell>
          <cell r="I48">
            <v>519651.1099255578</v>
          </cell>
          <cell r="J48">
            <v>638006.2428648998</v>
          </cell>
          <cell r="K48">
            <v>399526.87959213398</v>
          </cell>
          <cell r="L48">
            <v>511371.02173044236</v>
          </cell>
          <cell r="M48">
            <v>478704.14718552935</v>
          </cell>
          <cell r="N48">
            <v>512236.8436347004</v>
          </cell>
          <cell r="O48">
            <v>6073743.9349332638</v>
          </cell>
        </row>
        <row r="49">
          <cell r="A49" t="str">
            <v>Admin Div West Texas - AMWTDV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West Texas Div - 030COM</v>
          </cell>
          <cell r="B50">
            <v>11583684.189999998</v>
          </cell>
          <cell r="C50">
            <v>1224264.3900000001</v>
          </cell>
          <cell r="D50">
            <v>739157.85</v>
          </cell>
          <cell r="E50">
            <v>1004210.24</v>
          </cell>
          <cell r="F50">
            <v>1066852.55</v>
          </cell>
          <cell r="G50">
            <v>913530.22</v>
          </cell>
          <cell r="H50">
            <v>1002053</v>
          </cell>
          <cell r="I50">
            <v>1025772.1498933232</v>
          </cell>
          <cell r="J50">
            <v>1259400.8227609531</v>
          </cell>
          <cell r="K50">
            <v>788651.34393363085</v>
          </cell>
          <cell r="L50">
            <v>1009427.560789248</v>
          </cell>
          <cell r="M50">
            <v>944944.3537062665</v>
          </cell>
          <cell r="N50">
            <v>1011136.6613361181</v>
          </cell>
          <cell r="O50">
            <v>11989401.142419539</v>
          </cell>
        </row>
        <row r="51">
          <cell r="A51" t="str">
            <v>West Texas Div - 030COM - Direct Charges</v>
          </cell>
          <cell r="B51">
            <v>3929222.0999999996</v>
          </cell>
          <cell r="C51">
            <v>220164.15999999997</v>
          </cell>
          <cell r="D51">
            <v>258926.87</v>
          </cell>
          <cell r="E51">
            <v>108146.84</v>
          </cell>
          <cell r="F51">
            <v>283795.01999999996</v>
          </cell>
          <cell r="G51">
            <v>282887.21000000002</v>
          </cell>
          <cell r="H51">
            <v>241453.68</v>
          </cell>
          <cell r="I51">
            <v>282403.66760175</v>
          </cell>
          <cell r="J51">
            <v>248328.25835924997</v>
          </cell>
          <cell r="K51">
            <v>253018.51145625001</v>
          </cell>
          <cell r="L51">
            <v>245806.05358155002</v>
          </cell>
          <cell r="M51">
            <v>241288.50875745004</v>
          </cell>
          <cell r="N51">
            <v>246398.74765454995</v>
          </cell>
          <cell r="O51">
            <v>2912617.5274108001</v>
          </cell>
        </row>
        <row r="52">
          <cell r="A52" t="str">
            <v>West Texas Div - 030COM - TOTAL</v>
          </cell>
          <cell r="B52">
            <v>15512906.289999997</v>
          </cell>
          <cell r="C52">
            <v>1444428.55</v>
          </cell>
          <cell r="D52">
            <v>998084.72</v>
          </cell>
          <cell r="E52">
            <v>1112357.08</v>
          </cell>
          <cell r="F52">
            <v>1350647.57</v>
          </cell>
          <cell r="G52">
            <v>1196417.43</v>
          </cell>
          <cell r="H52">
            <v>1243506.68</v>
          </cell>
          <cell r="I52">
            <v>1308175.8174950732</v>
          </cell>
          <cell r="J52">
            <v>1507729.081120203</v>
          </cell>
          <cell r="K52">
            <v>1041669.8553898808</v>
          </cell>
          <cell r="L52">
            <v>1255233.614370798</v>
          </cell>
          <cell r="M52">
            <v>1186232.8624637164</v>
          </cell>
          <cell r="N52">
            <v>1257535.4089906681</v>
          </cell>
          <cell r="O52">
            <v>14902018.669830339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Mid-Tex Div - 080COM</v>
          </cell>
          <cell r="B54">
            <v>55844208.310000002</v>
          </cell>
          <cell r="C54">
            <v>6152686.1099999994</v>
          </cell>
          <cell r="D54">
            <v>3716091.71</v>
          </cell>
          <cell r="E54">
            <v>5021868.3699999982</v>
          </cell>
          <cell r="F54">
            <v>5343671.2200000007</v>
          </cell>
          <cell r="G54">
            <v>4571283.6899999995</v>
          </cell>
          <cell r="H54">
            <v>5013528.6399999997</v>
          </cell>
          <cell r="I54">
            <v>5090289.6370479614</v>
          </cell>
          <cell r="J54">
            <v>6219152.4453234999</v>
          </cell>
          <cell r="K54">
            <v>3911436.4295409312</v>
          </cell>
          <cell r="L54">
            <v>5005448.8442825628</v>
          </cell>
          <cell r="M54">
            <v>4689481.0091489702</v>
          </cell>
          <cell r="N54">
            <v>5015357.5417228574</v>
          </cell>
          <cell r="O54">
            <v>59750295.647066772</v>
          </cell>
        </row>
        <row r="55">
          <cell r="A55" t="str">
            <v>Mid-Tex Div - 080COM - Direct Charges</v>
          </cell>
          <cell r="B55">
            <v>19271284.440000001</v>
          </cell>
          <cell r="C55">
            <v>877264.26</v>
          </cell>
          <cell r="D55">
            <v>1048549.5699999998</v>
          </cell>
          <cell r="E55">
            <v>1239318.2799999998</v>
          </cell>
          <cell r="F55">
            <v>1435517.28</v>
          </cell>
          <cell r="G55">
            <v>1404790.82</v>
          </cell>
          <cell r="H55">
            <v>1392312.11</v>
          </cell>
          <cell r="I55">
            <v>1292378.4616666669</v>
          </cell>
          <cell r="J55">
            <v>1196662.8916666666</v>
          </cell>
          <cell r="K55">
            <v>1160962.6016666666</v>
          </cell>
          <cell r="L55">
            <v>1193431.9316666666</v>
          </cell>
          <cell r="M55">
            <v>1162404.6416666666</v>
          </cell>
          <cell r="N55">
            <v>1655878.7516666665</v>
          </cell>
          <cell r="O55">
            <v>15059471.6</v>
          </cell>
        </row>
        <row r="56">
          <cell r="A56" t="str">
            <v>Mid-Tex Div - 080COM - TOTAL</v>
          </cell>
          <cell r="B56">
            <v>75115492.75</v>
          </cell>
          <cell r="C56">
            <v>7029950.3699999992</v>
          </cell>
          <cell r="D56">
            <v>4764641.2799999993</v>
          </cell>
          <cell r="E56">
            <v>6261186.6499999985</v>
          </cell>
          <cell r="F56">
            <v>6779188.5000000009</v>
          </cell>
          <cell r="G56">
            <v>5976074.5099999998</v>
          </cell>
          <cell r="H56">
            <v>6405840.75</v>
          </cell>
          <cell r="I56">
            <v>6382668.0987146283</v>
          </cell>
          <cell r="J56">
            <v>7415815.3369901665</v>
          </cell>
          <cell r="K56">
            <v>5072399.0312075978</v>
          </cell>
          <cell r="L56">
            <v>6198880.7759492295</v>
          </cell>
          <cell r="M56">
            <v>5851885.6508156369</v>
          </cell>
          <cell r="N56">
            <v>6671236.2933895234</v>
          </cell>
          <cell r="O56">
            <v>74809767.247066766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Atmos Pipeline - Texas Company - 180COM</v>
          </cell>
          <cell r="B58">
            <v>9374824.9000000004</v>
          </cell>
          <cell r="C58">
            <v>1100596.83</v>
          </cell>
          <cell r="D58">
            <v>526707.90999999992</v>
          </cell>
          <cell r="E58">
            <v>859507.1399999999</v>
          </cell>
          <cell r="F58">
            <v>849423.04000000027</v>
          </cell>
          <cell r="G58">
            <v>738065.48999999987</v>
          </cell>
          <cell r="H58">
            <v>808724.35000000021</v>
          </cell>
          <cell r="I58">
            <v>809547.17042901181</v>
          </cell>
          <cell r="J58">
            <v>1163618.7790893679</v>
          </cell>
          <cell r="K58">
            <v>542386.71689912491</v>
          </cell>
          <cell r="L58">
            <v>771455.9717742831</v>
          </cell>
          <cell r="M58">
            <v>711379.29109218507</v>
          </cell>
          <cell r="N58">
            <v>791415.27767900692</v>
          </cell>
          <cell r="O58">
            <v>9672827.9669629801</v>
          </cell>
        </row>
        <row r="59">
          <cell r="A59" t="str">
            <v>Atmos Pipeline - Texas Company - 180COM - Direct Charges</v>
          </cell>
          <cell r="B59">
            <v>1020369.3</v>
          </cell>
          <cell r="C59">
            <v>72513.279999999999</v>
          </cell>
          <cell r="D59">
            <v>55799.539999999994</v>
          </cell>
          <cell r="E59">
            <v>72594.709999999992</v>
          </cell>
          <cell r="F59">
            <v>80410.52</v>
          </cell>
          <cell r="G59">
            <v>77805.16</v>
          </cell>
          <cell r="H59">
            <v>56659.83</v>
          </cell>
          <cell r="I59">
            <v>87377.101666666655</v>
          </cell>
          <cell r="J59">
            <v>127373.91166666665</v>
          </cell>
          <cell r="K59">
            <v>84747.621666666659</v>
          </cell>
          <cell r="L59">
            <v>90005.041666666657</v>
          </cell>
          <cell r="M59">
            <v>84752.671666666662</v>
          </cell>
          <cell r="N59">
            <v>117363.48166666666</v>
          </cell>
          <cell r="O59">
            <v>1007402.8699999999</v>
          </cell>
        </row>
        <row r="60">
          <cell r="A60" t="str">
            <v>Atmos Pipeline - Texas Company - 180COM - TOTAL</v>
          </cell>
          <cell r="B60">
            <v>10395194.200000001</v>
          </cell>
          <cell r="C60">
            <v>1173110.1100000001</v>
          </cell>
          <cell r="D60">
            <v>582507.44999999995</v>
          </cell>
          <cell r="E60">
            <v>932101.84999999986</v>
          </cell>
          <cell r="F60">
            <v>929833.56000000029</v>
          </cell>
          <cell r="G60">
            <v>815870.64999999991</v>
          </cell>
          <cell r="H60">
            <v>865384.18000000017</v>
          </cell>
          <cell r="I60">
            <v>896924.27209567849</v>
          </cell>
          <cell r="J60">
            <v>1290992.6907560346</v>
          </cell>
          <cell r="K60">
            <v>627134.33856579161</v>
          </cell>
          <cell r="L60">
            <v>861461.01344094973</v>
          </cell>
          <cell r="M60">
            <v>796131.9627588517</v>
          </cell>
          <cell r="N60">
            <v>908778.75934567361</v>
          </cell>
          <cell r="O60">
            <v>10680230.836962979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AEM</v>
          </cell>
          <cell r="B62">
            <v>1964609.6800000002</v>
          </cell>
          <cell r="C62">
            <v>269203.25</v>
          </cell>
          <cell r="D62">
            <v>127252.06000000001</v>
          </cell>
          <cell r="E62">
            <v>189750</v>
          </cell>
          <cell r="F62">
            <v>188754.48</v>
          </cell>
          <cell r="G62">
            <v>162587</v>
          </cell>
          <cell r="H62">
            <v>182314</v>
          </cell>
          <cell r="I62">
            <v>171567.99579975079</v>
          </cell>
          <cell r="J62">
            <v>255598.41251039755</v>
          </cell>
          <cell r="K62">
            <v>112267.8426661455</v>
          </cell>
          <cell r="L62">
            <v>161462.44864413989</v>
          </cell>
          <cell r="M62">
            <v>149605.46093725876</v>
          </cell>
          <cell r="N62">
            <v>167913.47210917503</v>
          </cell>
          <cell r="O62">
            <v>2138276.4226668673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ONU</v>
          </cell>
          <cell r="B64">
            <v>0</v>
          </cell>
          <cell r="C64">
            <v>34566</v>
          </cell>
          <cell r="D64">
            <v>3608</v>
          </cell>
          <cell r="E64">
            <v>25657.199999999993</v>
          </cell>
          <cell r="F64">
            <v>25296</v>
          </cell>
          <cell r="G64">
            <v>22241</v>
          </cell>
          <cell r="H64">
            <v>25283</v>
          </cell>
          <cell r="I64">
            <v>20934.664284121063</v>
          </cell>
          <cell r="J64">
            <v>31188.02508892649</v>
          </cell>
          <cell r="K64">
            <v>13698.881222937809</v>
          </cell>
          <cell r="L64">
            <v>19701.589105245683</v>
          </cell>
          <cell r="M64">
            <v>18254.803788978279</v>
          </cell>
          <cell r="N64">
            <v>20488.740636042396</v>
          </cell>
          <cell r="O64">
            <v>260917.90412625176</v>
          </cell>
        </row>
        <row r="65">
          <cell r="A65" t="str">
            <v>Nonreg - Billings</v>
          </cell>
          <cell r="B65">
            <v>1964609.6800000002</v>
          </cell>
          <cell r="C65">
            <v>303769.25</v>
          </cell>
          <cell r="D65">
            <v>130860.06000000001</v>
          </cell>
          <cell r="E65">
            <v>215407.19999999998</v>
          </cell>
          <cell r="F65">
            <v>214050.48</v>
          </cell>
          <cell r="G65">
            <v>184828</v>
          </cell>
          <cell r="H65">
            <v>207597</v>
          </cell>
          <cell r="I65">
            <v>192502.66008387186</v>
          </cell>
          <cell r="J65">
            <v>286786.43759932404</v>
          </cell>
          <cell r="K65">
            <v>125966.72388908331</v>
          </cell>
          <cell r="L65">
            <v>181164.03774938558</v>
          </cell>
          <cell r="M65">
            <v>167860.26472623704</v>
          </cell>
          <cell r="N65">
            <v>188402.21274521743</v>
          </cell>
          <cell r="O65">
            <v>2399194.3267931188</v>
          </cell>
        </row>
        <row r="66">
          <cell r="A66" t="str">
            <v>Nonreg - Direct Charges</v>
          </cell>
          <cell r="B66">
            <v>44514.49</v>
          </cell>
          <cell r="C66">
            <v>0</v>
          </cell>
          <cell r="D66">
            <v>5558.78</v>
          </cell>
          <cell r="E66">
            <v>1387.41</v>
          </cell>
          <cell r="F66">
            <v>499.77</v>
          </cell>
          <cell r="G66">
            <v>5320.32</v>
          </cell>
          <cell r="H66">
            <v>1431.41</v>
          </cell>
          <cell r="I66">
            <v>6469.53</v>
          </cell>
          <cell r="J66">
            <v>6164.48</v>
          </cell>
          <cell r="K66">
            <v>6158.31</v>
          </cell>
          <cell r="L66">
            <v>6160.54</v>
          </cell>
          <cell r="M66">
            <v>6160.54</v>
          </cell>
          <cell r="N66">
            <v>6234.82</v>
          </cell>
          <cell r="O66">
            <v>51545.909999999996</v>
          </cell>
        </row>
        <row r="67">
          <cell r="A67" t="str">
            <v>Nonreg - TOTAL</v>
          </cell>
          <cell r="B67">
            <v>2009124.1700000002</v>
          </cell>
          <cell r="C67">
            <v>303769.25</v>
          </cell>
          <cell r="D67">
            <v>136418.84000000003</v>
          </cell>
          <cell r="E67">
            <v>216794.61</v>
          </cell>
          <cell r="F67">
            <v>214550.25</v>
          </cell>
          <cell r="G67">
            <v>190148.32</v>
          </cell>
          <cell r="H67">
            <v>209028.41</v>
          </cell>
          <cell r="I67">
            <v>198972.19008387186</v>
          </cell>
          <cell r="J67">
            <v>292950.91759932402</v>
          </cell>
          <cell r="K67">
            <v>132125.03388908331</v>
          </cell>
          <cell r="L67">
            <v>187324.57774938559</v>
          </cell>
          <cell r="M67">
            <v>174020.80472623705</v>
          </cell>
          <cell r="N67">
            <v>194637.03274521744</v>
          </cell>
          <cell r="O67">
            <v>2450740.236793119</v>
          </cell>
        </row>
      </sheetData>
      <sheetData sheetId="8"/>
      <sheetData sheetId="9">
        <row r="151">
          <cell r="A151" t="str">
            <v>Billed to Colorado/Kansas RD</v>
          </cell>
        </row>
      </sheetData>
      <sheetData sheetId="10">
        <row r="151">
          <cell r="A151" t="str">
            <v>Billed to Louisiana RD</v>
          </cell>
        </row>
      </sheetData>
      <sheetData sheetId="11">
        <row r="151">
          <cell r="A151" t="str">
            <v>Billed to KY/Mid-States RD</v>
          </cell>
        </row>
      </sheetData>
      <sheetData sheetId="12">
        <row r="153">
          <cell r="A153" t="str">
            <v>SSU-Direct Charges</v>
          </cell>
        </row>
      </sheetData>
      <sheetData sheetId="13">
        <row r="151">
          <cell r="A151" t="str">
            <v>Billed to WTX RD</v>
          </cell>
        </row>
      </sheetData>
      <sheetData sheetId="14">
        <row r="153">
          <cell r="A153" t="str">
            <v>SSU-Direct Charges</v>
          </cell>
        </row>
      </sheetData>
      <sheetData sheetId="15">
        <row r="154">
          <cell r="A154" t="str">
            <v>Atmos Pipeline - Texas Company - 180COM</v>
          </cell>
          <cell r="B154">
            <v>1020369.3</v>
          </cell>
          <cell r="C154">
            <v>72513.279999999999</v>
          </cell>
          <cell r="D154">
            <v>55799.539999999994</v>
          </cell>
          <cell r="E154">
            <v>72594.709999999992</v>
          </cell>
          <cell r="F154">
            <v>80410.52</v>
          </cell>
          <cell r="G154">
            <v>77805.16</v>
          </cell>
          <cell r="H154">
            <v>56659.83</v>
          </cell>
          <cell r="I154">
            <v>87377.101666666655</v>
          </cell>
          <cell r="J154">
            <v>127373.91166666665</v>
          </cell>
          <cell r="K154">
            <v>84747.621666666659</v>
          </cell>
          <cell r="L154">
            <v>90005.041666666657</v>
          </cell>
          <cell r="M154">
            <v>84752.671666666662</v>
          </cell>
          <cell r="N154">
            <v>117363.48166666666</v>
          </cell>
          <cell r="O154">
            <v>1007402.8699999999</v>
          </cell>
        </row>
      </sheetData>
      <sheetData sheetId="16">
        <row r="151">
          <cell r="A151" t="str">
            <v>Billed to Nonreg</v>
          </cell>
        </row>
      </sheetData>
      <sheetData sheetId="17">
        <row r="11">
          <cell r="A11" t="str">
            <v>Default - CC0000</v>
          </cell>
        </row>
      </sheetData>
      <sheetData sheetId="18"/>
      <sheetData sheetId="19"/>
      <sheetData sheetId="20">
        <row r="11">
          <cell r="A11" t="str">
            <v>Default - CC0000</v>
          </cell>
        </row>
      </sheetData>
      <sheetData sheetId="21"/>
      <sheetData sheetId="22"/>
      <sheetData sheetId="23">
        <row r="11">
          <cell r="B11" t="str">
            <v>Kentucky Division - 009DIV</v>
          </cell>
        </row>
      </sheetData>
      <sheetData sheetId="24">
        <row r="10">
          <cell r="A10" t="str">
            <v>BY COST CENTER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Sheet1"/>
      <sheetName val="EssDB Mar07"/>
    </sheetNames>
    <sheetDataSet>
      <sheetData sheetId="0">
        <row r="8">
          <cell r="B8" t="str">
            <v>March</v>
          </cell>
          <cell r="C8" t="str">
            <v>March</v>
          </cell>
          <cell r="D8" t="str">
            <v>Y-T-D(March)</v>
          </cell>
          <cell r="E8" t="str">
            <v>Y-T-D(March)</v>
          </cell>
          <cell r="F8" t="str">
            <v>Y-T-D(September)</v>
          </cell>
          <cell r="G8" t="str">
            <v>March</v>
          </cell>
          <cell r="H8" t="str">
            <v>March</v>
          </cell>
          <cell r="I8" t="str">
            <v>Y-T-D(March)</v>
          </cell>
          <cell r="J8" t="str">
            <v>Y-T-D(March)</v>
          </cell>
          <cell r="K8" t="str">
            <v>Y-T-D(September)</v>
          </cell>
          <cell r="L8" t="str">
            <v>March</v>
          </cell>
          <cell r="M8" t="str">
            <v>March</v>
          </cell>
          <cell r="N8" t="str">
            <v>Y-T-D(March)</v>
          </cell>
          <cell r="O8" t="str">
            <v>Y-T-D(March)</v>
          </cell>
          <cell r="P8" t="str">
            <v>Y-T-D(September)</v>
          </cell>
          <cell r="Q8" t="str">
            <v>March</v>
          </cell>
          <cell r="R8" t="str">
            <v>March</v>
          </cell>
          <cell r="S8" t="str">
            <v>Y-T-D(March)</v>
          </cell>
          <cell r="T8" t="str">
            <v>Y-T-D(March)</v>
          </cell>
          <cell r="U8" t="str">
            <v>Y-T-D(September)</v>
          </cell>
          <cell r="V8" t="str">
            <v>March</v>
          </cell>
          <cell r="W8" t="str">
            <v>March</v>
          </cell>
          <cell r="X8" t="str">
            <v>Y-T-D(March)</v>
          </cell>
          <cell r="Y8" t="str">
            <v>Y-T-D(March)</v>
          </cell>
          <cell r="Z8" t="str">
            <v>Y-T-D(September)</v>
          </cell>
          <cell r="AA8" t="str">
            <v>March</v>
          </cell>
          <cell r="AB8" t="str">
            <v>March</v>
          </cell>
          <cell r="AC8" t="str">
            <v>Y-T-D(March)</v>
          </cell>
          <cell r="AD8" t="str">
            <v>Y-T-D(March)</v>
          </cell>
          <cell r="AE8" t="str">
            <v>Y-T-D(September)</v>
          </cell>
          <cell r="AF8" t="str">
            <v>March</v>
          </cell>
          <cell r="AG8" t="str">
            <v>March</v>
          </cell>
          <cell r="AH8" t="str">
            <v>Y-T-D(March)</v>
          </cell>
          <cell r="AI8" t="str">
            <v>Y-T-D(March)</v>
          </cell>
          <cell r="AJ8" t="str">
            <v>Y-T-D(September)</v>
          </cell>
          <cell r="AK8" t="str">
            <v>March</v>
          </cell>
          <cell r="AL8" t="str">
            <v>March</v>
          </cell>
          <cell r="AM8" t="str">
            <v>Y-T-D(March)</v>
          </cell>
          <cell r="AN8" t="str">
            <v>Y-T-D(March)</v>
          </cell>
          <cell r="AO8" t="str">
            <v>Y-T-D(September)</v>
          </cell>
          <cell r="AP8" t="str">
            <v>March</v>
          </cell>
          <cell r="AQ8" t="str">
            <v>March</v>
          </cell>
          <cell r="AR8" t="str">
            <v>Y-T-D(March)</v>
          </cell>
          <cell r="AS8" t="str">
            <v>Y-T-D(March)</v>
          </cell>
          <cell r="AT8" t="str">
            <v>Y-T-D(September)</v>
          </cell>
          <cell r="AU8" t="str">
            <v>March</v>
          </cell>
          <cell r="AV8" t="str">
            <v>March</v>
          </cell>
          <cell r="AW8" t="str">
            <v>Y-T-D(March)</v>
          </cell>
          <cell r="AX8" t="str">
            <v>Y-T-D(March)</v>
          </cell>
          <cell r="AY8" t="str">
            <v>Y-T-D(September)</v>
          </cell>
          <cell r="AZ8" t="str">
            <v>March</v>
          </cell>
          <cell r="BA8" t="str">
            <v>March</v>
          </cell>
          <cell r="BB8" t="str">
            <v>Y-T-D(March)</v>
          </cell>
          <cell r="BC8" t="str">
            <v>Y-T-D(March)</v>
          </cell>
          <cell r="BD8" t="str">
            <v>Y-T-D(September)</v>
          </cell>
          <cell r="BE8" t="str">
            <v>March</v>
          </cell>
          <cell r="BF8" t="str">
            <v>March</v>
          </cell>
          <cell r="BG8" t="str">
            <v>Y-T-D(March)</v>
          </cell>
          <cell r="BH8" t="str">
            <v>Y-T-D(March)</v>
          </cell>
          <cell r="BI8" t="str">
            <v>Y-T-D(September)</v>
          </cell>
          <cell r="BJ8" t="str">
            <v>March</v>
          </cell>
          <cell r="BK8" t="str">
            <v>March</v>
          </cell>
          <cell r="BL8" t="str">
            <v>Y-T-D(March)</v>
          </cell>
          <cell r="BM8" t="str">
            <v>Y-T-D(March)</v>
          </cell>
          <cell r="BN8" t="str">
            <v>Y-T-D(September)</v>
          </cell>
          <cell r="BO8" t="str">
            <v>March</v>
          </cell>
          <cell r="BP8" t="str">
            <v>March</v>
          </cell>
          <cell r="BQ8" t="str">
            <v>Y-T-D(March)</v>
          </cell>
          <cell r="BR8" t="str">
            <v>Y-T-D(March)</v>
          </cell>
          <cell r="BS8" t="str">
            <v>Y-T-D(September)</v>
          </cell>
          <cell r="BT8" t="str">
            <v>March</v>
          </cell>
          <cell r="BU8" t="str">
            <v>March</v>
          </cell>
          <cell r="BV8" t="str">
            <v>Y-T-D(March)</v>
          </cell>
          <cell r="BW8" t="str">
            <v>Y-T-D(March)</v>
          </cell>
          <cell r="BX8" t="str">
            <v>Y-T-D(September)</v>
          </cell>
          <cell r="BY8" t="str">
            <v>March</v>
          </cell>
          <cell r="BZ8" t="str">
            <v>March</v>
          </cell>
          <cell r="CA8" t="str">
            <v>Y-T-D(March)</v>
          </cell>
          <cell r="CB8" t="str">
            <v>Y-T-D(March)</v>
          </cell>
          <cell r="CC8" t="str">
            <v>Y-T-D(September)</v>
          </cell>
          <cell r="CD8" t="str">
            <v>March</v>
          </cell>
          <cell r="CE8" t="str">
            <v>March</v>
          </cell>
          <cell r="CF8" t="str">
            <v>Y-T-D(March)</v>
          </cell>
          <cell r="CG8" t="str">
            <v>Y-T-D(March)</v>
          </cell>
          <cell r="CH8" t="str">
            <v>Y-T-D(September)</v>
          </cell>
          <cell r="CI8" t="str">
            <v>March</v>
          </cell>
          <cell r="CJ8" t="str">
            <v>March</v>
          </cell>
          <cell r="CK8" t="str">
            <v>Y-T-D(March)</v>
          </cell>
          <cell r="CL8" t="str">
            <v>Y-T-D(March)</v>
          </cell>
          <cell r="CM8" t="str">
            <v>Y-T-D(September)</v>
          </cell>
          <cell r="CO8" t="str">
            <v>Q-T-D(March)</v>
          </cell>
        </row>
        <row r="9">
          <cell r="B9" t="str">
            <v>CY Actual</v>
          </cell>
          <cell r="C9" t="str">
            <v>Budget 2007</v>
          </cell>
          <cell r="D9" t="str">
            <v>CY Actual</v>
          </cell>
          <cell r="E9" t="str">
            <v>Budget 2007</v>
          </cell>
          <cell r="F9" t="str">
            <v>Budget 2007</v>
          </cell>
          <cell r="L9" t="str">
            <v>CY Actual</v>
          </cell>
          <cell r="M9" t="str">
            <v>Budget 2007</v>
          </cell>
          <cell r="N9" t="str">
            <v>CY Actual</v>
          </cell>
          <cell r="O9" t="str">
            <v>Budget 2007</v>
          </cell>
          <cell r="P9" t="str">
            <v>Budget 2007</v>
          </cell>
          <cell r="Q9" t="str">
            <v>CY Actual</v>
          </cell>
          <cell r="R9" t="str">
            <v>Budget 2007</v>
          </cell>
          <cell r="S9" t="str">
            <v>CY Actual</v>
          </cell>
          <cell r="T9" t="str">
            <v>Budget 2007</v>
          </cell>
          <cell r="U9" t="str">
            <v>Budget 2007</v>
          </cell>
          <cell r="V9" t="str">
            <v>CY Actual</v>
          </cell>
          <cell r="W9" t="str">
            <v>Budget 2007</v>
          </cell>
          <cell r="X9" t="str">
            <v>CY Actual</v>
          </cell>
          <cell r="Y9" t="str">
            <v>Budget 2007</v>
          </cell>
          <cell r="Z9" t="str">
            <v>Budget 2007</v>
          </cell>
          <cell r="AA9" t="str">
            <v>CY Actual</v>
          </cell>
          <cell r="AB9" t="str">
            <v>Budget 2007</v>
          </cell>
          <cell r="AC9" t="str">
            <v>CY Actual</v>
          </cell>
          <cell r="AD9" t="str">
            <v>Budget 2007</v>
          </cell>
          <cell r="AE9" t="str">
            <v>Budget 2007</v>
          </cell>
          <cell r="AF9" t="str">
            <v>CY Actual</v>
          </cell>
          <cell r="AG9" t="str">
            <v>Budget 2007</v>
          </cell>
          <cell r="AH9" t="str">
            <v>CY Actual</v>
          </cell>
          <cell r="AI9" t="str">
            <v>Budget 2007</v>
          </cell>
          <cell r="AJ9" t="str">
            <v>Budget 2007</v>
          </cell>
          <cell r="AK9" t="str">
            <v>CY Actual</v>
          </cell>
          <cell r="AL9" t="str">
            <v>Budget 2007</v>
          </cell>
          <cell r="AM9" t="str">
            <v>CY Actual</v>
          </cell>
          <cell r="AN9" t="str">
            <v>Budget 2007</v>
          </cell>
          <cell r="AO9" t="str">
            <v>Budget 2007</v>
          </cell>
          <cell r="AP9" t="str">
            <v>CY Actual</v>
          </cell>
          <cell r="AQ9" t="str">
            <v>Budget 2007</v>
          </cell>
          <cell r="AR9" t="str">
            <v>CY Actual</v>
          </cell>
          <cell r="AS9" t="str">
            <v>Budget 2007</v>
          </cell>
          <cell r="AT9" t="str">
            <v>Budget 2007</v>
          </cell>
          <cell r="AU9" t="str">
            <v>CY Actual</v>
          </cell>
          <cell r="AV9" t="str">
            <v>Budget 2007</v>
          </cell>
          <cell r="AW9" t="str">
            <v>CY Actual</v>
          </cell>
          <cell r="AX9" t="str">
            <v>Budget 2007</v>
          </cell>
          <cell r="AY9" t="str">
            <v>Budget 2007</v>
          </cell>
          <cell r="AZ9" t="str">
            <v>CY Actual</v>
          </cell>
          <cell r="BA9" t="str">
            <v>Budget 2007</v>
          </cell>
          <cell r="BB9" t="str">
            <v>CY Actual</v>
          </cell>
          <cell r="BC9" t="str">
            <v>Budget 2007</v>
          </cell>
          <cell r="BD9" t="str">
            <v>Budget 2007</v>
          </cell>
          <cell r="BE9" t="str">
            <v>CY Actual</v>
          </cell>
          <cell r="BF9" t="str">
            <v>Budget 2007</v>
          </cell>
          <cell r="BG9" t="str">
            <v>CY Actual</v>
          </cell>
          <cell r="BH9" t="str">
            <v>Budget 2007</v>
          </cell>
          <cell r="BI9" t="str">
            <v>Budget 2007</v>
          </cell>
          <cell r="BJ9" t="str">
            <v>CY Actual</v>
          </cell>
          <cell r="BK9" t="str">
            <v>Budget 2007</v>
          </cell>
          <cell r="BL9" t="str">
            <v>CY Actual</v>
          </cell>
          <cell r="BM9" t="str">
            <v>Budget 2007</v>
          </cell>
          <cell r="BN9" t="str">
            <v>Budget 2007</v>
          </cell>
          <cell r="BO9" t="str">
            <v>CY Actual</v>
          </cell>
          <cell r="BP9" t="str">
            <v>Budget 2007</v>
          </cell>
          <cell r="BQ9" t="str">
            <v>CY Actual</v>
          </cell>
          <cell r="BR9" t="str">
            <v>Budget 2007</v>
          </cell>
          <cell r="BS9" t="str">
            <v>Budget 2007</v>
          </cell>
          <cell r="BY9" t="str">
            <v>CY Actual</v>
          </cell>
          <cell r="BZ9" t="str">
            <v>Budget 2007</v>
          </cell>
          <cell r="CA9" t="str">
            <v>CY Actual</v>
          </cell>
          <cell r="CB9" t="str">
            <v>Budget 2007</v>
          </cell>
          <cell r="CC9" t="str">
            <v>Budget 2007</v>
          </cell>
          <cell r="CD9" t="str">
            <v>CY Actual</v>
          </cell>
          <cell r="CE9" t="str">
            <v>Budget 2007</v>
          </cell>
          <cell r="CF9" t="str">
            <v>CY Actual</v>
          </cell>
          <cell r="CG9" t="str">
            <v>Budget 2007</v>
          </cell>
          <cell r="CH9" t="str">
            <v>Budget 2007</v>
          </cell>
          <cell r="CI9" t="str">
            <v>CY Actual</v>
          </cell>
          <cell r="CJ9" t="str">
            <v>Budget 2007</v>
          </cell>
          <cell r="CK9" t="str">
            <v>CY Actual</v>
          </cell>
          <cell r="CL9" t="str">
            <v>Budget 2007</v>
          </cell>
          <cell r="CM9" t="str">
            <v>Budget 2007</v>
          </cell>
          <cell r="CO9" t="str">
            <v>CY Actual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KY/Mid States</v>
          </cell>
          <cell r="R10" t="str">
            <v>KY/Mid States</v>
          </cell>
          <cell r="S10" t="str">
            <v>KY/Mid States</v>
          </cell>
          <cell r="T10" t="str">
            <v>KY/Mid States</v>
          </cell>
          <cell r="U10" t="str">
            <v>KY/Mid 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Corporation Cons (Elim)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Y10" t="str">
            <v>Company</v>
          </cell>
          <cell r="BZ10" t="str">
            <v>Company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Other Operating Companies (Elim)</v>
          </cell>
          <cell r="CE10" t="str">
            <v>Other Operating Companies (Elim)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Atmos Pipeline - Texas</v>
          </cell>
          <cell r="CJ10" t="str">
            <v>Atmos Pipeline - Texas</v>
          </cell>
          <cell r="CK10" t="str">
            <v>Atmos Pipeline - Texas</v>
          </cell>
          <cell r="CL10" t="str">
            <v>Atmos Pipeline - Texas</v>
          </cell>
          <cell r="CM10" t="str">
            <v>Atmos Pipeline - Texas</v>
          </cell>
          <cell r="CO10" t="str">
            <v>Company</v>
          </cell>
        </row>
        <row r="11">
          <cell r="A11" t="str">
            <v>Gross Profit</v>
          </cell>
          <cell r="B11">
            <v>8390742.0799999982</v>
          </cell>
          <cell r="C11">
            <v>8017189.3200000077</v>
          </cell>
          <cell r="D11">
            <v>50325544.710000001</v>
          </cell>
          <cell r="E11">
            <v>50370798.049999997</v>
          </cell>
          <cell r="F11">
            <v>74951412.809999987</v>
          </cell>
          <cell r="L11">
            <v>9671772.8099999949</v>
          </cell>
          <cell r="M11">
            <v>7136157</v>
          </cell>
          <cell r="N11">
            <v>65195760.900000013</v>
          </cell>
          <cell r="O11">
            <v>70454389</v>
          </cell>
          <cell r="P11">
            <v>109336853</v>
          </cell>
          <cell r="Q11">
            <v>17791805.300000019</v>
          </cell>
          <cell r="R11">
            <v>16378924.509999998</v>
          </cell>
          <cell r="S11">
            <v>98853095.410000056</v>
          </cell>
          <cell r="T11">
            <v>104127672.43000001</v>
          </cell>
          <cell r="U11">
            <v>154346201.97</v>
          </cell>
          <cell r="V11">
            <v>9452792.8199999928</v>
          </cell>
          <cell r="W11">
            <v>9888721.409999989</v>
          </cell>
          <cell r="X11">
            <v>61520007.009999976</v>
          </cell>
          <cell r="Y11">
            <v>60036940.82</v>
          </cell>
          <cell r="Z11">
            <v>93058270.25999999</v>
          </cell>
          <cell r="AA11">
            <v>8915161.2699999884</v>
          </cell>
          <cell r="AB11">
            <v>9089646.7099999972</v>
          </cell>
          <cell r="AC11">
            <v>56307446.959999956</v>
          </cell>
          <cell r="AD11">
            <v>58718241.38000001</v>
          </cell>
          <cell r="AE11">
            <v>94276526.710000008</v>
          </cell>
          <cell r="AF11">
            <v>42641166.990000024</v>
          </cell>
          <cell r="AG11">
            <v>45778640</v>
          </cell>
          <cell r="AH11">
            <v>276612404.83999985</v>
          </cell>
          <cell r="AI11">
            <v>300205754</v>
          </cell>
          <cell r="AJ11">
            <v>494590383</v>
          </cell>
          <cell r="AK11">
            <v>0</v>
          </cell>
          <cell r="AL11">
            <v>0</v>
          </cell>
          <cell r="AM11">
            <v>0.65999999991618097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96863441.270000011</v>
          </cell>
          <cell r="AV11">
            <v>96289278.949999988</v>
          </cell>
          <cell r="AW11">
            <v>608814260.48999989</v>
          </cell>
          <cell r="AX11">
            <v>643913795.68000007</v>
          </cell>
          <cell r="AY11">
            <v>1020559647.75</v>
          </cell>
          <cell r="AZ11">
            <v>-8267615.0400000513</v>
          </cell>
          <cell r="BA11">
            <v>8112976</v>
          </cell>
          <cell r="BB11">
            <v>86106649.630000025</v>
          </cell>
          <cell r="BC11">
            <v>53752625</v>
          </cell>
          <cell r="BD11">
            <v>79182582</v>
          </cell>
          <cell r="BE11">
            <v>12687251.700000003</v>
          </cell>
          <cell r="BF11">
            <v>16366797.74</v>
          </cell>
          <cell r="BG11">
            <v>110895339.56999998</v>
          </cell>
          <cell r="BH11">
            <v>98450343.879999995</v>
          </cell>
          <cell r="BI11">
            <v>184199825.96999997</v>
          </cell>
          <cell r="BJ11">
            <v>4419636.6599999517</v>
          </cell>
          <cell r="BK11">
            <v>24479773.740000002</v>
          </cell>
          <cell r="BL11">
            <v>197001989.19999999</v>
          </cell>
          <cell r="BM11">
            <v>152202968.88</v>
          </cell>
          <cell r="BN11">
            <v>263382407.96999997</v>
          </cell>
          <cell r="BO11">
            <v>-158584.81000000238</v>
          </cell>
          <cell r="BP11">
            <v>-383596</v>
          </cell>
          <cell r="BQ11">
            <v>-1538361.6800000109</v>
          </cell>
          <cell r="BR11">
            <v>-2301576</v>
          </cell>
          <cell r="BS11">
            <v>-4603152</v>
          </cell>
          <cell r="BY11">
            <v>101124493.11999996</v>
          </cell>
          <cell r="BZ11">
            <v>120385456.69</v>
          </cell>
          <cell r="CA11">
            <v>804277888.00999987</v>
          </cell>
          <cell r="CB11">
            <v>793815188.56000006</v>
          </cell>
          <cell r="CC11">
            <v>1279338903.72</v>
          </cell>
          <cell r="CD11">
            <v>0</v>
          </cell>
          <cell r="CE11">
            <v>0</v>
          </cell>
          <cell r="CF11">
            <v>8.7311491370201111E-11</v>
          </cell>
          <cell r="CG11">
            <v>0</v>
          </cell>
          <cell r="CH11">
            <v>0</v>
          </cell>
          <cell r="CI11">
            <v>12792856.469999997</v>
          </cell>
          <cell r="CJ11">
            <v>13602428.74</v>
          </cell>
          <cell r="CK11">
            <v>85940389.039999992</v>
          </cell>
          <cell r="CL11">
            <v>86807091.879999995</v>
          </cell>
          <cell r="CM11">
            <v>162477589.96999997</v>
          </cell>
          <cell r="CO11">
            <v>428685801.36999983</v>
          </cell>
        </row>
        <row r="13">
          <cell r="A13" t="str">
            <v>Labor</v>
          </cell>
          <cell r="B13">
            <v>690745.01</v>
          </cell>
          <cell r="C13">
            <v>662915.52</v>
          </cell>
          <cell r="D13">
            <v>4419110.1100000003</v>
          </cell>
          <cell r="E13">
            <v>3975858.58</v>
          </cell>
          <cell r="F13">
            <v>7881256.0800000001</v>
          </cell>
          <cell r="L13">
            <v>5284058.33</v>
          </cell>
          <cell r="M13">
            <v>929469.35</v>
          </cell>
          <cell r="N13">
            <v>6612040.4799999995</v>
          </cell>
          <cell r="O13">
            <v>6380963.8600000003</v>
          </cell>
          <cell r="P13">
            <v>11693139.950000001</v>
          </cell>
          <cell r="Q13">
            <v>1482390.24</v>
          </cell>
          <cell r="R13">
            <v>1427579.67</v>
          </cell>
          <cell r="S13">
            <v>8963595.1600000001</v>
          </cell>
          <cell r="T13">
            <v>8469655.4499999993</v>
          </cell>
          <cell r="U13">
            <v>16885365.310000002</v>
          </cell>
          <cell r="V13">
            <v>1277135.21</v>
          </cell>
          <cell r="W13">
            <v>1300903.48</v>
          </cell>
          <cell r="X13">
            <v>7671697.9099999992</v>
          </cell>
          <cell r="Y13">
            <v>7565946.6800000016</v>
          </cell>
          <cell r="Z13">
            <v>15216928.140000002</v>
          </cell>
          <cell r="AA13">
            <v>774098.52</v>
          </cell>
          <cell r="AB13">
            <v>749112.93</v>
          </cell>
          <cell r="AC13">
            <v>5217243.4800000004</v>
          </cell>
          <cell r="AD13">
            <v>4728824.71</v>
          </cell>
          <cell r="AE13">
            <v>8683561.9900000021</v>
          </cell>
          <cell r="AF13">
            <v>3312651.66</v>
          </cell>
          <cell r="AG13">
            <v>3685002.3</v>
          </cell>
          <cell r="AH13">
            <v>21587734.52</v>
          </cell>
          <cell r="AI13">
            <v>21855607.410000004</v>
          </cell>
          <cell r="AJ13">
            <v>43465147.670000002</v>
          </cell>
          <cell r="AK13">
            <v>3779265.07</v>
          </cell>
          <cell r="AL13">
            <v>4001274</v>
          </cell>
          <cell r="AM13">
            <v>22261647.609999999</v>
          </cell>
          <cell r="AN13">
            <v>23620648</v>
          </cell>
          <cell r="AO13">
            <v>47194817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16600344.039999999</v>
          </cell>
          <cell r="AV13">
            <v>12756257.25</v>
          </cell>
          <cell r="AW13">
            <v>76733069.269999996</v>
          </cell>
          <cell r="AX13">
            <v>76597504.689999998</v>
          </cell>
          <cell r="AY13">
            <v>151020216.13999999</v>
          </cell>
          <cell r="AZ13">
            <v>845076.27</v>
          </cell>
          <cell r="BA13">
            <v>943910</v>
          </cell>
          <cell r="BB13">
            <v>4956092.7699999996</v>
          </cell>
          <cell r="BC13">
            <v>5577651</v>
          </cell>
          <cell r="BD13">
            <v>11155303</v>
          </cell>
          <cell r="BE13">
            <v>1431421.73</v>
          </cell>
          <cell r="BF13">
            <v>1499818.55</v>
          </cell>
          <cell r="BG13">
            <v>8765970.6799999997</v>
          </cell>
          <cell r="BH13">
            <v>8879822.6800000016</v>
          </cell>
          <cell r="BI13">
            <v>17729872.400000002</v>
          </cell>
          <cell r="BJ13">
            <v>2276498</v>
          </cell>
          <cell r="BK13">
            <v>2443728.5499999998</v>
          </cell>
          <cell r="BL13">
            <v>13722063.449999999</v>
          </cell>
          <cell r="BM13">
            <v>14457473.680000002</v>
          </cell>
          <cell r="BN13">
            <v>28885175.400000002</v>
          </cell>
          <cell r="BO13" t="str">
            <v>0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Y13">
            <v>18876842.039999999</v>
          </cell>
          <cell r="BZ13">
            <v>15199985.800000001</v>
          </cell>
          <cell r="CA13">
            <v>90455132.719999999</v>
          </cell>
          <cell r="CB13">
            <v>91054978.370000005</v>
          </cell>
          <cell r="CC13">
            <v>179905391.53999999</v>
          </cell>
          <cell r="CD13" t="str">
            <v>0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>
            <v>1363286.89</v>
          </cell>
          <cell r="CJ13">
            <v>1422802.55</v>
          </cell>
          <cell r="CK13">
            <v>8425156.7799999993</v>
          </cell>
          <cell r="CL13">
            <v>8424724.6800000016</v>
          </cell>
          <cell r="CM13">
            <v>16819674.400000002</v>
          </cell>
          <cell r="CO13">
            <v>44772111.880000003</v>
          </cell>
        </row>
        <row r="14">
          <cell r="A14" t="str">
            <v>Benefits</v>
          </cell>
          <cell r="B14">
            <v>224296.72</v>
          </cell>
          <cell r="C14">
            <v>232340.35</v>
          </cell>
          <cell r="D14">
            <v>1430310.32</v>
          </cell>
          <cell r="E14">
            <v>1394290.53</v>
          </cell>
          <cell r="F14">
            <v>2763997.39</v>
          </cell>
          <cell r="L14">
            <v>337934.51</v>
          </cell>
          <cell r="M14">
            <v>394560.58</v>
          </cell>
          <cell r="N14">
            <v>2744317.35</v>
          </cell>
          <cell r="O14">
            <v>2710047.28</v>
          </cell>
          <cell r="P14">
            <v>4966515.84</v>
          </cell>
          <cell r="Q14">
            <v>467689.15</v>
          </cell>
          <cell r="R14">
            <v>628922.27</v>
          </cell>
          <cell r="S14">
            <v>3739774.71</v>
          </cell>
          <cell r="T14">
            <v>3735051.88</v>
          </cell>
          <cell r="U14">
            <v>7447774.8599999994</v>
          </cell>
          <cell r="V14">
            <v>497901.78</v>
          </cell>
          <cell r="W14">
            <v>517252.91</v>
          </cell>
          <cell r="X14">
            <v>3131377.22</v>
          </cell>
          <cell r="Y14">
            <v>3014356.06</v>
          </cell>
          <cell r="Z14">
            <v>6059450.1000000006</v>
          </cell>
          <cell r="AA14">
            <v>332327.53000000003</v>
          </cell>
          <cell r="AB14">
            <v>355944.22</v>
          </cell>
          <cell r="AC14">
            <v>2387837.69</v>
          </cell>
          <cell r="AD14">
            <v>2251034.13</v>
          </cell>
          <cell r="AE14">
            <v>4134225.55</v>
          </cell>
          <cell r="AF14">
            <v>1047906.86</v>
          </cell>
          <cell r="AG14">
            <v>1209024.6200000001</v>
          </cell>
          <cell r="AH14">
            <v>7035122.8099999996</v>
          </cell>
          <cell r="AI14">
            <v>7173798.7400000002</v>
          </cell>
          <cell r="AJ14">
            <v>14269347.529999999</v>
          </cell>
          <cell r="AK14">
            <v>1046450.46</v>
          </cell>
          <cell r="AL14">
            <v>1192321</v>
          </cell>
          <cell r="AM14">
            <v>6995489.3799999999</v>
          </cell>
          <cell r="AN14">
            <v>7039371</v>
          </cell>
          <cell r="AO14">
            <v>14064980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3954507.01</v>
          </cell>
          <cell r="AV14">
            <v>4530365.95</v>
          </cell>
          <cell r="AW14">
            <v>27464229.479999997</v>
          </cell>
          <cell r="AX14">
            <v>27317949.620000001</v>
          </cell>
          <cell r="AY14">
            <v>53706291.270000003</v>
          </cell>
          <cell r="AZ14">
            <v>22650.21</v>
          </cell>
          <cell r="BA14" t="str">
            <v>0</v>
          </cell>
          <cell r="BB14">
            <v>141329.87</v>
          </cell>
          <cell r="BC14" t="str">
            <v>0</v>
          </cell>
          <cell r="BD14" t="str">
            <v>0</v>
          </cell>
          <cell r="BE14">
            <v>428130.06</v>
          </cell>
          <cell r="BF14">
            <v>452585.5</v>
          </cell>
          <cell r="BG14">
            <v>2842699.63</v>
          </cell>
          <cell r="BH14">
            <v>2680738.65</v>
          </cell>
          <cell r="BI14">
            <v>5352001.4000000004</v>
          </cell>
          <cell r="BJ14">
            <v>450780.27</v>
          </cell>
          <cell r="BK14">
            <v>452585.5</v>
          </cell>
          <cell r="BL14">
            <v>2984029.5</v>
          </cell>
          <cell r="BM14">
            <v>2680738.65</v>
          </cell>
          <cell r="BN14">
            <v>5352001.4000000004</v>
          </cell>
          <cell r="BO14" t="str">
            <v>0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Y14">
            <v>4405287.28</v>
          </cell>
          <cell r="BZ14">
            <v>4982951.45</v>
          </cell>
          <cell r="CA14">
            <v>30448258.979999997</v>
          </cell>
          <cell r="CB14">
            <v>29998688.27</v>
          </cell>
          <cell r="CC14">
            <v>59058292.670000002</v>
          </cell>
          <cell r="CD14" t="str">
            <v>0</v>
          </cell>
          <cell r="CE14" t="str">
            <v>0</v>
          </cell>
          <cell r="CF14" t="str">
            <v>0</v>
          </cell>
          <cell r="CG14" t="str">
            <v>0</v>
          </cell>
          <cell r="CH14" t="str">
            <v>0</v>
          </cell>
          <cell r="CI14">
            <v>423613.08</v>
          </cell>
          <cell r="CJ14">
            <v>452585.5</v>
          </cell>
          <cell r="CK14">
            <v>2815465.14</v>
          </cell>
          <cell r="CL14">
            <v>2680738.65</v>
          </cell>
          <cell r="CM14">
            <v>5352001.4000000004</v>
          </cell>
          <cell r="CO14">
            <v>15266379.389999999</v>
          </cell>
        </row>
        <row r="15">
          <cell r="A15" t="str">
            <v>Materials &amp; Supplies</v>
          </cell>
          <cell r="B15">
            <v>47986.41</v>
          </cell>
          <cell r="C15">
            <v>88105.2</v>
          </cell>
          <cell r="D15">
            <v>313695.01</v>
          </cell>
          <cell r="E15">
            <v>421619.20000000001</v>
          </cell>
          <cell r="F15">
            <v>814500.4</v>
          </cell>
          <cell r="L15">
            <v>161584.42000000001</v>
          </cell>
          <cell r="M15">
            <v>82944.399999999994</v>
          </cell>
          <cell r="N15">
            <v>509400.14</v>
          </cell>
          <cell r="O15">
            <v>448982.4</v>
          </cell>
          <cell r="P15">
            <v>795668.8</v>
          </cell>
          <cell r="Q15">
            <v>101897.53</v>
          </cell>
          <cell r="R15">
            <v>94433.77</v>
          </cell>
          <cell r="S15">
            <v>674174.44</v>
          </cell>
          <cell r="T15">
            <v>570892.34</v>
          </cell>
          <cell r="U15">
            <v>1126249.3</v>
          </cell>
          <cell r="V15">
            <v>133690.29</v>
          </cell>
          <cell r="W15">
            <v>111101.9</v>
          </cell>
          <cell r="X15">
            <v>733835.79</v>
          </cell>
          <cell r="Y15">
            <v>637257.85</v>
          </cell>
          <cell r="Z15">
            <v>1358451.35</v>
          </cell>
          <cell r="AA15">
            <v>108432.67</v>
          </cell>
          <cell r="AB15">
            <v>79742.759999999995</v>
          </cell>
          <cell r="AC15">
            <v>548144.54</v>
          </cell>
          <cell r="AD15">
            <v>525256.48</v>
          </cell>
          <cell r="AE15">
            <v>1003234.68</v>
          </cell>
          <cell r="AF15">
            <v>402862.29</v>
          </cell>
          <cell r="AG15">
            <v>447217.68</v>
          </cell>
          <cell r="AH15">
            <v>2264787.7200000002</v>
          </cell>
          <cell r="AI15">
            <v>2750251.8</v>
          </cell>
          <cell r="AJ15">
            <v>5362450.3600000003</v>
          </cell>
          <cell r="AK15">
            <v>73526.259999999995</v>
          </cell>
          <cell r="AL15">
            <v>45181</v>
          </cell>
          <cell r="AM15">
            <v>315880.77</v>
          </cell>
          <cell r="AN15">
            <v>308909</v>
          </cell>
          <cell r="AO15">
            <v>604701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1029979.87</v>
          </cell>
          <cell r="AV15">
            <v>948726.71</v>
          </cell>
          <cell r="AW15">
            <v>5359918.41</v>
          </cell>
          <cell r="AX15">
            <v>5663169.0700000003</v>
          </cell>
          <cell r="AY15">
            <v>11065255.889999999</v>
          </cell>
          <cell r="AZ15">
            <v>16529.32</v>
          </cell>
          <cell r="BA15">
            <v>22500</v>
          </cell>
          <cell r="BB15">
            <v>160568.73000000001</v>
          </cell>
          <cell r="BC15">
            <v>135000</v>
          </cell>
          <cell r="BD15">
            <v>270000</v>
          </cell>
          <cell r="BE15">
            <v>307980.34000000003</v>
          </cell>
          <cell r="BF15">
            <v>286314.03999999998</v>
          </cell>
          <cell r="BG15">
            <v>1771016.5</v>
          </cell>
          <cell r="BH15">
            <v>1882743.4</v>
          </cell>
          <cell r="BI15">
            <v>3756295.72</v>
          </cell>
          <cell r="BJ15">
            <v>324509.65999999997</v>
          </cell>
          <cell r="BK15">
            <v>308814.03999999998</v>
          </cell>
          <cell r="BL15">
            <v>1931585.23</v>
          </cell>
          <cell r="BM15">
            <v>2017743.4</v>
          </cell>
          <cell r="BN15">
            <v>4026295.72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Y15">
            <v>1354489.53</v>
          </cell>
          <cell r="BZ15">
            <v>1257540.75</v>
          </cell>
          <cell r="CA15">
            <v>7291503.6399999997</v>
          </cell>
          <cell r="CB15">
            <v>7680912.4700000007</v>
          </cell>
          <cell r="CC15">
            <v>15091551.609999999</v>
          </cell>
          <cell r="CD15" t="str">
            <v>0</v>
          </cell>
          <cell r="CE15" t="str">
            <v>0</v>
          </cell>
          <cell r="CF15" t="str">
            <v>0</v>
          </cell>
          <cell r="CG15" t="str">
            <v>0</v>
          </cell>
          <cell r="CH15" t="str">
            <v>0</v>
          </cell>
          <cell r="CI15">
            <v>300397.08</v>
          </cell>
          <cell r="CJ15">
            <v>267814.03999999998</v>
          </cell>
          <cell r="CK15">
            <v>1702063.87</v>
          </cell>
          <cell r="CL15">
            <v>1780743.4</v>
          </cell>
          <cell r="CM15">
            <v>3585295.72</v>
          </cell>
          <cell r="CO15">
            <v>4210835.25</v>
          </cell>
        </row>
        <row r="16">
          <cell r="A16" t="str">
            <v>Vehicles &amp; Equip</v>
          </cell>
          <cell r="B16">
            <v>115369.15</v>
          </cell>
          <cell r="C16">
            <v>107837</v>
          </cell>
          <cell r="D16">
            <v>595901.75</v>
          </cell>
          <cell r="E16">
            <v>672037.23</v>
          </cell>
          <cell r="F16">
            <v>1315343.23</v>
          </cell>
          <cell r="L16">
            <v>134525.04999999999</v>
          </cell>
          <cell r="M16">
            <v>131328</v>
          </cell>
          <cell r="N16">
            <v>959615.15</v>
          </cell>
          <cell r="O16">
            <v>922880</v>
          </cell>
          <cell r="P16">
            <v>1739743</v>
          </cell>
          <cell r="Q16">
            <v>215038.38</v>
          </cell>
          <cell r="R16">
            <v>212764.48</v>
          </cell>
          <cell r="S16">
            <v>1206909.33</v>
          </cell>
          <cell r="T16">
            <v>1287805.8799999999</v>
          </cell>
          <cell r="U16">
            <v>2572065.83</v>
          </cell>
          <cell r="V16">
            <v>159539.68</v>
          </cell>
          <cell r="W16">
            <v>151487.9</v>
          </cell>
          <cell r="X16">
            <v>932936.14</v>
          </cell>
          <cell r="Y16">
            <v>895469.4</v>
          </cell>
          <cell r="Z16">
            <v>1824234.8</v>
          </cell>
          <cell r="AA16">
            <v>133728.72</v>
          </cell>
          <cell r="AB16">
            <v>125427.89</v>
          </cell>
          <cell r="AC16">
            <v>899892.93</v>
          </cell>
          <cell r="AD16">
            <v>805789.35</v>
          </cell>
          <cell r="AE16">
            <v>1489191.5</v>
          </cell>
          <cell r="AF16">
            <v>377634.98</v>
          </cell>
          <cell r="AG16">
            <v>544366.22</v>
          </cell>
          <cell r="AH16">
            <v>2712514.3</v>
          </cell>
          <cell r="AI16">
            <v>2910168.9</v>
          </cell>
          <cell r="AJ16">
            <v>5785359.8600000013</v>
          </cell>
          <cell r="AK16">
            <v>-10162.129999999999</v>
          </cell>
          <cell r="AL16">
            <v>-17825</v>
          </cell>
          <cell r="AM16">
            <v>-55505.78</v>
          </cell>
          <cell r="AN16">
            <v>-36150</v>
          </cell>
          <cell r="AO16">
            <v>-75300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1125673.83</v>
          </cell>
          <cell r="AV16">
            <v>1255386.49</v>
          </cell>
          <cell r="AW16">
            <v>7252263.8200000003</v>
          </cell>
          <cell r="AX16">
            <v>7458000.7600000007</v>
          </cell>
          <cell r="AY16">
            <v>14650638.220000001</v>
          </cell>
          <cell r="AZ16">
            <v>219.58</v>
          </cell>
          <cell r="BA16">
            <v>225</v>
          </cell>
          <cell r="BB16">
            <v>880.4</v>
          </cell>
          <cell r="BC16">
            <v>1350</v>
          </cell>
          <cell r="BD16">
            <v>2700</v>
          </cell>
          <cell r="BE16">
            <v>129334.39</v>
          </cell>
          <cell r="BF16">
            <v>133182.28</v>
          </cell>
          <cell r="BG16">
            <v>830191.22</v>
          </cell>
          <cell r="BH16">
            <v>704651.1</v>
          </cell>
          <cell r="BI16">
            <v>1409618.14</v>
          </cell>
          <cell r="BJ16">
            <v>129553.97</v>
          </cell>
          <cell r="BK16">
            <v>133407.28</v>
          </cell>
          <cell r="BL16">
            <v>831071.62</v>
          </cell>
          <cell r="BM16">
            <v>706001.1</v>
          </cell>
          <cell r="BN16">
            <v>1412318.14</v>
          </cell>
          <cell r="BO16">
            <v>-5908.93</v>
          </cell>
          <cell r="BP16" t="str">
            <v>0</v>
          </cell>
          <cell r="BQ16">
            <v>-35453.58</v>
          </cell>
          <cell r="BR16" t="str">
            <v>0</v>
          </cell>
          <cell r="BS16" t="str">
            <v>0</v>
          </cell>
          <cell r="BY16">
            <v>1249318.8700000001</v>
          </cell>
          <cell r="BZ16">
            <v>1388793.77</v>
          </cell>
          <cell r="CA16">
            <v>8047881.8600000003</v>
          </cell>
          <cell r="CB16">
            <v>8164001.8600000003</v>
          </cell>
          <cell r="CC16">
            <v>16062956.359999999</v>
          </cell>
          <cell r="CD16" t="str">
            <v>0</v>
          </cell>
          <cell r="CE16" t="str">
            <v>0</v>
          </cell>
          <cell r="CF16" t="str">
            <v>0</v>
          </cell>
          <cell r="CG16" t="str">
            <v>0</v>
          </cell>
          <cell r="CH16" t="str">
            <v>0</v>
          </cell>
          <cell r="CI16">
            <v>129224.59</v>
          </cell>
          <cell r="CJ16">
            <v>132667.28</v>
          </cell>
          <cell r="CK16">
            <v>828642.75</v>
          </cell>
          <cell r="CL16">
            <v>701561.1</v>
          </cell>
          <cell r="CM16">
            <v>1403438.14</v>
          </cell>
          <cell r="CO16">
            <v>3968858.22</v>
          </cell>
        </row>
        <row r="17">
          <cell r="A17" t="str">
            <v>Print &amp; Postages</v>
          </cell>
          <cell r="B17">
            <v>3770.61</v>
          </cell>
          <cell r="C17">
            <v>7343</v>
          </cell>
          <cell r="D17">
            <v>24686.18</v>
          </cell>
          <cell r="E17">
            <v>44482</v>
          </cell>
          <cell r="F17">
            <v>88855</v>
          </cell>
          <cell r="L17">
            <v>2486.75</v>
          </cell>
          <cell r="M17">
            <v>3761</v>
          </cell>
          <cell r="N17">
            <v>17675.740000000002</v>
          </cell>
          <cell r="O17">
            <v>23245</v>
          </cell>
          <cell r="P17">
            <v>46286</v>
          </cell>
          <cell r="Q17">
            <v>5580.69</v>
          </cell>
          <cell r="R17">
            <v>6496.07</v>
          </cell>
          <cell r="S17">
            <v>40333.89</v>
          </cell>
          <cell r="T17">
            <v>40887.440000000002</v>
          </cell>
          <cell r="U17">
            <v>83161.86</v>
          </cell>
          <cell r="V17">
            <v>5526.25</v>
          </cell>
          <cell r="W17">
            <v>14781</v>
          </cell>
          <cell r="X17">
            <v>48086.19</v>
          </cell>
          <cell r="Y17">
            <v>46551</v>
          </cell>
          <cell r="Z17">
            <v>82988</v>
          </cell>
          <cell r="AA17">
            <v>3036.11</v>
          </cell>
          <cell r="AB17">
            <v>3571.39</v>
          </cell>
          <cell r="AC17">
            <v>19145.71</v>
          </cell>
          <cell r="AD17">
            <v>23980.28</v>
          </cell>
          <cell r="AE17">
            <v>46406.93</v>
          </cell>
          <cell r="AF17">
            <v>9124.35</v>
          </cell>
          <cell r="AG17">
            <v>11885</v>
          </cell>
          <cell r="AH17">
            <v>64764.480000000003</v>
          </cell>
          <cell r="AI17">
            <v>66911</v>
          </cell>
          <cell r="AJ17">
            <v>147799</v>
          </cell>
          <cell r="AK17">
            <v>28207.040000000001</v>
          </cell>
          <cell r="AL17">
            <v>28181</v>
          </cell>
          <cell r="AM17">
            <v>148069.32</v>
          </cell>
          <cell r="AN17">
            <v>164614</v>
          </cell>
          <cell r="AO17">
            <v>328749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57731.8</v>
          </cell>
          <cell r="AV17">
            <v>76018.460000000006</v>
          </cell>
          <cell r="AW17">
            <v>362761.51</v>
          </cell>
          <cell r="AX17">
            <v>410670.72</v>
          </cell>
          <cell r="AY17">
            <v>824245.79</v>
          </cell>
          <cell r="AZ17">
            <v>3467.08</v>
          </cell>
          <cell r="BA17">
            <v>4100</v>
          </cell>
          <cell r="BB17">
            <v>29830.27</v>
          </cell>
          <cell r="BC17">
            <v>24600</v>
          </cell>
          <cell r="BD17">
            <v>49200</v>
          </cell>
          <cell r="BE17">
            <v>5326.09</v>
          </cell>
          <cell r="BF17">
            <v>15538</v>
          </cell>
          <cell r="BG17">
            <v>54614.77</v>
          </cell>
          <cell r="BH17">
            <v>93489</v>
          </cell>
          <cell r="BI17">
            <v>183755</v>
          </cell>
          <cell r="BJ17">
            <v>8793.17</v>
          </cell>
          <cell r="BK17">
            <v>19638</v>
          </cell>
          <cell r="BL17">
            <v>84445.04</v>
          </cell>
          <cell r="BM17">
            <v>118089</v>
          </cell>
          <cell r="BN17">
            <v>232955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Y17">
            <v>66524.97</v>
          </cell>
          <cell r="BZ17">
            <v>95656.46</v>
          </cell>
          <cell r="CA17">
            <v>447206.55</v>
          </cell>
          <cell r="CB17">
            <v>528759.72</v>
          </cell>
          <cell r="CC17">
            <v>1057200.79</v>
          </cell>
          <cell r="CD17" t="str">
            <v>0</v>
          </cell>
          <cell r="CE17" t="str">
            <v>0</v>
          </cell>
          <cell r="CF17" t="str">
            <v>0</v>
          </cell>
          <cell r="CG17" t="str">
            <v>0</v>
          </cell>
          <cell r="CH17" t="str">
            <v>0</v>
          </cell>
          <cell r="CI17">
            <v>5031.75</v>
          </cell>
          <cell r="CJ17">
            <v>13223</v>
          </cell>
          <cell r="CK17">
            <v>46576.86</v>
          </cell>
          <cell r="CL17">
            <v>79599</v>
          </cell>
          <cell r="CM17">
            <v>155975</v>
          </cell>
          <cell r="CO17">
            <v>254620.63</v>
          </cell>
        </row>
        <row r="18">
          <cell r="A18" t="str">
            <v>Insurance</v>
          </cell>
          <cell r="B18">
            <v>21343.23</v>
          </cell>
          <cell r="C18">
            <v>20408.04</v>
          </cell>
          <cell r="D18">
            <v>205374.54</v>
          </cell>
          <cell r="E18">
            <v>151317.45000000001</v>
          </cell>
          <cell r="F18">
            <v>283215</v>
          </cell>
          <cell r="L18">
            <v>21822.74</v>
          </cell>
          <cell r="M18">
            <v>28620.639999999999</v>
          </cell>
          <cell r="N18">
            <v>288259.53999999998</v>
          </cell>
          <cell r="O18">
            <v>241044.43</v>
          </cell>
          <cell r="P18">
            <v>409729.43</v>
          </cell>
          <cell r="Q18">
            <v>50748.11</v>
          </cell>
          <cell r="R18">
            <v>51280.29</v>
          </cell>
          <cell r="S18">
            <v>511224.8</v>
          </cell>
          <cell r="T18">
            <v>299828.59999999998</v>
          </cell>
          <cell r="U18">
            <v>608517.78</v>
          </cell>
          <cell r="V18">
            <v>23489.79</v>
          </cell>
          <cell r="W18">
            <v>27445.27</v>
          </cell>
          <cell r="X18">
            <v>1221495.9099999999</v>
          </cell>
          <cell r="Y18">
            <v>158448.35999999999</v>
          </cell>
          <cell r="Z18">
            <v>323784.12</v>
          </cell>
          <cell r="AA18">
            <v>17807.310000000001</v>
          </cell>
          <cell r="AB18">
            <v>26881.78</v>
          </cell>
          <cell r="AC18">
            <v>221703.94</v>
          </cell>
          <cell r="AD18">
            <v>164651.48000000001</v>
          </cell>
          <cell r="AE18">
            <v>313486.07</v>
          </cell>
          <cell r="AF18">
            <v>108171.92</v>
          </cell>
          <cell r="AG18">
            <v>101732.98</v>
          </cell>
          <cell r="AH18">
            <v>1041381.08</v>
          </cell>
          <cell r="AI18">
            <v>631089.93000000005</v>
          </cell>
          <cell r="AJ18">
            <v>1321761.55</v>
          </cell>
          <cell r="AK18">
            <v>1201245.3</v>
          </cell>
          <cell r="AL18">
            <v>232319</v>
          </cell>
          <cell r="AM18">
            <v>2229778.25</v>
          </cell>
          <cell r="AN18">
            <v>1392141</v>
          </cell>
          <cell r="AO18">
            <v>2832677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1444628.4</v>
          </cell>
          <cell r="AV18">
            <v>488688</v>
          </cell>
          <cell r="AW18">
            <v>5719218.0600000005</v>
          </cell>
          <cell r="AX18">
            <v>3038521.25</v>
          </cell>
          <cell r="AY18">
            <v>6093170.9500000002</v>
          </cell>
          <cell r="AZ18">
            <v>9592.6200000000008</v>
          </cell>
          <cell r="BA18">
            <v>1400</v>
          </cell>
          <cell r="BB18">
            <v>35618.019999999997</v>
          </cell>
          <cell r="BC18">
            <v>8400</v>
          </cell>
          <cell r="BD18">
            <v>16800</v>
          </cell>
          <cell r="BE18">
            <v>36814.550000000003</v>
          </cell>
          <cell r="BF18">
            <v>47175.68</v>
          </cell>
          <cell r="BG18">
            <v>304755.64</v>
          </cell>
          <cell r="BH18">
            <v>277221.94</v>
          </cell>
          <cell r="BI18">
            <v>562382.28</v>
          </cell>
          <cell r="BJ18">
            <v>46407.17</v>
          </cell>
          <cell r="BK18">
            <v>48575.68</v>
          </cell>
          <cell r="BL18">
            <v>340373.66</v>
          </cell>
          <cell r="BM18">
            <v>285621.94</v>
          </cell>
          <cell r="BN18">
            <v>579182.28</v>
          </cell>
          <cell r="BO18" t="str">
            <v>0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Y18">
            <v>1491035.57</v>
          </cell>
          <cell r="BZ18">
            <v>537263.68000000005</v>
          </cell>
          <cell r="CA18">
            <v>6059591.7200000007</v>
          </cell>
          <cell r="CB18">
            <v>3324143.19</v>
          </cell>
          <cell r="CC18">
            <v>6672353.2300000004</v>
          </cell>
          <cell r="CD18" t="str">
            <v>0</v>
          </cell>
          <cell r="CE18" t="str">
            <v>0</v>
          </cell>
          <cell r="CF18" t="str">
            <v>0</v>
          </cell>
          <cell r="CG18" t="str">
            <v>0</v>
          </cell>
          <cell r="CH18" t="str">
            <v>0</v>
          </cell>
          <cell r="CI18">
            <v>31577.96</v>
          </cell>
          <cell r="CJ18">
            <v>41575.68</v>
          </cell>
          <cell r="CK18">
            <v>263990.96999999997</v>
          </cell>
          <cell r="CL18">
            <v>243621.94</v>
          </cell>
          <cell r="CM18">
            <v>495182.28</v>
          </cell>
          <cell r="CO18">
            <v>3042950.29</v>
          </cell>
        </row>
        <row r="19">
          <cell r="A19" t="str">
            <v>Marketing</v>
          </cell>
          <cell r="B19">
            <v>65392.81</v>
          </cell>
          <cell r="C19">
            <v>32750</v>
          </cell>
          <cell r="D19">
            <v>158429.46</v>
          </cell>
          <cell r="E19">
            <v>215500</v>
          </cell>
          <cell r="F19">
            <v>404800</v>
          </cell>
          <cell r="L19">
            <v>61641.25</v>
          </cell>
          <cell r="M19">
            <v>17966</v>
          </cell>
          <cell r="N19">
            <v>242049.54</v>
          </cell>
          <cell r="O19">
            <v>198236</v>
          </cell>
          <cell r="P19">
            <v>298217</v>
          </cell>
          <cell r="Q19">
            <v>45451.78</v>
          </cell>
          <cell r="R19">
            <v>28377</v>
          </cell>
          <cell r="S19">
            <v>260302.51</v>
          </cell>
          <cell r="T19">
            <v>242247</v>
          </cell>
          <cell r="U19">
            <v>510232.03</v>
          </cell>
          <cell r="V19">
            <v>23664.639999999999</v>
          </cell>
          <cell r="W19">
            <v>35394</v>
          </cell>
          <cell r="X19">
            <v>133803.28</v>
          </cell>
          <cell r="Y19">
            <v>235259</v>
          </cell>
          <cell r="Z19">
            <v>428273</v>
          </cell>
          <cell r="AA19">
            <v>29270.45</v>
          </cell>
          <cell r="AB19">
            <v>28325.200000000001</v>
          </cell>
          <cell r="AC19">
            <v>284739.06</v>
          </cell>
          <cell r="AD19">
            <v>164501.43</v>
          </cell>
          <cell r="AE19">
            <v>315878.74</v>
          </cell>
          <cell r="AF19">
            <v>69813.61</v>
          </cell>
          <cell r="AG19">
            <v>173904</v>
          </cell>
          <cell r="AH19">
            <v>429934.38</v>
          </cell>
          <cell r="AI19">
            <v>1069642</v>
          </cell>
          <cell r="AJ19">
            <v>1930394</v>
          </cell>
          <cell r="AK19">
            <v>68534.52</v>
          </cell>
          <cell r="AL19">
            <v>60863</v>
          </cell>
          <cell r="AM19">
            <v>498191.17</v>
          </cell>
          <cell r="AN19">
            <v>965178</v>
          </cell>
          <cell r="AO19">
            <v>1330360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363769.06</v>
          </cell>
          <cell r="AV19">
            <v>377579.2</v>
          </cell>
          <cell r="AW19">
            <v>2007449.4</v>
          </cell>
          <cell r="AX19">
            <v>3090563.43</v>
          </cell>
          <cell r="AY19">
            <v>5218154.7699999996</v>
          </cell>
          <cell r="AZ19">
            <v>46.25</v>
          </cell>
          <cell r="BA19">
            <v>9000</v>
          </cell>
          <cell r="BB19">
            <v>15757.37</v>
          </cell>
          <cell r="BC19">
            <v>54000</v>
          </cell>
          <cell r="BD19">
            <v>108000</v>
          </cell>
          <cell r="BE19">
            <v>1006.76</v>
          </cell>
          <cell r="BF19">
            <v>6511</v>
          </cell>
          <cell r="BG19">
            <v>175027.31</v>
          </cell>
          <cell r="BH19">
            <v>83646</v>
          </cell>
          <cell r="BI19">
            <v>100688</v>
          </cell>
          <cell r="BJ19">
            <v>1053.01</v>
          </cell>
          <cell r="BK19">
            <v>15511</v>
          </cell>
          <cell r="BL19">
            <v>190784.68</v>
          </cell>
          <cell r="BM19">
            <v>137646</v>
          </cell>
          <cell r="BN19">
            <v>208688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Y19">
            <v>364822.07</v>
          </cell>
          <cell r="BZ19">
            <v>393090.2</v>
          </cell>
          <cell r="CA19">
            <v>2198234.08</v>
          </cell>
          <cell r="CB19">
            <v>3228209.43</v>
          </cell>
          <cell r="CC19">
            <v>5426842.7699999996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>
            <v>1006.76</v>
          </cell>
          <cell r="CJ19">
            <v>5411</v>
          </cell>
          <cell r="CK19">
            <v>162597.14000000001</v>
          </cell>
          <cell r="CL19">
            <v>77046</v>
          </cell>
          <cell r="CM19">
            <v>87488</v>
          </cell>
          <cell r="CO19">
            <v>1386488.42</v>
          </cell>
        </row>
        <row r="20">
          <cell r="A20" t="str">
            <v>Employee Welfare</v>
          </cell>
          <cell r="B20">
            <v>84978.51</v>
          </cell>
          <cell r="C20">
            <v>74299.05</v>
          </cell>
          <cell r="D20">
            <v>534729.75</v>
          </cell>
          <cell r="E20">
            <v>654371.05000000005</v>
          </cell>
          <cell r="F20">
            <v>1003564.21</v>
          </cell>
          <cell r="L20">
            <v>120354.79</v>
          </cell>
          <cell r="M20">
            <v>70415.78</v>
          </cell>
          <cell r="N20">
            <v>856456.61</v>
          </cell>
          <cell r="O20">
            <v>866708.66</v>
          </cell>
          <cell r="P20">
            <v>1217797.92</v>
          </cell>
          <cell r="Q20">
            <v>147295.20000000001</v>
          </cell>
          <cell r="R20">
            <v>82902.009999999995</v>
          </cell>
          <cell r="S20">
            <v>1078428.2</v>
          </cell>
          <cell r="T20">
            <v>1086285.22</v>
          </cell>
          <cell r="U20">
            <v>1462752.21</v>
          </cell>
          <cell r="V20">
            <v>125356.59</v>
          </cell>
          <cell r="W20">
            <v>71875.37</v>
          </cell>
          <cell r="X20">
            <v>846741.68</v>
          </cell>
          <cell r="Y20">
            <v>833784.21</v>
          </cell>
          <cell r="Z20">
            <v>1133706.73</v>
          </cell>
          <cell r="AA20">
            <v>96315.66</v>
          </cell>
          <cell r="AB20">
            <v>59917.47</v>
          </cell>
          <cell r="AC20">
            <v>666937.34</v>
          </cell>
          <cell r="AD20">
            <v>640412.43999999994</v>
          </cell>
          <cell r="AE20">
            <v>900591.49</v>
          </cell>
          <cell r="AF20">
            <v>220779.55</v>
          </cell>
          <cell r="AG20">
            <v>130912.68</v>
          </cell>
          <cell r="AH20">
            <v>1538482.1</v>
          </cell>
          <cell r="AI20">
            <v>1310902.1399999999</v>
          </cell>
          <cell r="AJ20">
            <v>1798416.64</v>
          </cell>
          <cell r="AK20">
            <v>1435121.08</v>
          </cell>
          <cell r="AL20">
            <v>1264037</v>
          </cell>
          <cell r="AM20">
            <v>12567499.18</v>
          </cell>
          <cell r="AN20">
            <v>12668756</v>
          </cell>
          <cell r="AO20">
            <v>20662954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2230201.38</v>
          </cell>
          <cell r="AV20">
            <v>1754359.36</v>
          </cell>
          <cell r="AW20">
            <v>18089274.859999999</v>
          </cell>
          <cell r="AX20">
            <v>18061219.719999999</v>
          </cell>
          <cell r="AY20">
            <v>28179783.200000003</v>
          </cell>
          <cell r="AZ20">
            <v>1117337.3600000001</v>
          </cell>
          <cell r="BA20">
            <v>457700</v>
          </cell>
          <cell r="BB20">
            <v>4854426.95</v>
          </cell>
          <cell r="BC20">
            <v>2746200</v>
          </cell>
          <cell r="BD20">
            <v>5492400</v>
          </cell>
          <cell r="BE20">
            <v>123397.1</v>
          </cell>
          <cell r="BF20">
            <v>116293.21</v>
          </cell>
          <cell r="BG20">
            <v>985695.75</v>
          </cell>
          <cell r="BH20">
            <v>1097596.47</v>
          </cell>
          <cell r="BI20">
            <v>1554890.73</v>
          </cell>
          <cell r="BJ20">
            <v>1240734.46</v>
          </cell>
          <cell r="BK20">
            <v>573993.21</v>
          </cell>
          <cell r="BL20">
            <v>5840122.7000000002</v>
          </cell>
          <cell r="BM20">
            <v>3843796.47</v>
          </cell>
          <cell r="BN20">
            <v>7047290.7300000004</v>
          </cell>
          <cell r="BO20" t="str">
            <v>0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Y20">
            <v>3470935.84</v>
          </cell>
          <cell r="BZ20">
            <v>2328352.5699999998</v>
          </cell>
          <cell r="CA20">
            <v>23929397.559999999</v>
          </cell>
          <cell r="CB20">
            <v>21905016.189999998</v>
          </cell>
          <cell r="CC20">
            <v>35227073.930000007</v>
          </cell>
          <cell r="CD20" t="str">
            <v>0</v>
          </cell>
          <cell r="CE20" t="str">
            <v>0</v>
          </cell>
          <cell r="CF20" t="str">
            <v>0</v>
          </cell>
          <cell r="CG20" t="str">
            <v>0</v>
          </cell>
          <cell r="CH20" t="str">
            <v>0</v>
          </cell>
          <cell r="CI20">
            <v>92580.22</v>
          </cell>
          <cell r="CJ20">
            <v>85791.21</v>
          </cell>
          <cell r="CK20">
            <v>652709.66</v>
          </cell>
          <cell r="CL20">
            <v>759306.47</v>
          </cell>
          <cell r="CM20">
            <v>1032523.73</v>
          </cell>
          <cell r="CO20">
            <v>12148987.73</v>
          </cell>
        </row>
        <row r="21">
          <cell r="A21" t="str">
            <v>Information Technologies</v>
          </cell>
          <cell r="B21">
            <v>33578.92</v>
          </cell>
          <cell r="C21">
            <v>18000</v>
          </cell>
          <cell r="D21">
            <v>122049.67</v>
          </cell>
          <cell r="E21">
            <v>108000</v>
          </cell>
          <cell r="F21">
            <v>216000</v>
          </cell>
          <cell r="L21">
            <v>9399.76</v>
          </cell>
          <cell r="M21">
            <v>16863</v>
          </cell>
          <cell r="N21">
            <v>69786.83</v>
          </cell>
          <cell r="O21">
            <v>116798</v>
          </cell>
          <cell r="P21">
            <v>194847</v>
          </cell>
          <cell r="Q21">
            <v>38282.559999999998</v>
          </cell>
          <cell r="R21">
            <v>28152.02</v>
          </cell>
          <cell r="S21">
            <v>118535.61</v>
          </cell>
          <cell r="T21">
            <v>109552.03</v>
          </cell>
          <cell r="U21">
            <v>203206.03</v>
          </cell>
          <cell r="V21">
            <v>19184.490000000002</v>
          </cell>
          <cell r="W21">
            <v>16964</v>
          </cell>
          <cell r="X21">
            <v>100097.29</v>
          </cell>
          <cell r="Y21">
            <v>101829</v>
          </cell>
          <cell r="Z21">
            <v>203736</v>
          </cell>
          <cell r="AA21">
            <v>9805.5300000000007</v>
          </cell>
          <cell r="AB21">
            <v>22100</v>
          </cell>
          <cell r="AC21">
            <v>73068.27</v>
          </cell>
          <cell r="AD21">
            <v>132600</v>
          </cell>
          <cell r="AE21">
            <v>265200</v>
          </cell>
          <cell r="AF21">
            <v>62277.05</v>
          </cell>
          <cell r="AG21">
            <v>82349</v>
          </cell>
          <cell r="AH21">
            <v>302185.90999999997</v>
          </cell>
          <cell r="AI21">
            <v>440225</v>
          </cell>
          <cell r="AJ21">
            <v>892592</v>
          </cell>
          <cell r="AK21">
            <v>497640.03</v>
          </cell>
          <cell r="AL21">
            <v>535222</v>
          </cell>
          <cell r="AM21">
            <v>3371443.27</v>
          </cell>
          <cell r="AN21">
            <v>3568890</v>
          </cell>
          <cell r="AO21">
            <v>6957055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670168.34</v>
          </cell>
          <cell r="AV21">
            <v>719650.02</v>
          </cell>
          <cell r="AW21">
            <v>4157166.85</v>
          </cell>
          <cell r="AX21">
            <v>4577894.03</v>
          </cell>
          <cell r="AY21">
            <v>8932636.0299999993</v>
          </cell>
          <cell r="AZ21">
            <v>-6755.36</v>
          </cell>
          <cell r="BA21">
            <v>2500</v>
          </cell>
          <cell r="BB21">
            <v>36827.32</v>
          </cell>
          <cell r="BC21">
            <v>15000</v>
          </cell>
          <cell r="BD21">
            <v>30000</v>
          </cell>
          <cell r="BE21">
            <v>42246.38</v>
          </cell>
          <cell r="BF21">
            <v>13350</v>
          </cell>
          <cell r="BG21">
            <v>222493.86</v>
          </cell>
          <cell r="BH21">
            <v>358775</v>
          </cell>
          <cell r="BI21">
            <v>726291</v>
          </cell>
          <cell r="BJ21">
            <v>35491.019999999997</v>
          </cell>
          <cell r="BK21">
            <v>15850</v>
          </cell>
          <cell r="BL21">
            <v>259321.18</v>
          </cell>
          <cell r="BM21">
            <v>373775</v>
          </cell>
          <cell r="BN21">
            <v>756291</v>
          </cell>
          <cell r="BO21" t="str">
            <v>0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Y21">
            <v>705659.36</v>
          </cell>
          <cell r="BZ21">
            <v>735500.02</v>
          </cell>
          <cell r="CA21">
            <v>4416488.03</v>
          </cell>
          <cell r="CB21">
            <v>4951669.03</v>
          </cell>
          <cell r="CC21">
            <v>9688927.0299999993</v>
          </cell>
          <cell r="CD21" t="str">
            <v>0</v>
          </cell>
          <cell r="CE21" t="str">
            <v>0</v>
          </cell>
          <cell r="CF21" t="str">
            <v>0</v>
          </cell>
          <cell r="CG21" t="str">
            <v>0</v>
          </cell>
          <cell r="CH21" t="str">
            <v>0</v>
          </cell>
          <cell r="CI21">
            <v>42246.38</v>
          </cell>
          <cell r="CJ21">
            <v>9850</v>
          </cell>
          <cell r="CK21">
            <v>162081.29999999999</v>
          </cell>
          <cell r="CL21">
            <v>337775</v>
          </cell>
          <cell r="CM21">
            <v>684291</v>
          </cell>
          <cell r="CO21">
            <v>2136382.29</v>
          </cell>
        </row>
        <row r="22">
          <cell r="A22" t="str">
            <v>Rent, Maint., &amp; Utilities</v>
          </cell>
          <cell r="B22">
            <v>162520.13</v>
          </cell>
          <cell r="C22">
            <v>161649</v>
          </cell>
          <cell r="D22">
            <v>888762.84</v>
          </cell>
          <cell r="E22">
            <v>818845</v>
          </cell>
          <cell r="F22">
            <v>1467180</v>
          </cell>
          <cell r="L22">
            <v>89344.29</v>
          </cell>
          <cell r="M22">
            <v>68202.850000000006</v>
          </cell>
          <cell r="N22">
            <v>571709.1</v>
          </cell>
          <cell r="O22">
            <v>460098.1</v>
          </cell>
          <cell r="P22">
            <v>848032.2</v>
          </cell>
          <cell r="Q22">
            <v>245905.24</v>
          </cell>
          <cell r="R22">
            <v>214062.28</v>
          </cell>
          <cell r="S22">
            <v>1319839.24</v>
          </cell>
          <cell r="T22">
            <v>1165762.68</v>
          </cell>
          <cell r="U22">
            <v>2319241.36</v>
          </cell>
          <cell r="V22">
            <v>141387.82999999999</v>
          </cell>
          <cell r="W22">
            <v>144588.39000000001</v>
          </cell>
          <cell r="X22">
            <v>763955.49</v>
          </cell>
          <cell r="Y22">
            <v>888348.73</v>
          </cell>
          <cell r="Z22">
            <v>1821724.09</v>
          </cell>
          <cell r="AA22">
            <v>141948.35</v>
          </cell>
          <cell r="AB22">
            <v>126619.4</v>
          </cell>
          <cell r="AC22">
            <v>799278.77</v>
          </cell>
          <cell r="AD22">
            <v>780295.19</v>
          </cell>
          <cell r="AE22">
            <v>1473211.93</v>
          </cell>
          <cell r="AF22">
            <v>205349.32</v>
          </cell>
          <cell r="AG22">
            <v>191784.97</v>
          </cell>
          <cell r="AH22">
            <v>1195277.51</v>
          </cell>
          <cell r="AI22">
            <v>1134478.1299999999</v>
          </cell>
          <cell r="AJ22">
            <v>2314905.21</v>
          </cell>
          <cell r="AK22">
            <v>376921.42</v>
          </cell>
          <cell r="AL22">
            <v>410226</v>
          </cell>
          <cell r="AM22">
            <v>2603691</v>
          </cell>
          <cell r="AN22">
            <v>2469912</v>
          </cell>
          <cell r="AO22">
            <v>4928914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1363376.58</v>
          </cell>
          <cell r="AV22">
            <v>1317132.8899999999</v>
          </cell>
          <cell r="AW22">
            <v>8142513.9500000002</v>
          </cell>
          <cell r="AX22">
            <v>7717739.8300000001</v>
          </cell>
          <cell r="AY22">
            <v>15173208.789999999</v>
          </cell>
          <cell r="AZ22">
            <v>47701.96</v>
          </cell>
          <cell r="BA22">
            <v>54250</v>
          </cell>
          <cell r="BB22">
            <v>295385.38</v>
          </cell>
          <cell r="BC22">
            <v>325500</v>
          </cell>
          <cell r="BD22">
            <v>651000</v>
          </cell>
          <cell r="BE22">
            <v>271514.76</v>
          </cell>
          <cell r="BF22">
            <v>280418.03000000003</v>
          </cell>
          <cell r="BG22">
            <v>1797147.47</v>
          </cell>
          <cell r="BH22">
            <v>1602061.87</v>
          </cell>
          <cell r="BI22">
            <v>3317922.79</v>
          </cell>
          <cell r="BJ22">
            <v>319216.71999999997</v>
          </cell>
          <cell r="BK22">
            <v>334668.03000000003</v>
          </cell>
          <cell r="BL22">
            <v>2092532.85</v>
          </cell>
          <cell r="BM22">
            <v>1927561.87</v>
          </cell>
          <cell r="BN22">
            <v>3968922.79</v>
          </cell>
          <cell r="BO22">
            <v>-82514.58</v>
          </cell>
          <cell r="BP22">
            <v>-91596</v>
          </cell>
          <cell r="BQ22">
            <v>-495087.48</v>
          </cell>
          <cell r="BR22">
            <v>-549576</v>
          </cell>
          <cell r="BS22">
            <v>-1099152</v>
          </cell>
          <cell r="BY22">
            <v>1600078.72</v>
          </cell>
          <cell r="BZ22">
            <v>1560204.92</v>
          </cell>
          <cell r="CA22">
            <v>9739959.3200000003</v>
          </cell>
          <cell r="CB22">
            <v>9095725.6999999993</v>
          </cell>
          <cell r="CC22">
            <v>18042979.579999998</v>
          </cell>
          <cell r="CD22" t="str">
            <v>0</v>
          </cell>
          <cell r="CE22" t="str">
            <v>0</v>
          </cell>
          <cell r="CF22" t="str">
            <v>0</v>
          </cell>
          <cell r="CG22" t="str">
            <v>0</v>
          </cell>
          <cell r="CH22" t="str">
            <v>0</v>
          </cell>
          <cell r="CI22">
            <v>239111.57</v>
          </cell>
          <cell r="CJ22">
            <v>232918.03</v>
          </cell>
          <cell r="CK22">
            <v>1532679.59</v>
          </cell>
          <cell r="CL22">
            <v>1326261.8700000001</v>
          </cell>
          <cell r="CM22">
            <v>2793722.79</v>
          </cell>
          <cell r="CO22">
            <v>5098600.99</v>
          </cell>
        </row>
        <row r="23">
          <cell r="A23" t="str">
            <v>Directors &amp; Shareholders &amp;PR</v>
          </cell>
          <cell r="B23">
            <v>600</v>
          </cell>
          <cell r="C23">
            <v>1253</v>
          </cell>
          <cell r="D23">
            <v>677.8</v>
          </cell>
          <cell r="E23">
            <v>6318</v>
          </cell>
          <cell r="F23">
            <v>11336</v>
          </cell>
          <cell r="L23" t="str">
            <v>0</v>
          </cell>
          <cell r="M23">
            <v>550</v>
          </cell>
          <cell r="N23" t="str">
            <v>0</v>
          </cell>
          <cell r="O23">
            <v>3300</v>
          </cell>
          <cell r="P23">
            <v>6600</v>
          </cell>
          <cell r="Q23">
            <v>3835.43</v>
          </cell>
          <cell r="R23">
            <v>2200</v>
          </cell>
          <cell r="S23">
            <v>29716.45</v>
          </cell>
          <cell r="T23">
            <v>8800</v>
          </cell>
          <cell r="U23">
            <v>28100</v>
          </cell>
          <cell r="V23">
            <v>100</v>
          </cell>
          <cell r="W23">
            <v>1000</v>
          </cell>
          <cell r="X23">
            <v>895.94</v>
          </cell>
          <cell r="Y23">
            <v>6186</v>
          </cell>
          <cell r="Z23">
            <v>12242</v>
          </cell>
          <cell r="AA23">
            <v>0</v>
          </cell>
          <cell r="AB23" t="str">
            <v>0</v>
          </cell>
          <cell r="AC23">
            <v>537.98</v>
          </cell>
          <cell r="AD23" t="str">
            <v>0</v>
          </cell>
          <cell r="AE23" t="str">
            <v>0</v>
          </cell>
          <cell r="AF23">
            <v>0</v>
          </cell>
          <cell r="AG23">
            <v>0</v>
          </cell>
          <cell r="AH23">
            <v>1567.85</v>
          </cell>
          <cell r="AI23">
            <v>710</v>
          </cell>
          <cell r="AJ23">
            <v>1420</v>
          </cell>
          <cell r="AK23">
            <v>987976.2</v>
          </cell>
          <cell r="AL23">
            <v>450385</v>
          </cell>
          <cell r="AM23">
            <v>3632945.94</v>
          </cell>
          <cell r="AN23">
            <v>2992350</v>
          </cell>
          <cell r="AO23">
            <v>5274995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992511.63</v>
          </cell>
          <cell r="AV23">
            <v>455388</v>
          </cell>
          <cell r="AW23">
            <v>3666341.96</v>
          </cell>
          <cell r="AX23">
            <v>3017664</v>
          </cell>
          <cell r="AY23">
            <v>5334693</v>
          </cell>
          <cell r="AZ23">
            <v>4892.87</v>
          </cell>
          <cell r="BA23">
            <v>6115</v>
          </cell>
          <cell r="BB23">
            <v>35593.78</v>
          </cell>
          <cell r="BC23">
            <v>36690</v>
          </cell>
          <cell r="BD23">
            <v>73380</v>
          </cell>
          <cell r="BE23">
            <v>1643.11</v>
          </cell>
          <cell r="BF23">
            <v>945</v>
          </cell>
          <cell r="BG23">
            <v>10476.6</v>
          </cell>
          <cell r="BH23">
            <v>5960</v>
          </cell>
          <cell r="BI23">
            <v>11920</v>
          </cell>
          <cell r="BJ23">
            <v>6535.98</v>
          </cell>
          <cell r="BK23">
            <v>7060</v>
          </cell>
          <cell r="BL23">
            <v>46070.38</v>
          </cell>
          <cell r="BM23">
            <v>42650</v>
          </cell>
          <cell r="BN23">
            <v>85300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Y23">
            <v>999047.61</v>
          </cell>
          <cell r="BZ23">
            <v>462448</v>
          </cell>
          <cell r="CA23">
            <v>3712412.34</v>
          </cell>
          <cell r="CB23">
            <v>3060314</v>
          </cell>
          <cell r="CC23">
            <v>5419993</v>
          </cell>
          <cell r="CD23" t="str">
            <v>0</v>
          </cell>
          <cell r="CE23" t="str">
            <v>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>
            <v>0</v>
          </cell>
          <cell r="CK23" t="str">
            <v>0</v>
          </cell>
          <cell r="CL23">
            <v>290</v>
          </cell>
          <cell r="CM23">
            <v>580</v>
          </cell>
          <cell r="CO23">
            <v>2696948.08</v>
          </cell>
        </row>
        <row r="24">
          <cell r="A24" t="str">
            <v>Telecom</v>
          </cell>
          <cell r="B24">
            <v>33227.089999999997</v>
          </cell>
          <cell r="C24">
            <v>45333</v>
          </cell>
          <cell r="D24">
            <v>243121.08</v>
          </cell>
          <cell r="E24">
            <v>270410</v>
          </cell>
          <cell r="F24">
            <v>535448</v>
          </cell>
          <cell r="L24">
            <v>70620.86</v>
          </cell>
          <cell r="M24">
            <v>55528</v>
          </cell>
          <cell r="N24">
            <v>323548.45</v>
          </cell>
          <cell r="O24">
            <v>379812</v>
          </cell>
          <cell r="P24">
            <v>703036</v>
          </cell>
          <cell r="Q24">
            <v>71214</v>
          </cell>
          <cell r="R24">
            <v>62816.04</v>
          </cell>
          <cell r="S24">
            <v>377829.6</v>
          </cell>
          <cell r="T24">
            <v>376375.24</v>
          </cell>
          <cell r="U24">
            <v>752602.5</v>
          </cell>
          <cell r="V24">
            <v>70914.78</v>
          </cell>
          <cell r="W24">
            <v>78328</v>
          </cell>
          <cell r="X24">
            <v>407317.15</v>
          </cell>
          <cell r="Y24">
            <v>470694</v>
          </cell>
          <cell r="Z24">
            <v>939469</v>
          </cell>
          <cell r="AA24">
            <v>50516.12</v>
          </cell>
          <cell r="AB24">
            <v>34879.65</v>
          </cell>
          <cell r="AC24">
            <v>317065.92</v>
          </cell>
          <cell r="AD24">
            <v>223944.89</v>
          </cell>
          <cell r="AE24">
            <v>418021.79</v>
          </cell>
          <cell r="AF24">
            <v>94506.5</v>
          </cell>
          <cell r="AG24">
            <v>66369.789999999994</v>
          </cell>
          <cell r="AH24">
            <v>472251.9</v>
          </cell>
          <cell r="AI24">
            <v>418380.34</v>
          </cell>
          <cell r="AJ24">
            <v>841477.75</v>
          </cell>
          <cell r="AK24">
            <v>433310.27</v>
          </cell>
          <cell r="AL24">
            <v>493545</v>
          </cell>
          <cell r="AM24">
            <v>2176704.66</v>
          </cell>
          <cell r="AN24">
            <v>2839253</v>
          </cell>
          <cell r="AO24">
            <v>4749009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824309.62</v>
          </cell>
          <cell r="AV24">
            <v>836799.48</v>
          </cell>
          <cell r="AW24">
            <v>4317838.76</v>
          </cell>
          <cell r="AX24">
            <v>4978869.47</v>
          </cell>
          <cell r="AY24">
            <v>8939064.0399999991</v>
          </cell>
          <cell r="AZ24">
            <v>22867.96</v>
          </cell>
          <cell r="BA24">
            <v>21000</v>
          </cell>
          <cell r="BB24">
            <v>138274</v>
          </cell>
          <cell r="BC24">
            <v>126000</v>
          </cell>
          <cell r="BD24">
            <v>252000</v>
          </cell>
          <cell r="BE24">
            <v>150640.42000000001</v>
          </cell>
          <cell r="BF24">
            <v>125586.21</v>
          </cell>
          <cell r="BG24">
            <v>620619.75</v>
          </cell>
          <cell r="BH24">
            <v>768313.66</v>
          </cell>
          <cell r="BI24">
            <v>1539343.25</v>
          </cell>
          <cell r="BJ24">
            <v>173508.38</v>
          </cell>
          <cell r="BK24">
            <v>146586.21</v>
          </cell>
          <cell r="BL24">
            <v>758893.75</v>
          </cell>
          <cell r="BM24">
            <v>894313.66</v>
          </cell>
          <cell r="BN24">
            <v>1791343.25</v>
          </cell>
          <cell r="BO24" t="str">
            <v>0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Y24">
            <v>997818</v>
          </cell>
          <cell r="BZ24">
            <v>983385.69</v>
          </cell>
          <cell r="CA24">
            <v>5076732.51</v>
          </cell>
          <cell r="CB24">
            <v>5873183.1299999999</v>
          </cell>
          <cell r="CC24">
            <v>10730407.289999999</v>
          </cell>
          <cell r="CD24" t="str">
            <v>0</v>
          </cell>
          <cell r="CE24" t="str">
            <v>0</v>
          </cell>
          <cell r="CF24" t="str">
            <v>0</v>
          </cell>
          <cell r="CG24" t="str">
            <v>0</v>
          </cell>
          <cell r="CH24" t="str">
            <v>0</v>
          </cell>
          <cell r="CI24">
            <v>146266.60999999999</v>
          </cell>
          <cell r="CJ24">
            <v>116301.21</v>
          </cell>
          <cell r="CK24">
            <v>580393.96</v>
          </cell>
          <cell r="CL24">
            <v>712603.66</v>
          </cell>
          <cell r="CM24">
            <v>1427923.25</v>
          </cell>
          <cell r="CO24">
            <v>2966687.28</v>
          </cell>
        </row>
        <row r="25">
          <cell r="A25" t="str">
            <v>Travel &amp; Entertainment</v>
          </cell>
          <cell r="B25">
            <v>65789.710000000006</v>
          </cell>
          <cell r="C25">
            <v>56849</v>
          </cell>
          <cell r="D25">
            <v>414125.57</v>
          </cell>
          <cell r="E25">
            <v>336824</v>
          </cell>
          <cell r="F25">
            <v>671818</v>
          </cell>
          <cell r="L25">
            <v>31376.73</v>
          </cell>
          <cell r="M25">
            <v>38198</v>
          </cell>
          <cell r="N25">
            <v>278845.81</v>
          </cell>
          <cell r="O25">
            <v>219983</v>
          </cell>
          <cell r="P25">
            <v>441327</v>
          </cell>
          <cell r="Q25">
            <v>159768.39000000001</v>
          </cell>
          <cell r="R25">
            <v>75823.100000000006</v>
          </cell>
          <cell r="S25">
            <v>699121.95</v>
          </cell>
          <cell r="T25">
            <v>461526.55</v>
          </cell>
          <cell r="U25">
            <v>916857.32</v>
          </cell>
          <cell r="V25">
            <v>41858.720000000001</v>
          </cell>
          <cell r="W25">
            <v>90351</v>
          </cell>
          <cell r="X25">
            <v>270806.26</v>
          </cell>
          <cell r="Y25">
            <v>384976</v>
          </cell>
          <cell r="Z25">
            <v>646470</v>
          </cell>
          <cell r="AA25">
            <v>37105.980000000003</v>
          </cell>
          <cell r="AB25">
            <v>35447.629999999997</v>
          </cell>
          <cell r="AC25">
            <v>249465.96</v>
          </cell>
          <cell r="AD25">
            <v>218954.56</v>
          </cell>
          <cell r="AE25">
            <v>439284.98</v>
          </cell>
          <cell r="AF25">
            <v>119846.69</v>
          </cell>
          <cell r="AG25">
            <v>247536</v>
          </cell>
          <cell r="AH25">
            <v>439284.49</v>
          </cell>
          <cell r="AI25">
            <v>1004965</v>
          </cell>
          <cell r="AJ25">
            <v>1696592</v>
          </cell>
          <cell r="AK25">
            <v>138435.26999999999</v>
          </cell>
          <cell r="AL25">
            <v>147819</v>
          </cell>
          <cell r="AM25">
            <v>645278.43000000005</v>
          </cell>
          <cell r="AN25">
            <v>855390</v>
          </cell>
          <cell r="AO25">
            <v>1752113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594181.49</v>
          </cell>
          <cell r="AV25">
            <v>692023.73</v>
          </cell>
          <cell r="AW25">
            <v>2996928.47</v>
          </cell>
          <cell r="AX25">
            <v>3482619.11</v>
          </cell>
          <cell r="AY25">
            <v>6564462.2999999998</v>
          </cell>
          <cell r="AZ25">
            <v>127414.59</v>
          </cell>
          <cell r="BA25">
            <v>77750</v>
          </cell>
          <cell r="BB25">
            <v>645768.87</v>
          </cell>
          <cell r="BC25">
            <v>466500</v>
          </cell>
          <cell r="BD25">
            <v>933000</v>
          </cell>
          <cell r="BE25">
            <v>51812.83</v>
          </cell>
          <cell r="BF25">
            <v>83672</v>
          </cell>
          <cell r="BG25">
            <v>278526.28999999998</v>
          </cell>
          <cell r="BH25">
            <v>392750</v>
          </cell>
          <cell r="BI25">
            <v>773877</v>
          </cell>
          <cell r="BJ25">
            <v>179227.42</v>
          </cell>
          <cell r="BK25">
            <v>161422</v>
          </cell>
          <cell r="BL25">
            <v>924295.16</v>
          </cell>
          <cell r="BM25">
            <v>859250</v>
          </cell>
          <cell r="BN25">
            <v>1706877</v>
          </cell>
          <cell r="BO25" t="str">
            <v>0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Y25">
            <v>773408.91</v>
          </cell>
          <cell r="BZ25">
            <v>853445.73</v>
          </cell>
          <cell r="CA25">
            <v>3921223.63</v>
          </cell>
          <cell r="CB25">
            <v>4341869.1100000003</v>
          </cell>
          <cell r="CC25">
            <v>8271339.2999999998</v>
          </cell>
          <cell r="CD25" t="str">
            <v>0</v>
          </cell>
          <cell r="CE25" t="str">
            <v>0</v>
          </cell>
          <cell r="CF25" t="str">
            <v>0</v>
          </cell>
          <cell r="CG25" t="str">
            <v>0</v>
          </cell>
          <cell r="CH25" t="str">
            <v>0</v>
          </cell>
          <cell r="CI25">
            <v>39717.61</v>
          </cell>
          <cell r="CJ25">
            <v>68672</v>
          </cell>
          <cell r="CK25">
            <v>184609.31</v>
          </cell>
          <cell r="CL25">
            <v>302750</v>
          </cell>
          <cell r="CM25">
            <v>593877</v>
          </cell>
          <cell r="CO25">
            <v>1849057.71</v>
          </cell>
        </row>
        <row r="26">
          <cell r="A26" t="str">
            <v>Dues &amp; Donations</v>
          </cell>
          <cell r="B26">
            <v>8072.43</v>
          </cell>
          <cell r="C26">
            <v>10101</v>
          </cell>
          <cell r="D26">
            <v>66756.97</v>
          </cell>
          <cell r="E26">
            <v>68049</v>
          </cell>
          <cell r="F26">
            <v>127523</v>
          </cell>
          <cell r="L26">
            <v>9782.9599999999991</v>
          </cell>
          <cell r="M26">
            <v>6715</v>
          </cell>
          <cell r="N26">
            <v>54592.44</v>
          </cell>
          <cell r="O26">
            <v>51449</v>
          </cell>
          <cell r="P26">
            <v>89084</v>
          </cell>
          <cell r="Q26">
            <v>28456.09</v>
          </cell>
          <cell r="R26">
            <v>71170.009999999995</v>
          </cell>
          <cell r="S26">
            <v>199066.14</v>
          </cell>
          <cell r="T26">
            <v>385569.08</v>
          </cell>
          <cell r="U26">
            <v>496823.14</v>
          </cell>
          <cell r="V26">
            <v>6986.32</v>
          </cell>
          <cell r="W26">
            <v>7579</v>
          </cell>
          <cell r="X26">
            <v>90845.2</v>
          </cell>
          <cell r="Y26">
            <v>94235</v>
          </cell>
          <cell r="Z26">
            <v>164104</v>
          </cell>
          <cell r="AA26">
            <v>10151.450000000001</v>
          </cell>
          <cell r="AB26">
            <v>10644.34</v>
          </cell>
          <cell r="AC26">
            <v>79917.06</v>
          </cell>
          <cell r="AD26">
            <v>94455.89</v>
          </cell>
          <cell r="AE26">
            <v>162803.60999999999</v>
          </cell>
          <cell r="AF26">
            <v>41719.370000000003</v>
          </cell>
          <cell r="AG26">
            <v>45071</v>
          </cell>
          <cell r="AH26">
            <v>267270.13</v>
          </cell>
          <cell r="AI26">
            <v>244855</v>
          </cell>
          <cell r="AJ26">
            <v>465114</v>
          </cell>
          <cell r="AK26">
            <v>16411.77</v>
          </cell>
          <cell r="AL26">
            <v>26071</v>
          </cell>
          <cell r="AM26">
            <v>84845.51</v>
          </cell>
          <cell r="AN26">
            <v>128970</v>
          </cell>
          <cell r="AO26">
            <v>245861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121580.39</v>
          </cell>
          <cell r="AV26">
            <v>177351.35</v>
          </cell>
          <cell r="AW26">
            <v>843293.45</v>
          </cell>
          <cell r="AX26">
            <v>1067582.97</v>
          </cell>
          <cell r="AY26">
            <v>1751312.75</v>
          </cell>
          <cell r="AZ26">
            <v>66860.58</v>
          </cell>
          <cell r="BA26">
            <v>16750</v>
          </cell>
          <cell r="BB26">
            <v>190889.89</v>
          </cell>
          <cell r="BC26">
            <v>100500</v>
          </cell>
          <cell r="BD26">
            <v>201000</v>
          </cell>
          <cell r="BE26">
            <v>8806.56</v>
          </cell>
          <cell r="BF26">
            <v>11034</v>
          </cell>
          <cell r="BG26">
            <v>101907.85</v>
          </cell>
          <cell r="BH26">
            <v>108846</v>
          </cell>
          <cell r="BI26">
            <v>162962</v>
          </cell>
          <cell r="BJ26">
            <v>75667.14</v>
          </cell>
          <cell r="BK26">
            <v>27784</v>
          </cell>
          <cell r="BL26">
            <v>292797.74</v>
          </cell>
          <cell r="BM26">
            <v>209346</v>
          </cell>
          <cell r="BN26">
            <v>363962</v>
          </cell>
          <cell r="BO26" t="str">
            <v>0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Y26">
            <v>197247.53</v>
          </cell>
          <cell r="BZ26">
            <v>205135.35</v>
          </cell>
          <cell r="CA26">
            <v>1136091.19</v>
          </cell>
          <cell r="CB26">
            <v>1276928.97</v>
          </cell>
          <cell r="CC26">
            <v>2115274.75</v>
          </cell>
          <cell r="CD26" t="str">
            <v>0</v>
          </cell>
          <cell r="CE26" t="str">
            <v>0</v>
          </cell>
          <cell r="CF26" t="str">
            <v>0</v>
          </cell>
          <cell r="CG26" t="str">
            <v>0</v>
          </cell>
          <cell r="CH26" t="str">
            <v>0</v>
          </cell>
          <cell r="CI26">
            <v>8806.56</v>
          </cell>
          <cell r="CJ26">
            <v>10009</v>
          </cell>
          <cell r="CK26">
            <v>92354.61</v>
          </cell>
          <cell r="CL26">
            <v>103096</v>
          </cell>
          <cell r="CM26">
            <v>151462</v>
          </cell>
          <cell r="CO26">
            <v>643787.05000000005</v>
          </cell>
        </row>
        <row r="27">
          <cell r="A27" t="str">
            <v>Training</v>
          </cell>
          <cell r="B27">
            <v>3708.75</v>
          </cell>
          <cell r="C27">
            <v>17448</v>
          </cell>
          <cell r="D27">
            <v>35183.160000000003</v>
          </cell>
          <cell r="E27">
            <v>129864</v>
          </cell>
          <cell r="F27">
            <v>244510</v>
          </cell>
          <cell r="L27">
            <v>3043.39</v>
          </cell>
          <cell r="M27">
            <v>8350</v>
          </cell>
          <cell r="N27">
            <v>23432.400000000001</v>
          </cell>
          <cell r="O27">
            <v>47750</v>
          </cell>
          <cell r="P27">
            <v>121850</v>
          </cell>
          <cell r="Q27">
            <v>107693.36</v>
          </cell>
          <cell r="R27">
            <v>25426.03</v>
          </cell>
          <cell r="S27">
            <v>191580.51</v>
          </cell>
          <cell r="T27">
            <v>279486.14</v>
          </cell>
          <cell r="U27">
            <v>405809.31</v>
          </cell>
          <cell r="V27">
            <v>2768.8</v>
          </cell>
          <cell r="W27">
            <v>4850</v>
          </cell>
          <cell r="X27">
            <v>37981.480000000003</v>
          </cell>
          <cell r="Y27">
            <v>58765</v>
          </cell>
          <cell r="Z27">
            <v>85445</v>
          </cell>
          <cell r="AA27">
            <v>3007.5</v>
          </cell>
          <cell r="AB27">
            <v>20453.66</v>
          </cell>
          <cell r="AC27">
            <v>109620.88</v>
          </cell>
          <cell r="AD27">
            <v>120702.71</v>
          </cell>
          <cell r="AE27">
            <v>234475.67</v>
          </cell>
          <cell r="AF27">
            <v>17422.84</v>
          </cell>
          <cell r="AG27">
            <v>62733</v>
          </cell>
          <cell r="AH27">
            <v>91266.14</v>
          </cell>
          <cell r="AI27">
            <v>301699</v>
          </cell>
          <cell r="AJ27">
            <v>541088</v>
          </cell>
          <cell r="AK27">
            <v>127390.12</v>
          </cell>
          <cell r="AL27">
            <v>63339</v>
          </cell>
          <cell r="AM27">
            <v>435927.56</v>
          </cell>
          <cell r="AN27">
            <v>381935</v>
          </cell>
          <cell r="AO27">
            <v>790066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265034.76</v>
          </cell>
          <cell r="AV27">
            <v>202599.69</v>
          </cell>
          <cell r="AW27">
            <v>924992.13</v>
          </cell>
          <cell r="AX27">
            <v>1320201.8500000001</v>
          </cell>
          <cell r="AY27">
            <v>2423243.98</v>
          </cell>
          <cell r="AZ27">
            <v>4093.4</v>
          </cell>
          <cell r="BA27">
            <v>4750</v>
          </cell>
          <cell r="BB27">
            <v>47224.45</v>
          </cell>
          <cell r="BC27">
            <v>28500</v>
          </cell>
          <cell r="BD27">
            <v>57000</v>
          </cell>
          <cell r="BE27">
            <v>6928.52</v>
          </cell>
          <cell r="BF27">
            <v>17287</v>
          </cell>
          <cell r="BG27">
            <v>25883.5</v>
          </cell>
          <cell r="BH27">
            <v>95206</v>
          </cell>
          <cell r="BI27">
            <v>208794</v>
          </cell>
          <cell r="BJ27">
            <v>11021.92</v>
          </cell>
          <cell r="BK27">
            <v>22037</v>
          </cell>
          <cell r="BL27">
            <v>73107.95</v>
          </cell>
          <cell r="BM27">
            <v>123706</v>
          </cell>
          <cell r="BN27">
            <v>265794</v>
          </cell>
          <cell r="BO27" t="str">
            <v>0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Y27">
            <v>276056.68</v>
          </cell>
          <cell r="BZ27">
            <v>224636.69</v>
          </cell>
          <cell r="CA27">
            <v>998100.08</v>
          </cell>
          <cell r="CB27">
            <v>1443907.85</v>
          </cell>
          <cell r="CC27">
            <v>2689037.98</v>
          </cell>
          <cell r="CD27" t="str">
            <v>0</v>
          </cell>
          <cell r="CE27" t="str">
            <v>0</v>
          </cell>
          <cell r="CF27" t="str">
            <v>0</v>
          </cell>
          <cell r="CG27" t="str">
            <v>0</v>
          </cell>
          <cell r="CH27" t="str">
            <v>0</v>
          </cell>
          <cell r="CI27">
            <v>6928.52</v>
          </cell>
          <cell r="CJ27">
            <v>16537</v>
          </cell>
          <cell r="CK27">
            <v>23403.5</v>
          </cell>
          <cell r="CL27">
            <v>90706</v>
          </cell>
          <cell r="CM27">
            <v>199794</v>
          </cell>
          <cell r="CO27">
            <v>534225.51</v>
          </cell>
        </row>
        <row r="28">
          <cell r="A28" t="str">
            <v>Outside Services</v>
          </cell>
          <cell r="B28">
            <v>314343.34999999998</v>
          </cell>
          <cell r="C28">
            <v>323640</v>
          </cell>
          <cell r="D28">
            <v>1821393.89</v>
          </cell>
          <cell r="E28">
            <v>1850053</v>
          </cell>
          <cell r="F28">
            <v>3770428</v>
          </cell>
          <cell r="L28">
            <v>401434.94</v>
          </cell>
          <cell r="M28">
            <v>506084</v>
          </cell>
          <cell r="N28">
            <v>2403776.7999999998</v>
          </cell>
          <cell r="O28">
            <v>2887654</v>
          </cell>
          <cell r="P28">
            <v>5847158</v>
          </cell>
          <cell r="Q28">
            <v>478441.27</v>
          </cell>
          <cell r="R28">
            <v>593273</v>
          </cell>
          <cell r="S28">
            <v>3731603.56</v>
          </cell>
          <cell r="T28">
            <v>3826839</v>
          </cell>
          <cell r="U28">
            <v>7815623.9900000002</v>
          </cell>
          <cell r="V28">
            <v>345777.13</v>
          </cell>
          <cell r="W28">
            <v>355094</v>
          </cell>
          <cell r="X28">
            <v>2316500.5</v>
          </cell>
          <cell r="Y28">
            <v>2240107</v>
          </cell>
          <cell r="Z28">
            <v>4420279</v>
          </cell>
          <cell r="AA28">
            <v>367352.74</v>
          </cell>
          <cell r="AB28">
            <v>375897.12</v>
          </cell>
          <cell r="AC28">
            <v>1784619.51</v>
          </cell>
          <cell r="AD28">
            <v>2089608.3</v>
          </cell>
          <cell r="AE28">
            <v>4273119.95</v>
          </cell>
          <cell r="AF28">
            <v>3112647.85</v>
          </cell>
          <cell r="AG28">
            <v>3357782</v>
          </cell>
          <cell r="AH28">
            <v>17470953.670000002</v>
          </cell>
          <cell r="AI28">
            <v>18150925</v>
          </cell>
          <cell r="AJ28">
            <v>39384123</v>
          </cell>
          <cell r="AK28">
            <v>355181.31</v>
          </cell>
          <cell r="AL28">
            <v>672348</v>
          </cell>
          <cell r="AM28">
            <v>4935936.83</v>
          </cell>
          <cell r="AN28">
            <v>4014436</v>
          </cell>
          <cell r="AO28">
            <v>7852711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5375178.5899999989</v>
          </cell>
          <cell r="AV28">
            <v>6184118.1200000001</v>
          </cell>
          <cell r="AW28">
            <v>34464784.759999998</v>
          </cell>
          <cell r="AX28">
            <v>35059622.299999997</v>
          </cell>
          <cell r="AY28">
            <v>73363442.939999998</v>
          </cell>
          <cell r="AZ28">
            <v>269811.73</v>
          </cell>
          <cell r="BA28">
            <v>155000</v>
          </cell>
          <cell r="BB28">
            <v>1205948.45</v>
          </cell>
          <cell r="BC28">
            <v>930000</v>
          </cell>
          <cell r="BD28">
            <v>1860000</v>
          </cell>
          <cell r="BE28">
            <v>706411.48</v>
          </cell>
          <cell r="BF28">
            <v>1502859</v>
          </cell>
          <cell r="BG28">
            <v>4616466.47</v>
          </cell>
          <cell r="BH28">
            <v>7246672</v>
          </cell>
          <cell r="BI28">
            <v>18832161</v>
          </cell>
          <cell r="BJ28">
            <v>976223.21</v>
          </cell>
          <cell r="BK28">
            <v>1657859</v>
          </cell>
          <cell r="BL28">
            <v>5822414.9199999999</v>
          </cell>
          <cell r="BM28">
            <v>8176672</v>
          </cell>
          <cell r="BN28">
            <v>20692161</v>
          </cell>
          <cell r="BO28">
            <v>-98823.3</v>
          </cell>
          <cell r="BP28">
            <v>-308760</v>
          </cell>
          <cell r="BQ28">
            <v>-1260048.6200000001</v>
          </cell>
          <cell r="BR28">
            <v>-1852560</v>
          </cell>
          <cell r="BS28">
            <v>-3705120</v>
          </cell>
          <cell r="BY28">
            <v>6252578.4999999991</v>
          </cell>
          <cell r="BZ28">
            <v>7533217.1200000001</v>
          </cell>
          <cell r="CA28">
            <v>39027151.059999995</v>
          </cell>
          <cell r="CB28">
            <v>41383734.299999997</v>
          </cell>
          <cell r="CC28">
            <v>90350483.939999998</v>
          </cell>
          <cell r="CD28" t="str">
            <v>0</v>
          </cell>
          <cell r="CE28" t="str">
            <v>0</v>
          </cell>
          <cell r="CF28" t="str">
            <v>0</v>
          </cell>
          <cell r="CG28" t="str">
            <v>0</v>
          </cell>
          <cell r="CH28" t="str">
            <v>0</v>
          </cell>
          <cell r="CI28">
            <v>658017.81000000006</v>
          </cell>
          <cell r="CJ28">
            <v>1429359</v>
          </cell>
          <cell r="CK28">
            <v>3974896.35</v>
          </cell>
          <cell r="CL28">
            <v>6805672</v>
          </cell>
          <cell r="CM28">
            <v>17950161</v>
          </cell>
          <cell r="CO28">
            <v>18965671.260000002</v>
          </cell>
        </row>
        <row r="29">
          <cell r="A29" t="str">
            <v>Provision for Bad Debt</v>
          </cell>
          <cell r="B29">
            <v>58838</v>
          </cell>
          <cell r="C29">
            <v>227075.85</v>
          </cell>
          <cell r="D29">
            <v>916838</v>
          </cell>
          <cell r="E29">
            <v>1429605.2</v>
          </cell>
          <cell r="F29">
            <v>1728806.1</v>
          </cell>
          <cell r="L29">
            <v>-950493.97</v>
          </cell>
          <cell r="M29">
            <v>91831.45</v>
          </cell>
          <cell r="N29">
            <v>-56389.97</v>
          </cell>
          <cell r="O29">
            <v>1136536.21</v>
          </cell>
          <cell r="P29">
            <v>1577048.55</v>
          </cell>
          <cell r="Q29">
            <v>-447481</v>
          </cell>
          <cell r="R29">
            <v>254674.25</v>
          </cell>
          <cell r="S29">
            <v>675617</v>
          </cell>
          <cell r="T29">
            <v>1610380.79</v>
          </cell>
          <cell r="U29">
            <v>2105257.4300000002</v>
          </cell>
          <cell r="V29">
            <v>363145.26</v>
          </cell>
          <cell r="W29">
            <v>290209.06</v>
          </cell>
          <cell r="X29">
            <v>1577511.59</v>
          </cell>
          <cell r="Y29">
            <v>1702625.93</v>
          </cell>
          <cell r="Z29">
            <v>2307436.5699999998</v>
          </cell>
          <cell r="AA29">
            <v>-569432</v>
          </cell>
          <cell r="AB29">
            <v>151213.64000000001</v>
          </cell>
          <cell r="AC29">
            <v>230908</v>
          </cell>
          <cell r="AD29">
            <v>1074816</v>
          </cell>
          <cell r="AE29">
            <v>1571264.53</v>
          </cell>
          <cell r="AF29">
            <v>-685005</v>
          </cell>
          <cell r="AG29">
            <v>368134.81</v>
          </cell>
          <cell r="AH29">
            <v>7426343</v>
          </cell>
          <cell r="AI29">
            <v>9323750.6100000013</v>
          </cell>
          <cell r="AJ29">
            <v>10831143.77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-2230428.71</v>
          </cell>
          <cell r="AV29">
            <v>1383139.06</v>
          </cell>
          <cell r="AW29">
            <v>10770827.619999999</v>
          </cell>
          <cell r="AX29">
            <v>16277714.740000002</v>
          </cell>
          <cell r="AY29">
            <v>20120956.949999999</v>
          </cell>
          <cell r="AZ29">
            <v>-500000</v>
          </cell>
          <cell r="BA29">
            <v>107083</v>
          </cell>
          <cell r="BB29">
            <v>-64336.46</v>
          </cell>
          <cell r="BC29">
            <v>642498</v>
          </cell>
          <cell r="BD29">
            <v>1284996</v>
          </cell>
          <cell r="BE29">
            <v>55960.38</v>
          </cell>
          <cell r="BF29" t="str">
            <v>0</v>
          </cell>
          <cell r="BG29">
            <v>57526.06</v>
          </cell>
          <cell r="BH29" t="str">
            <v>0</v>
          </cell>
          <cell r="BI29" t="str">
            <v>0</v>
          </cell>
          <cell r="BJ29">
            <v>-444039.62</v>
          </cell>
          <cell r="BK29">
            <v>107083</v>
          </cell>
          <cell r="BL29">
            <v>-6810.4000000000233</v>
          </cell>
          <cell r="BM29">
            <v>642498</v>
          </cell>
          <cell r="BN29">
            <v>1284996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Y29">
            <v>-2674468.33</v>
          </cell>
          <cell r="BZ29">
            <v>1490222.06</v>
          </cell>
          <cell r="CA29">
            <v>10764017.219999999</v>
          </cell>
          <cell r="CB29">
            <v>16920212.740000002</v>
          </cell>
          <cell r="CC29">
            <v>21405952.949999999</v>
          </cell>
          <cell r="CD29" t="str">
            <v>0</v>
          </cell>
          <cell r="CE29" t="str">
            <v>0</v>
          </cell>
          <cell r="CF29" t="str">
            <v>0</v>
          </cell>
          <cell r="CG29" t="str">
            <v>0</v>
          </cell>
          <cell r="CH29" t="str">
            <v>0</v>
          </cell>
          <cell r="CI29">
            <v>55960.38</v>
          </cell>
          <cell r="CJ29" t="str">
            <v>0</v>
          </cell>
          <cell r="CK29">
            <v>57526.06</v>
          </cell>
          <cell r="CL29" t="str">
            <v>0</v>
          </cell>
          <cell r="CM29" t="str">
            <v>0</v>
          </cell>
          <cell r="CO29">
            <v>4067217.05</v>
          </cell>
        </row>
        <row r="30">
          <cell r="A30" t="str">
            <v>Miscellaneous</v>
          </cell>
          <cell r="B30">
            <v>-9716.2900000000009</v>
          </cell>
          <cell r="C30">
            <v>6314</v>
          </cell>
          <cell r="D30">
            <v>-13247.28</v>
          </cell>
          <cell r="E30">
            <v>59712</v>
          </cell>
          <cell r="F30">
            <v>104346</v>
          </cell>
          <cell r="L30">
            <v>-4324656.08</v>
          </cell>
          <cell r="M30">
            <v>45924</v>
          </cell>
          <cell r="N30">
            <v>-4186878.21</v>
          </cell>
          <cell r="O30">
            <v>-1990631</v>
          </cell>
          <cell r="P30">
            <v>-1718737</v>
          </cell>
          <cell r="Q30">
            <v>6596.61</v>
          </cell>
          <cell r="R30">
            <v>20427.990000000002</v>
          </cell>
          <cell r="S30">
            <v>116578.8</v>
          </cell>
          <cell r="T30">
            <v>164577.94</v>
          </cell>
          <cell r="U30">
            <v>368843.89</v>
          </cell>
          <cell r="V30">
            <v>44968.67</v>
          </cell>
          <cell r="W30">
            <v>51902</v>
          </cell>
          <cell r="X30">
            <v>245539.01</v>
          </cell>
          <cell r="Y30">
            <v>270108</v>
          </cell>
          <cell r="Z30">
            <v>357132</v>
          </cell>
          <cell r="AA30">
            <v>2677</v>
          </cell>
          <cell r="AB30">
            <v>-5649.32</v>
          </cell>
          <cell r="AC30">
            <v>-25669.55</v>
          </cell>
          <cell r="AD30">
            <v>-33895.919999999998</v>
          </cell>
          <cell r="AE30">
            <v>-67791.839999999997</v>
          </cell>
          <cell r="AF30">
            <v>98336.92</v>
          </cell>
          <cell r="AG30">
            <v>0</v>
          </cell>
          <cell r="AH30">
            <v>-49275.31</v>
          </cell>
          <cell r="AI30">
            <v>-266000</v>
          </cell>
          <cell r="AJ30">
            <v>-610000</v>
          </cell>
          <cell r="AK30">
            <v>-2677684.77</v>
          </cell>
          <cell r="AL30">
            <v>-2809365</v>
          </cell>
          <cell r="AM30">
            <v>-16318232.819999998</v>
          </cell>
          <cell r="AN30">
            <v>-16854484</v>
          </cell>
          <cell r="AO30">
            <v>-33705034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-6859477.9400000013</v>
          </cell>
          <cell r="AV30">
            <v>-2690446.33</v>
          </cell>
          <cell r="AW30">
            <v>-20231185.359999999</v>
          </cell>
          <cell r="AX30">
            <v>-18650612.98</v>
          </cell>
          <cell r="AY30">
            <v>-35271240.950000003</v>
          </cell>
          <cell r="AZ30">
            <v>-5327.26</v>
          </cell>
          <cell r="BA30">
            <v>4750</v>
          </cell>
          <cell r="BB30">
            <v>-28294.54</v>
          </cell>
          <cell r="BC30">
            <v>28500</v>
          </cell>
          <cell r="BD30">
            <v>57000</v>
          </cell>
          <cell r="BE30">
            <v>39003.300000000003</v>
          </cell>
          <cell r="BF30">
            <v>88761</v>
          </cell>
          <cell r="BG30">
            <v>-178133.3</v>
          </cell>
          <cell r="BH30">
            <v>515025</v>
          </cell>
          <cell r="BI30">
            <v>1044698</v>
          </cell>
          <cell r="BJ30">
            <v>33676.04</v>
          </cell>
          <cell r="BK30">
            <v>93511</v>
          </cell>
          <cell r="BL30">
            <v>-206427.84</v>
          </cell>
          <cell r="BM30">
            <v>543525</v>
          </cell>
          <cell r="BN30">
            <v>1101698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Y30">
            <v>-6825801.9000000013</v>
          </cell>
          <cell r="BZ30">
            <v>-2596935.33</v>
          </cell>
          <cell r="CA30">
            <v>-20437613.199999999</v>
          </cell>
          <cell r="CB30">
            <v>-18107087.98</v>
          </cell>
          <cell r="CC30">
            <v>-34169542.950000003</v>
          </cell>
          <cell r="CD30" t="str">
            <v>0</v>
          </cell>
          <cell r="CE30" t="str">
            <v>0</v>
          </cell>
          <cell r="CF30" t="str">
            <v>0</v>
          </cell>
          <cell r="CG30" t="str">
            <v>0</v>
          </cell>
          <cell r="CH30" t="str">
            <v>0</v>
          </cell>
          <cell r="CI30">
            <v>36378.11</v>
          </cell>
          <cell r="CJ30">
            <v>66694</v>
          </cell>
          <cell r="CK30">
            <v>-244740.59</v>
          </cell>
          <cell r="CL30">
            <v>420911</v>
          </cell>
          <cell r="CM30">
            <v>801617</v>
          </cell>
          <cell r="CO30">
            <v>-12147864.239999998</v>
          </cell>
        </row>
        <row r="31">
          <cell r="A31" t="str">
            <v>Expense Billings</v>
          </cell>
          <cell r="B31">
            <v>488909.04</v>
          </cell>
          <cell r="C31">
            <v>538103</v>
          </cell>
          <cell r="D31">
            <v>3413215.58</v>
          </cell>
          <cell r="E31">
            <v>3635118</v>
          </cell>
          <cell r="F31">
            <v>6751985</v>
          </cell>
          <cell r="L31">
            <v>676929.81</v>
          </cell>
          <cell r="M31">
            <v>724945</v>
          </cell>
          <cell r="N31">
            <v>4687060.88</v>
          </cell>
          <cell r="O31">
            <v>4932579</v>
          </cell>
          <cell r="P31">
            <v>9122739</v>
          </cell>
          <cell r="Q31">
            <v>1033772.02</v>
          </cell>
          <cell r="R31">
            <v>1126310</v>
          </cell>
          <cell r="S31">
            <v>7145862.2400000002</v>
          </cell>
          <cell r="T31">
            <v>7644935.0800000001</v>
          </cell>
          <cell r="U31">
            <v>14174582.210000001</v>
          </cell>
          <cell r="V31">
            <v>565340.9</v>
          </cell>
          <cell r="W31">
            <v>554693</v>
          </cell>
          <cell r="X31">
            <v>3961055.82</v>
          </cell>
          <cell r="Y31">
            <v>3797958</v>
          </cell>
          <cell r="Z31">
            <v>7011398</v>
          </cell>
          <cell r="AA31">
            <v>595962.53</v>
          </cell>
          <cell r="AB31">
            <v>643859.28</v>
          </cell>
          <cell r="AC31">
            <v>4148242.3</v>
          </cell>
          <cell r="AD31">
            <v>4340632.45</v>
          </cell>
          <cell r="AE31">
            <v>8064761.1400000006</v>
          </cell>
          <cell r="AF31">
            <v>3081249.69</v>
          </cell>
          <cell r="AG31">
            <v>3163351</v>
          </cell>
          <cell r="AH31">
            <v>20852656.900000002</v>
          </cell>
          <cell r="AI31">
            <v>21292475</v>
          </cell>
          <cell r="AJ31">
            <v>39560341</v>
          </cell>
          <cell r="AK31">
            <v>-6818887.9799999995</v>
          </cell>
          <cell r="AL31">
            <v>-7074788</v>
          </cell>
          <cell r="AM31">
            <v>-46809156.409999996</v>
          </cell>
          <cell r="AN31">
            <v>-48193118</v>
          </cell>
          <cell r="AO31">
            <v>-89135592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-376723.98999999929</v>
          </cell>
          <cell r="AV31">
            <v>-323526.71999999997</v>
          </cell>
          <cell r="AW31">
            <v>-2601062.6899999902</v>
          </cell>
          <cell r="AX31">
            <v>-2549420.4700000002</v>
          </cell>
          <cell r="AY31">
            <v>-4449785.650000006</v>
          </cell>
          <cell r="AZ31">
            <v>-20356.240000000002</v>
          </cell>
          <cell r="BA31">
            <v>-207579</v>
          </cell>
          <cell r="BB31">
            <v>-529930.11</v>
          </cell>
          <cell r="BC31">
            <v>-1212275</v>
          </cell>
          <cell r="BD31">
            <v>-2461674</v>
          </cell>
          <cell r="BE31">
            <v>397080.23</v>
          </cell>
          <cell r="BF31">
            <v>531749</v>
          </cell>
          <cell r="BG31">
            <v>3130992.8</v>
          </cell>
          <cell r="BH31">
            <v>3766034</v>
          </cell>
          <cell r="BI31">
            <v>6919519</v>
          </cell>
          <cell r="BJ31">
            <v>376723.99</v>
          </cell>
          <cell r="BK31">
            <v>324170</v>
          </cell>
          <cell r="BL31">
            <v>2601062.69</v>
          </cell>
          <cell r="BM31">
            <v>2553759</v>
          </cell>
          <cell r="BN31">
            <v>4457845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Y31">
            <v>7.5669959187507629E-10</v>
          </cell>
          <cell r="BZ31">
            <v>643.28000000026077</v>
          </cell>
          <cell r="CA31">
            <v>1.0710209608078003E-8</v>
          </cell>
          <cell r="CB31">
            <v>4338.5300000011921</v>
          </cell>
          <cell r="CC31">
            <v>8059.3499999940395</v>
          </cell>
          <cell r="CD31" t="str">
            <v>0</v>
          </cell>
          <cell r="CE31" t="str">
            <v>0</v>
          </cell>
          <cell r="CF31" t="str">
            <v>0</v>
          </cell>
          <cell r="CG31" t="str">
            <v>0</v>
          </cell>
          <cell r="CH31" t="str">
            <v>0</v>
          </cell>
          <cell r="CI31">
            <v>321300.75</v>
          </cell>
          <cell r="CJ31">
            <v>246007</v>
          </cell>
          <cell r="CK31">
            <v>2194673.87</v>
          </cell>
          <cell r="CL31">
            <v>2032482</v>
          </cell>
          <cell r="CM31">
            <v>3473768</v>
          </cell>
          <cell r="CO31">
            <v>-3.4924596548080444E-9</v>
          </cell>
        </row>
        <row r="33">
          <cell r="A33" t="str">
            <v>Depreciation and Amortization</v>
          </cell>
          <cell r="B33">
            <v>1173036.29</v>
          </cell>
          <cell r="C33">
            <v>1229323.78</v>
          </cell>
          <cell r="D33">
            <v>7068998.8600000003</v>
          </cell>
          <cell r="E33">
            <v>7376111.2200000007</v>
          </cell>
          <cell r="F33">
            <v>14987216.690000001</v>
          </cell>
          <cell r="L33">
            <v>1724271.96</v>
          </cell>
          <cell r="M33">
            <v>1896090.54</v>
          </cell>
          <cell r="N33">
            <v>10419377.789999999</v>
          </cell>
          <cell r="O33">
            <v>11241690.420000002</v>
          </cell>
          <cell r="P33">
            <v>23073759.290000007</v>
          </cell>
          <cell r="Q33">
            <v>2856630.71</v>
          </cell>
          <cell r="R33">
            <v>2872153.23</v>
          </cell>
          <cell r="S33">
            <v>17160551.669999998</v>
          </cell>
          <cell r="T33">
            <v>17227795.510000002</v>
          </cell>
          <cell r="U33">
            <v>34516783.890000008</v>
          </cell>
          <cell r="V33">
            <v>877038.04</v>
          </cell>
          <cell r="W33">
            <v>959254.09</v>
          </cell>
          <cell r="X33">
            <v>5320467.7</v>
          </cell>
          <cell r="Y33">
            <v>5660092.3700000001</v>
          </cell>
          <cell r="Z33">
            <v>11609461.59</v>
          </cell>
          <cell r="AA33">
            <v>1149855.28</v>
          </cell>
          <cell r="AB33">
            <v>1237880.22</v>
          </cell>
          <cell r="AC33">
            <v>6910741.4300000006</v>
          </cell>
          <cell r="AD33">
            <v>7451339.3100000005</v>
          </cell>
          <cell r="AE33">
            <v>14912723.169999998</v>
          </cell>
          <cell r="AF33">
            <v>6990275.1300000008</v>
          </cell>
          <cell r="AG33">
            <v>7360302</v>
          </cell>
          <cell r="AH33">
            <v>42745461.06000001</v>
          </cell>
          <cell r="AI33">
            <v>41113219</v>
          </cell>
          <cell r="AJ33">
            <v>85197584</v>
          </cell>
          <cell r="AK33">
            <v>1.000000000290413E-2</v>
          </cell>
          <cell r="AL33" t="str">
            <v>0</v>
          </cell>
          <cell r="AM33">
            <v>9.9999998564896941E-3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14771107.42</v>
          </cell>
          <cell r="AV33">
            <v>15555003.859999999</v>
          </cell>
          <cell r="AW33">
            <v>89625598.520000011</v>
          </cell>
          <cell r="AX33">
            <v>90070247.830000013</v>
          </cell>
          <cell r="AY33">
            <v>184297528.63000003</v>
          </cell>
          <cell r="AZ33">
            <v>221021.65</v>
          </cell>
          <cell r="BA33">
            <v>159425</v>
          </cell>
          <cell r="BB33">
            <v>776678.04</v>
          </cell>
          <cell r="BC33">
            <v>956550</v>
          </cell>
          <cell r="BD33">
            <v>1950600</v>
          </cell>
          <cell r="BE33">
            <v>1579203.9</v>
          </cell>
          <cell r="BF33">
            <v>1613479.73</v>
          </cell>
          <cell r="BG33">
            <v>9658447.0800000001</v>
          </cell>
          <cell r="BH33">
            <v>9744842.7400000002</v>
          </cell>
          <cell r="BI33">
            <v>20334531.990000002</v>
          </cell>
          <cell r="BJ33">
            <v>1800225.55</v>
          </cell>
          <cell r="BK33">
            <v>1772904.73</v>
          </cell>
          <cell r="BL33">
            <v>10435125.120000001</v>
          </cell>
          <cell r="BM33">
            <v>10701392.74</v>
          </cell>
          <cell r="BN33">
            <v>22285131.990000002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Y33">
            <v>16571332.970000001</v>
          </cell>
          <cell r="BZ33">
            <v>17327908.59</v>
          </cell>
          <cell r="CA33">
            <v>100060723.64000002</v>
          </cell>
          <cell r="CB33">
            <v>100771640.57000001</v>
          </cell>
          <cell r="CC33">
            <v>206582660.62000003</v>
          </cell>
          <cell r="CD33" t="str">
            <v>0</v>
          </cell>
          <cell r="CE33" t="str">
            <v>0</v>
          </cell>
          <cell r="CF33" t="str">
            <v>0</v>
          </cell>
          <cell r="CG33" t="str">
            <v>0</v>
          </cell>
          <cell r="CH33" t="str">
            <v>0</v>
          </cell>
          <cell r="CI33">
            <v>1430999.61</v>
          </cell>
          <cell r="CJ33">
            <v>1490149.73</v>
          </cell>
          <cell r="CK33">
            <v>8840562.5899999999</v>
          </cell>
          <cell r="CL33">
            <v>9004862.7400000002</v>
          </cell>
          <cell r="CM33">
            <v>18854571.990000002</v>
          </cell>
          <cell r="CO33">
            <v>51065983.649999999</v>
          </cell>
        </row>
        <row r="34">
          <cell r="A34" t="str">
            <v>Total Taxes - Other Than Income Taxes</v>
          </cell>
          <cell r="B34">
            <v>647760.38</v>
          </cell>
          <cell r="C34">
            <v>745657.39</v>
          </cell>
          <cell r="D34">
            <v>4025036.17</v>
          </cell>
          <cell r="E34">
            <v>4236591.97</v>
          </cell>
          <cell r="F34">
            <v>7668512.7299999986</v>
          </cell>
          <cell r="L34">
            <v>728465.13</v>
          </cell>
          <cell r="M34">
            <v>822382.83</v>
          </cell>
          <cell r="N34">
            <v>4757812.21</v>
          </cell>
          <cell r="O34">
            <v>5015679.9800000004</v>
          </cell>
          <cell r="P34">
            <v>9923198.9600000009</v>
          </cell>
          <cell r="Q34">
            <v>1123792.32</v>
          </cell>
          <cell r="R34">
            <v>1183879.1499999999</v>
          </cell>
          <cell r="S34">
            <v>7461374.4900000002</v>
          </cell>
          <cell r="T34">
            <v>7319439.3100000005</v>
          </cell>
          <cell r="U34">
            <v>13876334.390000001</v>
          </cell>
          <cell r="V34">
            <v>1197208.71</v>
          </cell>
          <cell r="W34">
            <v>1408296.5</v>
          </cell>
          <cell r="X34">
            <v>7904545.3999999994</v>
          </cell>
          <cell r="Y34">
            <v>8673844.4299999997</v>
          </cell>
          <cell r="Z34">
            <v>14653351.93</v>
          </cell>
          <cell r="AA34">
            <v>1861919.16</v>
          </cell>
          <cell r="AB34">
            <v>2594933.15</v>
          </cell>
          <cell r="AC34">
            <v>12762657.810000001</v>
          </cell>
          <cell r="AD34">
            <v>17098408.98</v>
          </cell>
          <cell r="AE34">
            <v>24586564.970000003</v>
          </cell>
          <cell r="AF34">
            <v>11590987.400000002</v>
          </cell>
          <cell r="AG34">
            <v>15187120</v>
          </cell>
          <cell r="AH34">
            <v>54375704.950000018</v>
          </cell>
          <cell r="AI34">
            <v>66674405</v>
          </cell>
          <cell r="AJ34">
            <v>130284972</v>
          </cell>
          <cell r="AK34">
            <v>1.0000000067520887E-2</v>
          </cell>
          <cell r="AL34" t="str">
            <v>0</v>
          </cell>
          <cell r="AM34">
            <v>2.9999999969732016E-2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17150133.110000003</v>
          </cell>
          <cell r="AV34">
            <v>21942269.020000003</v>
          </cell>
          <cell r="AW34">
            <v>91287131.060000032</v>
          </cell>
          <cell r="AX34">
            <v>109018369.67000002</v>
          </cell>
          <cell r="AY34">
            <v>200992934.98000002</v>
          </cell>
          <cell r="AZ34">
            <v>130187.62</v>
          </cell>
          <cell r="BA34">
            <v>87350</v>
          </cell>
          <cell r="BB34">
            <v>656606.04</v>
          </cell>
          <cell r="BC34">
            <v>524100</v>
          </cell>
          <cell r="BD34">
            <v>1048200</v>
          </cell>
          <cell r="BE34">
            <v>872481.82</v>
          </cell>
          <cell r="BF34">
            <v>817111.48</v>
          </cell>
          <cell r="BG34">
            <v>4869347.5199999996</v>
          </cell>
          <cell r="BH34">
            <v>4746328.3</v>
          </cell>
          <cell r="BI34">
            <v>9638019.2799999993</v>
          </cell>
          <cell r="BJ34">
            <v>1002669.44</v>
          </cell>
          <cell r="BK34">
            <v>904461.48</v>
          </cell>
          <cell r="BL34">
            <v>5525953.5600000005</v>
          </cell>
          <cell r="BM34">
            <v>5270428.3</v>
          </cell>
          <cell r="BN34">
            <v>10686219.279999999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Y34">
            <v>18152802.550000004</v>
          </cell>
          <cell r="BZ34">
            <v>22846730.500000004</v>
          </cell>
          <cell r="CA34">
            <v>96813084.620000035</v>
          </cell>
          <cell r="CB34">
            <v>114288797.97000001</v>
          </cell>
          <cell r="CC34">
            <v>211679154.26000002</v>
          </cell>
          <cell r="CD34" t="str">
            <v>0</v>
          </cell>
          <cell r="CE34" t="str">
            <v>0</v>
          </cell>
          <cell r="CF34" t="str">
            <v>0</v>
          </cell>
          <cell r="CG34" t="str">
            <v>0</v>
          </cell>
          <cell r="CH34" t="str">
            <v>0</v>
          </cell>
          <cell r="CI34">
            <v>757387.78</v>
          </cell>
          <cell r="CJ34">
            <v>736336.48</v>
          </cell>
          <cell r="CK34">
            <v>4296046.34</v>
          </cell>
          <cell r="CL34">
            <v>4261678.3</v>
          </cell>
          <cell r="CM34">
            <v>8668719.2799999993</v>
          </cell>
          <cell r="CO34">
            <v>56745286.31000001</v>
          </cell>
        </row>
        <row r="36">
          <cell r="A36" t="str">
            <v>Interest Income</v>
          </cell>
          <cell r="B36">
            <v>84040.9</v>
          </cell>
          <cell r="C36">
            <v>70500</v>
          </cell>
          <cell r="D36">
            <v>330760.37</v>
          </cell>
          <cell r="E36">
            <v>375600</v>
          </cell>
          <cell r="F36">
            <v>880300</v>
          </cell>
          <cell r="L36">
            <v>146799.88</v>
          </cell>
          <cell r="M36">
            <v>125300</v>
          </cell>
          <cell r="N36">
            <v>578401.17000000004</v>
          </cell>
          <cell r="O36">
            <v>667200</v>
          </cell>
          <cell r="P36">
            <v>1563700</v>
          </cell>
          <cell r="Q36">
            <v>193309.41</v>
          </cell>
          <cell r="R36">
            <v>172300</v>
          </cell>
          <cell r="S36">
            <v>761651.69</v>
          </cell>
          <cell r="T36">
            <v>921500</v>
          </cell>
          <cell r="U36">
            <v>2146800</v>
          </cell>
          <cell r="V36">
            <v>113157.52</v>
          </cell>
          <cell r="W36">
            <v>92200</v>
          </cell>
          <cell r="X36">
            <v>465868.06</v>
          </cell>
          <cell r="Y36">
            <v>499400</v>
          </cell>
          <cell r="Z36">
            <v>1158800</v>
          </cell>
          <cell r="AA36">
            <v>78873.490000000005</v>
          </cell>
          <cell r="AB36">
            <v>67200</v>
          </cell>
          <cell r="AC36">
            <v>310766.69</v>
          </cell>
          <cell r="AD36">
            <v>358400</v>
          </cell>
          <cell r="AE36">
            <v>840300</v>
          </cell>
          <cell r="AF36">
            <v>648053.39</v>
          </cell>
          <cell r="AG36">
            <v>453600</v>
          </cell>
          <cell r="AH36">
            <v>2573033.7000000002</v>
          </cell>
          <cell r="AI36">
            <v>2431200</v>
          </cell>
          <cell r="AJ36">
            <v>5652900</v>
          </cell>
          <cell r="AK36">
            <v>81075.47</v>
          </cell>
          <cell r="AL36" t="str">
            <v>0</v>
          </cell>
          <cell r="AM36">
            <v>145310.19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1345310.06</v>
          </cell>
          <cell r="AV36">
            <v>981100</v>
          </cell>
          <cell r="AW36">
            <v>5165791.87</v>
          </cell>
          <cell r="AX36">
            <v>5253300</v>
          </cell>
          <cell r="AY36">
            <v>12242800</v>
          </cell>
          <cell r="AZ36">
            <v>1147012.3600000001</v>
          </cell>
          <cell r="BA36">
            <v>352200</v>
          </cell>
          <cell r="BB36">
            <v>4076057.43</v>
          </cell>
          <cell r="BC36">
            <v>1191300</v>
          </cell>
          <cell r="BD36">
            <v>2308600</v>
          </cell>
          <cell r="BE36">
            <v>524813.02</v>
          </cell>
          <cell r="BF36">
            <v>656500</v>
          </cell>
          <cell r="BG36">
            <v>2806358.79</v>
          </cell>
          <cell r="BH36">
            <v>4736000</v>
          </cell>
          <cell r="BI36">
            <v>9069900</v>
          </cell>
          <cell r="BJ36">
            <v>1671825.38</v>
          </cell>
          <cell r="BK36">
            <v>1008700</v>
          </cell>
          <cell r="BL36">
            <v>6882416.2200000007</v>
          </cell>
          <cell r="BM36">
            <v>5927300</v>
          </cell>
          <cell r="BN36">
            <v>11378500</v>
          </cell>
          <cell r="BO36">
            <v>-1782724.68</v>
          </cell>
          <cell r="BP36">
            <v>-1763350</v>
          </cell>
          <cell r="BQ36">
            <v>-7556101.7199999997</v>
          </cell>
          <cell r="BR36">
            <v>-10103043</v>
          </cell>
          <cell r="BS36">
            <v>-21563728</v>
          </cell>
          <cell r="BY36">
            <v>1234410.76</v>
          </cell>
          <cell r="BZ36">
            <v>226450</v>
          </cell>
          <cell r="CA36">
            <v>4492106.37</v>
          </cell>
          <cell r="CB36">
            <v>1077557</v>
          </cell>
          <cell r="CC36">
            <v>2057572</v>
          </cell>
          <cell r="CD36" t="str">
            <v>0</v>
          </cell>
          <cell r="CE36">
            <v>-264800</v>
          </cell>
          <cell r="CF36" t="str">
            <v>0</v>
          </cell>
          <cell r="CG36">
            <v>-1472900</v>
          </cell>
          <cell r="CH36">
            <v>-3495600</v>
          </cell>
          <cell r="CI36">
            <v>292612.27</v>
          </cell>
          <cell r="CJ36">
            <v>238300</v>
          </cell>
          <cell r="CK36">
            <v>1127030.52</v>
          </cell>
          <cell r="CL36">
            <v>1269400</v>
          </cell>
          <cell r="CM36">
            <v>2975100</v>
          </cell>
          <cell r="CO36">
            <v>2578354.7999999998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16276.2</v>
          </cell>
          <cell r="R37">
            <v>45250</v>
          </cell>
          <cell r="S37">
            <v>810068.53</v>
          </cell>
          <cell r="T37">
            <v>273000</v>
          </cell>
          <cell r="U37">
            <v>545000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16276.2</v>
          </cell>
          <cell r="AV37">
            <v>45250</v>
          </cell>
          <cell r="AW37">
            <v>810068.53</v>
          </cell>
          <cell r="AX37">
            <v>273000</v>
          </cell>
          <cell r="AY37">
            <v>545000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Y37">
            <v>16276.2</v>
          </cell>
          <cell r="BZ37">
            <v>45250</v>
          </cell>
          <cell r="CA37">
            <v>810068.53</v>
          </cell>
          <cell r="CB37">
            <v>273000</v>
          </cell>
          <cell r="CC37">
            <v>545000</v>
          </cell>
          <cell r="CD37" t="str">
            <v>0</v>
          </cell>
          <cell r="CE37" t="str">
            <v>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O37">
            <v>180215.8</v>
          </cell>
        </row>
        <row r="38">
          <cell r="A38" t="str">
            <v>Others Income</v>
          </cell>
          <cell r="B38">
            <v>3824.74</v>
          </cell>
          <cell r="C38" t="str">
            <v>0</v>
          </cell>
          <cell r="D38">
            <v>26091.69</v>
          </cell>
          <cell r="E38" t="str">
            <v>0</v>
          </cell>
          <cell r="F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95752.31</v>
          </cell>
          <cell r="R38">
            <v>74114.070000000007</v>
          </cell>
          <cell r="S38">
            <v>675160.56</v>
          </cell>
          <cell r="T38">
            <v>442988.71</v>
          </cell>
          <cell r="U38">
            <v>887673.13</v>
          </cell>
          <cell r="V38">
            <v>0</v>
          </cell>
          <cell r="W38" t="str">
            <v>0</v>
          </cell>
          <cell r="X38">
            <v>14178.45</v>
          </cell>
          <cell r="Y38" t="str">
            <v>0</v>
          </cell>
          <cell r="Z38" t="str">
            <v>0</v>
          </cell>
          <cell r="AA38">
            <v>1740.58</v>
          </cell>
          <cell r="AB38" t="str">
            <v>0</v>
          </cell>
          <cell r="AC38">
            <v>17169.349999999999</v>
          </cell>
          <cell r="AD38" t="str">
            <v>0</v>
          </cell>
          <cell r="AE38" t="str">
            <v>0</v>
          </cell>
          <cell r="AF38">
            <v>2582.1999999999998</v>
          </cell>
          <cell r="AG38" t="str">
            <v>0</v>
          </cell>
          <cell r="AH38">
            <v>2582.1999999999998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-6554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103899.83</v>
          </cell>
          <cell r="AV38">
            <v>74114.070000000007</v>
          </cell>
          <cell r="AW38">
            <v>728628.25</v>
          </cell>
          <cell r="AX38">
            <v>442988.71</v>
          </cell>
          <cell r="AY38">
            <v>887673.13</v>
          </cell>
          <cell r="AZ38">
            <v>10736.28</v>
          </cell>
          <cell r="BA38">
            <v>5000</v>
          </cell>
          <cell r="BB38">
            <v>168889.74</v>
          </cell>
          <cell r="BC38">
            <v>30000</v>
          </cell>
          <cell r="BD38">
            <v>60000</v>
          </cell>
          <cell r="BE38">
            <v>-2861.3</v>
          </cell>
          <cell r="BF38">
            <v>-5150</v>
          </cell>
          <cell r="BG38">
            <v>-37233.040000000001</v>
          </cell>
          <cell r="BH38">
            <v>-30900</v>
          </cell>
          <cell r="BI38">
            <v>-61800</v>
          </cell>
          <cell r="BJ38">
            <v>7874.98</v>
          </cell>
          <cell r="BK38">
            <v>-150</v>
          </cell>
          <cell r="BL38">
            <v>131656.70000000001</v>
          </cell>
          <cell r="BM38">
            <v>-900</v>
          </cell>
          <cell r="BN38">
            <v>-1800</v>
          </cell>
          <cell r="BO38">
            <v>-28662</v>
          </cell>
          <cell r="BP38">
            <v>-16760</v>
          </cell>
          <cell r="BQ38">
            <v>-171972</v>
          </cell>
          <cell r="BR38">
            <v>-100560</v>
          </cell>
          <cell r="BS38">
            <v>-201120</v>
          </cell>
          <cell r="BY38">
            <v>83112.81</v>
          </cell>
          <cell r="BZ38">
            <v>57204.07</v>
          </cell>
          <cell r="CA38">
            <v>688312.95</v>
          </cell>
          <cell r="CB38">
            <v>341528.71</v>
          </cell>
          <cell r="CC38">
            <v>684753.13</v>
          </cell>
          <cell r="CD38" t="str">
            <v>0</v>
          </cell>
          <cell r="CE38" t="str">
            <v>0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O38">
            <v>359853.23</v>
          </cell>
        </row>
        <row r="39">
          <cell r="A39" t="str">
            <v>Total Interest Expense</v>
          </cell>
          <cell r="B39">
            <v>752172.56</v>
          </cell>
          <cell r="C39">
            <v>755800</v>
          </cell>
          <cell r="D39">
            <v>4768975.09</v>
          </cell>
          <cell r="E39">
            <v>4600500</v>
          </cell>
          <cell r="F39">
            <v>9222600</v>
          </cell>
          <cell r="L39">
            <v>1204442.21</v>
          </cell>
          <cell r="M39">
            <v>1359600</v>
          </cell>
          <cell r="N39">
            <v>7817289.96</v>
          </cell>
          <cell r="O39">
            <v>8272700</v>
          </cell>
          <cell r="P39">
            <v>16586500</v>
          </cell>
          <cell r="Q39">
            <v>1771480.55</v>
          </cell>
          <cell r="R39">
            <v>1828100</v>
          </cell>
          <cell r="S39">
            <v>11209465.870000001</v>
          </cell>
          <cell r="T39">
            <v>11119900</v>
          </cell>
          <cell r="U39">
            <v>22297900</v>
          </cell>
          <cell r="V39">
            <v>964425.54</v>
          </cell>
          <cell r="W39">
            <v>1007700</v>
          </cell>
          <cell r="X39">
            <v>6000018.6499999994</v>
          </cell>
          <cell r="Y39">
            <v>6129700</v>
          </cell>
          <cell r="Z39">
            <v>12291400</v>
          </cell>
          <cell r="AA39">
            <v>703764.25</v>
          </cell>
          <cell r="AB39">
            <v>738100</v>
          </cell>
          <cell r="AC39">
            <v>4345298.87</v>
          </cell>
          <cell r="AD39">
            <v>4490900</v>
          </cell>
          <cell r="AE39">
            <v>9005300</v>
          </cell>
          <cell r="AF39">
            <v>4684681.33</v>
          </cell>
          <cell r="AG39">
            <v>4756400</v>
          </cell>
          <cell r="AH39">
            <v>28035661.59</v>
          </cell>
          <cell r="AI39">
            <v>28969800</v>
          </cell>
          <cell r="AJ39">
            <v>58122600</v>
          </cell>
          <cell r="AK39">
            <v>3.3605829230509698E-10</v>
          </cell>
          <cell r="AL39">
            <v>-0.27999999921303242</v>
          </cell>
          <cell r="AM39">
            <v>-1.999999627171567E-2</v>
          </cell>
          <cell r="AN39">
            <v>-0.75999999535270035</v>
          </cell>
          <cell r="AO39">
            <v>0.28000000817701221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10080966.440000001</v>
          </cell>
          <cell r="AV39">
            <v>10445699.720000001</v>
          </cell>
          <cell r="AW39">
            <v>62176710.010000005</v>
          </cell>
          <cell r="AX39">
            <v>63583499.240000002</v>
          </cell>
          <cell r="AY39">
            <v>127526300.28</v>
          </cell>
          <cell r="AZ39">
            <v>126635.8</v>
          </cell>
          <cell r="BA39">
            <v>357400</v>
          </cell>
          <cell r="BB39">
            <v>1405590.97</v>
          </cell>
          <cell r="BC39">
            <v>4982500</v>
          </cell>
          <cell r="BD39">
            <v>8979400</v>
          </cell>
          <cell r="BE39">
            <v>3465039.6</v>
          </cell>
          <cell r="BF39">
            <v>3364322.6</v>
          </cell>
          <cell r="BG39">
            <v>18767392.919999998</v>
          </cell>
          <cell r="BH39">
            <v>17628254.710000001</v>
          </cell>
          <cell r="BI39">
            <v>35327780.119999997</v>
          </cell>
          <cell r="BJ39">
            <v>3591675.4</v>
          </cell>
          <cell r="BK39">
            <v>3721722.6</v>
          </cell>
          <cell r="BL39">
            <v>20172983.889999997</v>
          </cell>
          <cell r="BM39">
            <v>22610754.710000001</v>
          </cell>
          <cell r="BN39">
            <v>44307180.119999997</v>
          </cell>
          <cell r="BO39">
            <v>-1782724.68</v>
          </cell>
          <cell r="BP39">
            <v>-1763350</v>
          </cell>
          <cell r="BQ39">
            <v>-7556101.7200000007</v>
          </cell>
          <cell r="BR39">
            <v>-10103043</v>
          </cell>
          <cell r="BS39">
            <v>-21563728</v>
          </cell>
          <cell r="BY39">
            <v>11889917.160000002</v>
          </cell>
          <cell r="BZ39">
            <v>12404072.32</v>
          </cell>
          <cell r="CA39">
            <v>74793592.180000007</v>
          </cell>
          <cell r="CB39">
            <v>76091210.950000003</v>
          </cell>
          <cell r="CC39">
            <v>150269752.40000001</v>
          </cell>
          <cell r="CD39" t="str">
            <v>0</v>
          </cell>
          <cell r="CE39">
            <v>-264800</v>
          </cell>
          <cell r="CF39" t="str">
            <v>0</v>
          </cell>
          <cell r="CG39">
            <v>-1472900</v>
          </cell>
          <cell r="CH39">
            <v>-3495600</v>
          </cell>
          <cell r="CI39">
            <v>2217301.36</v>
          </cell>
          <cell r="CJ39">
            <v>2516100</v>
          </cell>
          <cell r="CK39">
            <v>14132064.82</v>
          </cell>
          <cell r="CL39">
            <v>15320900</v>
          </cell>
          <cell r="CM39">
            <v>30706700</v>
          </cell>
          <cell r="CO39">
            <v>35261951.340000004</v>
          </cell>
        </row>
        <row r="40">
          <cell r="A40" t="str">
            <v>Donations</v>
          </cell>
          <cell r="B40">
            <v>6572.37</v>
          </cell>
          <cell r="C40">
            <v>3874.69</v>
          </cell>
          <cell r="D40">
            <v>64731.03</v>
          </cell>
          <cell r="E40">
            <v>62003.48</v>
          </cell>
          <cell r="F40">
            <v>111239.96</v>
          </cell>
          <cell r="L40">
            <v>1351.74</v>
          </cell>
          <cell r="M40">
            <v>20031</v>
          </cell>
          <cell r="N40">
            <v>115721.03</v>
          </cell>
          <cell r="O40">
            <v>120186</v>
          </cell>
          <cell r="P40">
            <v>240372</v>
          </cell>
          <cell r="Q40">
            <v>66545.960000000006</v>
          </cell>
          <cell r="R40">
            <v>44119</v>
          </cell>
          <cell r="S40">
            <v>325112.49</v>
          </cell>
          <cell r="T40">
            <v>303968.69</v>
          </cell>
          <cell r="U40">
            <v>562538.68999999994</v>
          </cell>
          <cell r="V40">
            <v>10420</v>
          </cell>
          <cell r="W40">
            <v>13000</v>
          </cell>
          <cell r="X40">
            <v>33093.35</v>
          </cell>
          <cell r="Y40">
            <v>78000</v>
          </cell>
          <cell r="Z40">
            <v>160000</v>
          </cell>
          <cell r="AA40">
            <v>9235.77</v>
          </cell>
          <cell r="AB40">
            <v>22845</v>
          </cell>
          <cell r="AC40">
            <v>184128.56</v>
          </cell>
          <cell r="AD40">
            <v>137070</v>
          </cell>
          <cell r="AE40">
            <v>274140</v>
          </cell>
          <cell r="AF40">
            <v>34196</v>
          </cell>
          <cell r="AG40">
            <v>20597</v>
          </cell>
          <cell r="AH40">
            <v>384912.47</v>
          </cell>
          <cell r="AI40">
            <v>297119</v>
          </cell>
          <cell r="AJ40">
            <v>507731</v>
          </cell>
          <cell r="AK40">
            <v>51879.14</v>
          </cell>
          <cell r="AL40" t="str">
            <v>0</v>
          </cell>
          <cell r="AM40">
            <v>227728.85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180200.98</v>
          </cell>
          <cell r="AV40">
            <v>124466.69</v>
          </cell>
          <cell r="AW40">
            <v>1335427.78</v>
          </cell>
          <cell r="AX40">
            <v>998347.17</v>
          </cell>
          <cell r="AY40">
            <v>1856021.65</v>
          </cell>
          <cell r="AZ40">
            <v>500</v>
          </cell>
          <cell r="BA40" t="str">
            <v>0</v>
          </cell>
          <cell r="BB40">
            <v>4844</v>
          </cell>
          <cell r="BC40" t="str">
            <v>0</v>
          </cell>
          <cell r="BD40" t="str">
            <v>0</v>
          </cell>
          <cell r="BE40">
            <v>13810.35</v>
          </cell>
          <cell r="BF40">
            <v>8413</v>
          </cell>
          <cell r="BG40">
            <v>95229.84</v>
          </cell>
          <cell r="BH40">
            <v>85812</v>
          </cell>
          <cell r="BI40">
            <v>136290</v>
          </cell>
          <cell r="BJ40">
            <v>14310.35</v>
          </cell>
          <cell r="BK40">
            <v>8413</v>
          </cell>
          <cell r="BL40">
            <v>100073.84</v>
          </cell>
          <cell r="BM40">
            <v>85812</v>
          </cell>
          <cell r="BN40">
            <v>136290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Y40">
            <v>194511.33</v>
          </cell>
          <cell r="BZ40">
            <v>132879.69</v>
          </cell>
          <cell r="CA40">
            <v>1435501.62</v>
          </cell>
          <cell r="CB40">
            <v>1084159.17</v>
          </cell>
          <cell r="CC40">
            <v>1992311.65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>
            <v>13810.35</v>
          </cell>
          <cell r="CJ40">
            <v>8413</v>
          </cell>
          <cell r="CK40">
            <v>95229.84</v>
          </cell>
          <cell r="CL40">
            <v>85812</v>
          </cell>
          <cell r="CM40">
            <v>136290</v>
          </cell>
          <cell r="CO40">
            <v>511935.11</v>
          </cell>
        </row>
        <row r="41">
          <cell r="A41" t="str">
            <v>Other Non-Operating Expense</v>
          </cell>
          <cell r="B41">
            <v>22649.69</v>
          </cell>
          <cell r="C41" t="str">
            <v>0</v>
          </cell>
          <cell r="D41">
            <v>43675.61</v>
          </cell>
          <cell r="E41" t="str">
            <v>0</v>
          </cell>
          <cell r="F41" t="str">
            <v>0</v>
          </cell>
          <cell r="L41">
            <v>159551.95000000001</v>
          </cell>
          <cell r="M41">
            <v>143903</v>
          </cell>
          <cell r="N41">
            <v>239662.96</v>
          </cell>
          <cell r="O41">
            <v>234855</v>
          </cell>
          <cell r="P41">
            <v>376385</v>
          </cell>
          <cell r="Q41">
            <v>90382.12</v>
          </cell>
          <cell r="R41">
            <v>12387.63</v>
          </cell>
          <cell r="S41">
            <v>358118.79</v>
          </cell>
          <cell r="T41">
            <v>74326.95</v>
          </cell>
          <cell r="U41">
            <v>121714.58</v>
          </cell>
          <cell r="V41">
            <v>29878.65</v>
          </cell>
          <cell r="W41">
            <v>15340</v>
          </cell>
          <cell r="X41">
            <v>53137.1</v>
          </cell>
          <cell r="Y41">
            <v>71178</v>
          </cell>
          <cell r="Z41">
            <v>130721</v>
          </cell>
          <cell r="AA41">
            <v>27673.29</v>
          </cell>
          <cell r="AB41">
            <v>2847</v>
          </cell>
          <cell r="AC41">
            <v>148945.9</v>
          </cell>
          <cell r="AD41">
            <v>45082</v>
          </cell>
          <cell r="AE41">
            <v>54929</v>
          </cell>
          <cell r="AF41">
            <v>141880.29999999999</v>
          </cell>
          <cell r="AG41">
            <v>11735</v>
          </cell>
          <cell r="AH41">
            <v>359775.37</v>
          </cell>
          <cell r="AI41">
            <v>70410</v>
          </cell>
          <cell r="AJ41">
            <v>82145</v>
          </cell>
          <cell r="AK41">
            <v>-51879.14</v>
          </cell>
          <cell r="AL41" t="str">
            <v>0</v>
          </cell>
          <cell r="AM41">
            <v>-234282.85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420136.86</v>
          </cell>
          <cell r="AV41">
            <v>186212.63</v>
          </cell>
          <cell r="AW41">
            <v>969032.88</v>
          </cell>
          <cell r="AX41">
            <v>495851.95</v>
          </cell>
          <cell r="AY41">
            <v>765894.58</v>
          </cell>
          <cell r="AZ41">
            <v>2054.91</v>
          </cell>
          <cell r="BA41" t="str">
            <v>0</v>
          </cell>
          <cell r="BB41">
            <v>2054.91</v>
          </cell>
          <cell r="BC41" t="str">
            <v>0</v>
          </cell>
          <cell r="BD41" t="str">
            <v>0</v>
          </cell>
          <cell r="BE41">
            <v>42775.48</v>
          </cell>
          <cell r="BF41">
            <v>3120</v>
          </cell>
          <cell r="BG41">
            <v>122072.93</v>
          </cell>
          <cell r="BH41">
            <v>18720</v>
          </cell>
          <cell r="BI41">
            <v>21840</v>
          </cell>
          <cell r="BJ41">
            <v>44830.39</v>
          </cell>
          <cell r="BK41">
            <v>3120</v>
          </cell>
          <cell r="BL41">
            <v>124127.84</v>
          </cell>
          <cell r="BM41">
            <v>18720</v>
          </cell>
          <cell r="BN41">
            <v>21840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Y41">
            <v>464967.25</v>
          </cell>
          <cell r="BZ41">
            <v>189332.63</v>
          </cell>
          <cell r="CA41">
            <v>1093160.72</v>
          </cell>
          <cell r="CB41">
            <v>514571.95</v>
          </cell>
          <cell r="CC41">
            <v>787734.58</v>
          </cell>
          <cell r="CD41" t="str">
            <v>0</v>
          </cell>
          <cell r="CE41" t="str">
            <v>0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42775.48</v>
          </cell>
          <cell r="CJ41">
            <v>3120</v>
          </cell>
          <cell r="CK41">
            <v>122072.93</v>
          </cell>
          <cell r="CL41">
            <v>18720</v>
          </cell>
          <cell r="CM41">
            <v>21840</v>
          </cell>
          <cell r="CO41">
            <v>751816.25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0</v>
          </cell>
          <cell r="BF42" t="str">
            <v>0</v>
          </cell>
          <cell r="BG42">
            <v>-45599.15</v>
          </cell>
          <cell r="BH42" t="str">
            <v>0</v>
          </cell>
          <cell r="BI42" t="str">
            <v>0</v>
          </cell>
          <cell r="BJ42">
            <v>0</v>
          </cell>
          <cell r="BK42" t="str">
            <v>0</v>
          </cell>
          <cell r="BL42">
            <v>-45599.15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Y42">
            <v>0</v>
          </cell>
          <cell r="BZ42" t="str">
            <v>0</v>
          </cell>
          <cell r="CA42">
            <v>-45599.15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O42">
            <v>-17090.87</v>
          </cell>
        </row>
        <row r="43">
          <cell r="A43" t="str">
            <v>Total Provision (Benefit) for Inc Tax</v>
          </cell>
          <cell r="B43">
            <v>1279652</v>
          </cell>
          <cell r="C43">
            <v>1035528.46</v>
          </cell>
          <cell r="D43">
            <v>7470980</v>
          </cell>
          <cell r="E43">
            <v>6936767.3500000006</v>
          </cell>
          <cell r="F43">
            <v>5197783.4000000004</v>
          </cell>
          <cell r="L43">
            <v>1211279</v>
          </cell>
          <cell r="M43">
            <v>-79297.69</v>
          </cell>
          <cell r="N43">
            <v>10017430</v>
          </cell>
          <cell r="O43">
            <v>10243825.33</v>
          </cell>
          <cell r="P43">
            <v>8719399.7699999977</v>
          </cell>
          <cell r="Q43">
            <v>3057218</v>
          </cell>
          <cell r="R43">
            <v>2306174.09</v>
          </cell>
          <cell r="S43">
            <v>13303798</v>
          </cell>
          <cell r="T43">
            <v>15287164.539999999</v>
          </cell>
          <cell r="U43">
            <v>10591062.84</v>
          </cell>
          <cell r="V43">
            <v>891713</v>
          </cell>
          <cell r="W43">
            <v>1103363.58</v>
          </cell>
          <cell r="X43">
            <v>7133382</v>
          </cell>
          <cell r="Y43">
            <v>6624768.9000000004</v>
          </cell>
          <cell r="Z43">
            <v>4400927.92</v>
          </cell>
          <cell r="AA43">
            <v>1122953</v>
          </cell>
          <cell r="AB43">
            <v>689768.78</v>
          </cell>
          <cell r="AC43">
            <v>5427858</v>
          </cell>
          <cell r="AD43">
            <v>4625902.95</v>
          </cell>
          <cell r="AE43">
            <v>5049976.12</v>
          </cell>
          <cell r="AF43">
            <v>6156893</v>
          </cell>
          <cell r="AG43">
            <v>1918024</v>
          </cell>
          <cell r="AH43">
            <v>29390300</v>
          </cell>
          <cell r="AI43">
            <v>30339510</v>
          </cell>
          <cell r="AJ43">
            <v>22296883</v>
          </cell>
          <cell r="AK43">
            <v>-1509162</v>
          </cell>
          <cell r="AL43">
            <v>97592</v>
          </cell>
          <cell r="AM43">
            <v>-1213933</v>
          </cell>
          <cell r="AN43">
            <v>585552</v>
          </cell>
          <cell r="AO43">
            <v>1171105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12210546</v>
          </cell>
          <cell r="AV43">
            <v>7071153.2200000007</v>
          </cell>
          <cell r="AW43">
            <v>71529815</v>
          </cell>
          <cell r="AX43">
            <v>74643491.070000008</v>
          </cell>
          <cell r="AY43">
            <v>57427138.049999997</v>
          </cell>
          <cell r="AZ43">
            <v>-4200975</v>
          </cell>
          <cell r="BA43">
            <v>2511027</v>
          </cell>
          <cell r="BB43">
            <v>29408917</v>
          </cell>
          <cell r="BC43">
            <v>15621321</v>
          </cell>
          <cell r="BD43">
            <v>20113598</v>
          </cell>
          <cell r="BE43">
            <v>1012343</v>
          </cell>
          <cell r="BF43">
            <v>2265509.46</v>
          </cell>
          <cell r="BG43">
            <v>20059056</v>
          </cell>
          <cell r="BH43">
            <v>15155787.709999997</v>
          </cell>
          <cell r="BI43">
            <v>23904245.869999997</v>
          </cell>
          <cell r="BJ43">
            <v>-3188632</v>
          </cell>
          <cell r="BK43">
            <v>4776536.46</v>
          </cell>
          <cell r="BL43">
            <v>49467973</v>
          </cell>
          <cell r="BM43">
            <v>30777108.709999997</v>
          </cell>
          <cell r="BN43">
            <v>44017843.869999997</v>
          </cell>
          <cell r="BO43">
            <v>-705</v>
          </cell>
          <cell r="BP43" t="str">
            <v>0</v>
          </cell>
          <cell r="BQ43">
            <v>31328</v>
          </cell>
          <cell r="BR43" t="str">
            <v>0</v>
          </cell>
          <cell r="BS43" t="str">
            <v>0</v>
          </cell>
          <cell r="BY43">
            <v>9021209</v>
          </cell>
          <cell r="BZ43">
            <v>11847689.68</v>
          </cell>
          <cell r="CA43">
            <v>121029116</v>
          </cell>
          <cell r="CB43">
            <v>105420599.78</v>
          </cell>
          <cell r="CC43">
            <v>101444981.91999999</v>
          </cell>
          <cell r="CD43" t="str">
            <v>0</v>
          </cell>
          <cell r="CE43" t="str">
            <v>0</v>
          </cell>
          <cell r="CF43" t="str">
            <v>0</v>
          </cell>
          <cell r="CG43" t="str">
            <v>0</v>
          </cell>
          <cell r="CH43" t="str">
            <v>0</v>
          </cell>
          <cell r="CI43">
            <v>1796249</v>
          </cell>
          <cell r="CJ43">
            <v>1644243.52</v>
          </cell>
          <cell r="CK43">
            <v>13201940</v>
          </cell>
          <cell r="CL43">
            <v>11961697.479999999</v>
          </cell>
          <cell r="CM43">
            <v>18420534.889999997</v>
          </cell>
          <cell r="CO43">
            <v>69083165</v>
          </cell>
        </row>
        <row r="44">
          <cell r="A44" t="str">
            <v>Income / Loss, Before Income Taxes</v>
          </cell>
          <cell r="B44">
            <v>3462662.85</v>
          </cell>
          <cell r="C44">
            <v>2721269.5900000078</v>
          </cell>
          <cell r="D44">
            <v>19119865.609999999</v>
          </cell>
          <cell r="E44">
            <v>18228917.079999998</v>
          </cell>
          <cell r="F44">
            <v>13657232.250000004</v>
          </cell>
          <cell r="L44">
            <v>3859299.17</v>
          </cell>
          <cell r="M44">
            <v>-202807.41</v>
          </cell>
          <cell r="N44">
            <v>26024999.04000001</v>
          </cell>
          <cell r="O44">
            <v>26199041.760000002</v>
          </cell>
          <cell r="P44">
            <v>22300255.179999996</v>
          </cell>
          <cell r="Q44">
            <v>7945624.5000000177</v>
          </cell>
          <cell r="R44">
            <v>5722930.5899999989</v>
          </cell>
          <cell r="S44">
            <v>33505258.740000073</v>
          </cell>
          <cell r="T44">
            <v>37953692.230000004</v>
          </cell>
          <cell r="U44">
            <v>26268176.93999999</v>
          </cell>
          <cell r="V44">
            <v>2638242.269999994</v>
          </cell>
          <cell r="W44">
            <v>2751530.5499999886</v>
          </cell>
          <cell r="X44">
            <v>18196311.469999976</v>
          </cell>
          <cell r="Y44">
            <v>16520620.780000001</v>
          </cell>
          <cell r="Z44">
            <v>10974883.659999996</v>
          </cell>
          <cell r="AA44">
            <v>3099215.4199999883</v>
          </cell>
          <cell r="AB44">
            <v>1715856.1</v>
          </cell>
          <cell r="AC44">
            <v>14270910.63999996</v>
          </cell>
          <cell r="AD44">
            <v>11507298.960000005</v>
          </cell>
          <cell r="AE44">
            <v>12562285.840000009</v>
          </cell>
          <cell r="AF44">
            <v>8152485.970000024</v>
          </cell>
          <cell r="AG44">
            <v>5006929</v>
          </cell>
          <cell r="AH44">
            <v>68142001.719999835</v>
          </cell>
          <cell r="AI44">
            <v>75697167</v>
          </cell>
          <cell r="AJ44">
            <v>56048780</v>
          </cell>
          <cell r="AK44">
            <v>-977805.79000000213</v>
          </cell>
          <cell r="AL44">
            <v>278838.27999999921</v>
          </cell>
          <cell r="AM44">
            <v>424741.75999999838</v>
          </cell>
          <cell r="AN44">
            <v>1673008.76</v>
          </cell>
          <cell r="AO44">
            <v>3346000.7199999918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28179724.390000012</v>
          </cell>
          <cell r="AV44">
            <v>17994546.699999992</v>
          </cell>
          <cell r="AW44">
            <v>179684088.97999984</v>
          </cell>
          <cell r="AX44">
            <v>187779746.56999999</v>
          </cell>
          <cell r="AY44">
            <v>145157614.59</v>
          </cell>
          <cell r="AZ44">
            <v>-9616389.300000051</v>
          </cell>
          <cell r="BA44">
            <v>6184797</v>
          </cell>
          <cell r="BB44">
            <v>75337967.430000022</v>
          </cell>
          <cell r="BC44">
            <v>38476161</v>
          </cell>
          <cell r="BD44">
            <v>49540877</v>
          </cell>
          <cell r="BE44">
            <v>3040433.28</v>
          </cell>
          <cell r="BF44">
            <v>5998279.6499999994</v>
          </cell>
          <cell r="BG44">
            <v>53692497.030000001</v>
          </cell>
          <cell r="BH44">
            <v>40371912.060000002</v>
          </cell>
          <cell r="BI44">
            <v>63562471.850000009</v>
          </cell>
          <cell r="BJ44">
            <v>-6575956.020000048</v>
          </cell>
          <cell r="BK44">
            <v>12183076.649999999</v>
          </cell>
          <cell r="BL44">
            <v>129030464.46000002</v>
          </cell>
          <cell r="BM44">
            <v>78848073.060000002</v>
          </cell>
          <cell r="BN44">
            <v>113103348.85000001</v>
          </cell>
          <cell r="BO44">
            <v>-2.1536834537982941E-9</v>
          </cell>
          <cell r="BP44">
            <v>0</v>
          </cell>
          <cell r="BQ44">
            <v>80255.999999989464</v>
          </cell>
          <cell r="BR44">
            <v>0</v>
          </cell>
          <cell r="BS44">
            <v>0</v>
          </cell>
          <cell r="BY44">
            <v>21603768.36999996</v>
          </cell>
          <cell r="BZ44">
            <v>30177623.34999999</v>
          </cell>
          <cell r="CA44">
            <v>308794809.43999982</v>
          </cell>
          <cell r="CB44">
            <v>266627819.63</v>
          </cell>
          <cell r="CC44">
            <v>258260963.44</v>
          </cell>
          <cell r="CD44">
            <v>0</v>
          </cell>
          <cell r="CE44">
            <v>0</v>
          </cell>
          <cell r="CF44">
            <v>8.7311491370201111E-11</v>
          </cell>
          <cell r="CG44">
            <v>0</v>
          </cell>
          <cell r="CH44">
            <v>0</v>
          </cell>
          <cell r="CI44">
            <v>4721741.53</v>
          </cell>
          <cell r="CJ44">
            <v>4468051.96</v>
          </cell>
          <cell r="CK44">
            <v>36126361.909999996</v>
          </cell>
          <cell r="CL44">
            <v>32504614.270000003</v>
          </cell>
          <cell r="CM44">
            <v>50055800.980000004</v>
          </cell>
          <cell r="CO44">
            <v>175588104.86999983</v>
          </cell>
        </row>
        <row r="45">
          <cell r="A45" t="str">
            <v>Income Statement - Net (Income) Loss</v>
          </cell>
          <cell r="B45">
            <v>2183010.85</v>
          </cell>
          <cell r="C45">
            <v>1685741.1300000078</v>
          </cell>
          <cell r="D45">
            <v>11648885.609999999</v>
          </cell>
          <cell r="E45">
            <v>11292149.729999999</v>
          </cell>
          <cell r="F45">
            <v>8459448.8500000052</v>
          </cell>
          <cell r="L45">
            <v>2648020.17</v>
          </cell>
          <cell r="M45">
            <v>-123509.72</v>
          </cell>
          <cell r="N45">
            <v>16007569.04000001</v>
          </cell>
          <cell r="O45">
            <v>15955216.430000002</v>
          </cell>
          <cell r="P45">
            <v>13580855.41</v>
          </cell>
          <cell r="Q45">
            <v>4888406.5000000177</v>
          </cell>
          <cell r="R45">
            <v>3416756.5</v>
          </cell>
          <cell r="S45">
            <v>20201460.740000073</v>
          </cell>
          <cell r="T45">
            <v>22666527.690000005</v>
          </cell>
          <cell r="U45">
            <v>15677114.100000001</v>
          </cell>
          <cell r="V45">
            <v>1746529.269999994</v>
          </cell>
          <cell r="W45">
            <v>1648166.9699999886</v>
          </cell>
          <cell r="X45">
            <v>11062929.469999978</v>
          </cell>
          <cell r="Y45">
            <v>9895851.879999999</v>
          </cell>
          <cell r="Z45">
            <v>6573955.7399999956</v>
          </cell>
          <cell r="AA45">
            <v>1976262.4199999883</v>
          </cell>
          <cell r="AB45">
            <v>1026087.32</v>
          </cell>
          <cell r="AC45">
            <v>8843052.6399999596</v>
          </cell>
          <cell r="AD45">
            <v>6881396.0100000054</v>
          </cell>
          <cell r="AE45">
            <v>7512309.72000001</v>
          </cell>
          <cell r="AF45">
            <v>1995592.970000024</v>
          </cell>
          <cell r="AG45">
            <v>3088905</v>
          </cell>
          <cell r="AH45">
            <v>38751701.719999827</v>
          </cell>
          <cell r="AI45">
            <v>45357657</v>
          </cell>
          <cell r="AJ45">
            <v>33751897</v>
          </cell>
          <cell r="AK45">
            <v>531356.20999999787</v>
          </cell>
          <cell r="AL45">
            <v>181246.27999999921</v>
          </cell>
          <cell r="AM45">
            <v>1638674.76</v>
          </cell>
          <cell r="AN45">
            <v>1087456.76</v>
          </cell>
          <cell r="AO45">
            <v>2174895.7199999918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15969178.390000014</v>
          </cell>
          <cell r="AV45">
            <v>10923393.479999991</v>
          </cell>
          <cell r="AW45">
            <v>108154273.97999987</v>
          </cell>
          <cell r="AX45">
            <v>113136255.5</v>
          </cell>
          <cell r="AY45">
            <v>87730476.540000007</v>
          </cell>
          <cell r="AZ45">
            <v>-5415414.300000051</v>
          </cell>
          <cell r="BA45">
            <v>3673770</v>
          </cell>
          <cell r="BB45">
            <v>45929050.430000022</v>
          </cell>
          <cell r="BC45">
            <v>22854840</v>
          </cell>
          <cell r="BD45">
            <v>29427279</v>
          </cell>
          <cell r="BE45">
            <v>2028090.28</v>
          </cell>
          <cell r="BF45">
            <v>3732770.19</v>
          </cell>
          <cell r="BG45">
            <v>33633441.029999994</v>
          </cell>
          <cell r="BH45">
            <v>25216124.349999994</v>
          </cell>
          <cell r="BI45">
            <v>39658225.979999997</v>
          </cell>
          <cell r="BJ45">
            <v>-3387324.020000048</v>
          </cell>
          <cell r="BK45">
            <v>7406540.1899999995</v>
          </cell>
          <cell r="BL45">
            <v>79562491.460000008</v>
          </cell>
          <cell r="BM45">
            <v>48070964.349999994</v>
          </cell>
          <cell r="BN45">
            <v>69085504.979999989</v>
          </cell>
          <cell r="BO45">
            <v>704.99999999784632</v>
          </cell>
          <cell r="BP45">
            <v>0</v>
          </cell>
          <cell r="BQ45">
            <v>48927.999999989464</v>
          </cell>
          <cell r="BR45">
            <v>0</v>
          </cell>
          <cell r="BS45">
            <v>0</v>
          </cell>
          <cell r="BY45">
            <v>12582559.369999964</v>
          </cell>
          <cell r="BZ45">
            <v>18329933.669999991</v>
          </cell>
          <cell r="CA45">
            <v>187765693.43999988</v>
          </cell>
          <cell r="CB45">
            <v>161207219.84999999</v>
          </cell>
          <cell r="CC45">
            <v>156815981.51999998</v>
          </cell>
          <cell r="CD45">
            <v>0</v>
          </cell>
          <cell r="CE45">
            <v>0</v>
          </cell>
          <cell r="CF45">
            <v>8.7311491370201111E-11</v>
          </cell>
          <cell r="CG45">
            <v>0</v>
          </cell>
          <cell r="CH45">
            <v>0</v>
          </cell>
          <cell r="CI45">
            <v>2925492.53</v>
          </cell>
          <cell r="CJ45">
            <v>2823808.44</v>
          </cell>
          <cell r="CK45">
            <v>22924421.909999993</v>
          </cell>
          <cell r="CL45">
            <v>20542916.789999999</v>
          </cell>
          <cell r="CM45">
            <v>31635266.089999996</v>
          </cell>
          <cell r="CO45">
            <v>106504939.86999981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MD-Projection"/>
      <sheetName val="Summary-KYMD"/>
      <sheetName val="KYMD-Project"/>
      <sheetName val="Kentucky"/>
      <sheetName val="Georgia"/>
      <sheetName val="Illinois"/>
      <sheetName val="Tennessee"/>
      <sheetName val="Virginia"/>
      <sheetName val="Iowa"/>
      <sheetName val="MDMO"/>
      <sheetName val="MD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2707723.13</v>
          </cell>
          <cell r="C15">
            <v>184392.37</v>
          </cell>
          <cell r="D15">
            <v>342274.53</v>
          </cell>
          <cell r="F15">
            <v>429789.82</v>
          </cell>
          <cell r="H15">
            <v>189155.87</v>
          </cell>
          <cell r="J15">
            <v>198802.8</v>
          </cell>
          <cell r="L15">
            <v>349108.4</v>
          </cell>
          <cell r="N15">
            <v>225861.33</v>
          </cell>
          <cell r="P15">
            <v>203502.58</v>
          </cell>
          <cell r="R15">
            <v>201607.32</v>
          </cell>
          <cell r="T15">
            <v>204903.21</v>
          </cell>
          <cell r="V15">
            <v>234662.39</v>
          </cell>
          <cell r="X15">
            <v>259505.57</v>
          </cell>
          <cell r="Y15">
            <v>-150000</v>
          </cell>
          <cell r="Z15">
            <v>2873566.19</v>
          </cell>
        </row>
        <row r="17">
          <cell r="A17" t="str">
            <v>Equipment</v>
          </cell>
          <cell r="B17">
            <v>253613.98</v>
          </cell>
          <cell r="C17">
            <v>1615.67</v>
          </cell>
          <cell r="D17">
            <v>723.7</v>
          </cell>
          <cell r="F17">
            <v>52744.14</v>
          </cell>
          <cell r="H17">
            <v>7593.14</v>
          </cell>
          <cell r="J17">
            <v>32213.97</v>
          </cell>
          <cell r="L17">
            <v>153690</v>
          </cell>
          <cell r="N17">
            <v>23459.1</v>
          </cell>
          <cell r="P17">
            <v>1973.59</v>
          </cell>
          <cell r="R17">
            <v>1915.44</v>
          </cell>
          <cell r="T17">
            <v>1992.68</v>
          </cell>
          <cell r="V17">
            <v>763.94</v>
          </cell>
          <cell r="X17">
            <v>807.18</v>
          </cell>
          <cell r="Z17">
            <v>279492.55</v>
          </cell>
        </row>
        <row r="19">
          <cell r="A19" t="str">
            <v>050.2602.MDTs2010</v>
          </cell>
          <cell r="B19" t="str">
            <v xml:space="preserve"> 0</v>
          </cell>
          <cell r="C19" t="str">
            <v xml:space="preserve"> 0</v>
          </cell>
          <cell r="D19">
            <v>5142.76</v>
          </cell>
          <cell r="F19">
            <v>1263.4100000000001</v>
          </cell>
          <cell r="H19">
            <v>40441.839999999997</v>
          </cell>
          <cell r="J19">
            <v>4506.96</v>
          </cell>
          <cell r="L19">
            <v>7293.31</v>
          </cell>
          <cell r="N19">
            <v>21457.03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-80105</v>
          </cell>
          <cell r="Z19">
            <v>0.30999999999767169</v>
          </cell>
        </row>
        <row r="20">
          <cell r="A20" t="str">
            <v>3302.PC/MDTReplacement-Acker: CB10.PC / MDT Replacement - Acker</v>
          </cell>
          <cell r="B20" t="str">
            <v xml:space="preserve"> 0</v>
          </cell>
          <cell r="C20" t="str">
            <v xml:space="preserve"> 0</v>
          </cell>
          <cell r="D20">
            <v>5142.76</v>
          </cell>
          <cell r="F20">
            <v>1263.4100000000001</v>
          </cell>
          <cell r="H20">
            <v>40441.839999999997</v>
          </cell>
          <cell r="J20">
            <v>4506.96</v>
          </cell>
          <cell r="L20">
            <v>9888.6</v>
          </cell>
          <cell r="N20">
            <v>67536.289999999994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-128780</v>
          </cell>
          <cell r="Z20">
            <v>-0.14000000001396984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A25" t="str">
            <v>PC/MDT Replacement</v>
          </cell>
          <cell r="B25">
            <v>0</v>
          </cell>
          <cell r="C25">
            <v>0</v>
          </cell>
          <cell r="D25">
            <v>10285.52</v>
          </cell>
          <cell r="E25">
            <v>0</v>
          </cell>
          <cell r="F25">
            <v>2526.8200000000002</v>
          </cell>
          <cell r="G25">
            <v>0</v>
          </cell>
          <cell r="H25">
            <v>80883.679999999993</v>
          </cell>
          <cell r="I25">
            <v>0</v>
          </cell>
          <cell r="J25">
            <v>9013.92</v>
          </cell>
          <cell r="K25">
            <v>0</v>
          </cell>
          <cell r="L25">
            <v>17181.91</v>
          </cell>
          <cell r="M25">
            <v>0</v>
          </cell>
          <cell r="N25">
            <v>88993.319999999992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-208885</v>
          </cell>
          <cell r="Z25">
            <v>0.16999999998370185</v>
          </cell>
        </row>
        <row r="26">
          <cell r="A26" t="str">
            <v>Information Technology-Other</v>
          </cell>
          <cell r="B26">
            <v>173707.1</v>
          </cell>
          <cell r="C26">
            <v>27938.19</v>
          </cell>
          <cell r="D26">
            <v>14308.95</v>
          </cell>
          <cell r="F26">
            <v>42607.46</v>
          </cell>
          <cell r="H26">
            <v>-18889.94999999999</v>
          </cell>
          <cell r="J26">
            <v>257.28999999999905</v>
          </cell>
          <cell r="L26">
            <v>7720.8499999999985</v>
          </cell>
          <cell r="N26">
            <v>13047.090000000011</v>
          </cell>
          <cell r="P26">
            <v>2452.85</v>
          </cell>
          <cell r="R26">
            <v>2390.75</v>
          </cell>
          <cell r="T26">
            <v>2470.27</v>
          </cell>
          <cell r="V26">
            <v>2609.88</v>
          </cell>
          <cell r="X26">
            <v>2676.6</v>
          </cell>
          <cell r="Z26">
            <v>99590.23000000004</v>
          </cell>
        </row>
        <row r="27">
          <cell r="A27" t="str">
            <v>Information Technology</v>
          </cell>
          <cell r="B27">
            <v>173707.1</v>
          </cell>
          <cell r="C27">
            <v>27938.19</v>
          </cell>
          <cell r="D27">
            <v>24594.47</v>
          </cell>
          <cell r="E27">
            <v>0</v>
          </cell>
          <cell r="F27">
            <v>45134.28</v>
          </cell>
          <cell r="G27">
            <v>0</v>
          </cell>
          <cell r="H27">
            <v>61993.73</v>
          </cell>
          <cell r="I27">
            <v>0</v>
          </cell>
          <cell r="J27">
            <v>9271.2099999999991</v>
          </cell>
          <cell r="K27">
            <v>0</v>
          </cell>
          <cell r="L27">
            <v>24902.76</v>
          </cell>
          <cell r="M27">
            <v>0</v>
          </cell>
          <cell r="N27">
            <v>102040.41</v>
          </cell>
          <cell r="O27">
            <v>0</v>
          </cell>
          <cell r="P27">
            <v>2452.85</v>
          </cell>
          <cell r="Q27">
            <v>0</v>
          </cell>
          <cell r="R27">
            <v>2390.75</v>
          </cell>
          <cell r="S27">
            <v>0</v>
          </cell>
          <cell r="T27">
            <v>2470.27</v>
          </cell>
          <cell r="U27">
            <v>0</v>
          </cell>
          <cell r="V27">
            <v>2609.88</v>
          </cell>
          <cell r="W27">
            <v>0</v>
          </cell>
          <cell r="X27">
            <v>2676.6</v>
          </cell>
          <cell r="Y27">
            <v>-208885</v>
          </cell>
          <cell r="Z27">
            <v>99590.400000000023</v>
          </cell>
        </row>
        <row r="29">
          <cell r="A29" t="str">
            <v>Misc</v>
          </cell>
          <cell r="B29" t="str">
            <v xml:space="preserve"> 0</v>
          </cell>
          <cell r="C29">
            <v>52657.8</v>
          </cell>
          <cell r="D29">
            <v>112875.14</v>
          </cell>
          <cell r="F29">
            <v>-201989.76000000001</v>
          </cell>
          <cell r="H29">
            <v>-28794.05</v>
          </cell>
          <cell r="J29">
            <v>19942.64</v>
          </cell>
          <cell r="L29">
            <v>62893.23</v>
          </cell>
          <cell r="N29">
            <v>27696.46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-45281</v>
          </cell>
          <cell r="Z29">
            <v>0.45999999999185093</v>
          </cell>
        </row>
        <row r="30">
          <cell r="A30" t="str">
            <v>Overhead</v>
          </cell>
          <cell r="B30" t="str">
            <v xml:space="preserve"> 0</v>
          </cell>
          <cell r="C30">
            <v>251948.7</v>
          </cell>
          <cell r="D30">
            <v>103648.78</v>
          </cell>
          <cell r="F30">
            <v>-355597.48</v>
          </cell>
          <cell r="H30">
            <v>183760.63</v>
          </cell>
          <cell r="J30">
            <v>148272.45000000001</v>
          </cell>
          <cell r="L30">
            <v>-332033.08</v>
          </cell>
          <cell r="N30">
            <v>88648.83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-88649</v>
          </cell>
          <cell r="Z30">
            <v>-0.16999999999825377</v>
          </cell>
        </row>
        <row r="31">
          <cell r="A31" t="str">
            <v>Pipeline Integrity Management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Public Improvements</v>
          </cell>
          <cell r="B32">
            <v>85949.379999999946</v>
          </cell>
          <cell r="C32">
            <v>-39346.17</v>
          </cell>
          <cell r="D32">
            <v>7394.65</v>
          </cell>
          <cell r="F32">
            <v>14296.22</v>
          </cell>
          <cell r="H32">
            <v>-56367.82</v>
          </cell>
          <cell r="J32">
            <v>-151358.54</v>
          </cell>
          <cell r="L32">
            <v>199923.89</v>
          </cell>
          <cell r="N32">
            <v>8327.6200000000008</v>
          </cell>
          <cell r="P32">
            <v>6064.85</v>
          </cell>
          <cell r="R32">
            <v>5919.34</v>
          </cell>
          <cell r="T32">
            <v>6112.62</v>
          </cell>
          <cell r="V32">
            <v>6861.01</v>
          </cell>
          <cell r="X32">
            <v>7185.52</v>
          </cell>
          <cell r="Y32">
            <v>20000</v>
          </cell>
          <cell r="Z32">
            <v>35013.190000000017</v>
          </cell>
        </row>
        <row r="33">
          <cell r="A33" t="str">
            <v>Structures</v>
          </cell>
          <cell r="B33">
            <v>64992</v>
          </cell>
          <cell r="C33">
            <v>8778.7000000000007</v>
          </cell>
          <cell r="D33">
            <v>10711.29</v>
          </cell>
          <cell r="F33">
            <v>14167.5</v>
          </cell>
          <cell r="H33">
            <v>918.89</v>
          </cell>
          <cell r="J33" t="str">
            <v xml:space="preserve"> 0</v>
          </cell>
          <cell r="L33">
            <v>10.039999999999999</v>
          </cell>
          <cell r="N33" t="str">
            <v xml:space="preserve"> 0</v>
          </cell>
          <cell r="P33">
            <v>4166</v>
          </cell>
          <cell r="R33">
            <v>4166</v>
          </cell>
          <cell r="T33">
            <v>4166</v>
          </cell>
          <cell r="V33">
            <v>4166</v>
          </cell>
          <cell r="X33">
            <v>4166</v>
          </cell>
          <cell r="Z33">
            <v>55416.420000000006</v>
          </cell>
        </row>
        <row r="35">
          <cell r="A35" t="str">
            <v>2734.BG.SYSIMP.8: CB10.INSTALLING 17000  OF 8 inch HP STEEL TO SUPPLY NEEDED GAS</v>
          </cell>
          <cell r="B35">
            <v>5596572.5299999993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>
            <v>678206.54</v>
          </cell>
          <cell r="L35">
            <v>346372.75</v>
          </cell>
          <cell r="N35">
            <v>38517.040000000001</v>
          </cell>
          <cell r="P35">
            <v>1278778.6000000001</v>
          </cell>
          <cell r="R35">
            <v>1241519.68</v>
          </cell>
          <cell r="T35">
            <v>1264436.03</v>
          </cell>
          <cell r="V35">
            <v>-0.55000000000000004</v>
          </cell>
          <cell r="X35">
            <v>-0.41</v>
          </cell>
          <cell r="Y35">
            <v>748743</v>
          </cell>
          <cell r="Z35">
            <v>5596572.6800000006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Bowling Green, KY - Installing 8" Pipe</v>
          </cell>
          <cell r="B41">
            <v>5596572.5299999993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678206.54</v>
          </cell>
          <cell r="K41">
            <v>0</v>
          </cell>
          <cell r="L41">
            <v>346372.75</v>
          </cell>
          <cell r="M41">
            <v>0</v>
          </cell>
          <cell r="N41">
            <v>38517.040000000001</v>
          </cell>
          <cell r="O41">
            <v>0</v>
          </cell>
          <cell r="P41">
            <v>1278778.6000000001</v>
          </cell>
          <cell r="Q41">
            <v>0</v>
          </cell>
          <cell r="R41">
            <v>1241519.68</v>
          </cell>
          <cell r="S41">
            <v>0</v>
          </cell>
          <cell r="T41">
            <v>1264436.03</v>
          </cell>
          <cell r="U41">
            <v>0</v>
          </cell>
          <cell r="V41">
            <v>-0.55000000000000004</v>
          </cell>
          <cell r="W41">
            <v>0</v>
          </cell>
          <cell r="X41">
            <v>-0.41</v>
          </cell>
          <cell r="Y41">
            <v>748743</v>
          </cell>
          <cell r="Z41">
            <v>5596572.6800000006</v>
          </cell>
        </row>
        <row r="42">
          <cell r="A42" t="str">
            <v>System Improvements - Other</v>
          </cell>
          <cell r="B42">
            <v>720152.33999999985</v>
          </cell>
          <cell r="C42">
            <v>20814.189999999999</v>
          </cell>
          <cell r="D42">
            <v>6872.58</v>
          </cell>
          <cell r="F42">
            <v>8614.7199999999993</v>
          </cell>
          <cell r="H42">
            <v>1093.8900000000001</v>
          </cell>
          <cell r="J42">
            <v>16909.959999999963</v>
          </cell>
          <cell r="L42">
            <v>-8173.2700000000186</v>
          </cell>
          <cell r="N42">
            <v>67820.01999999999</v>
          </cell>
          <cell r="P42">
            <v>96908.679999999935</v>
          </cell>
          <cell r="R42">
            <v>174805.94000000018</v>
          </cell>
          <cell r="T42">
            <v>155712.25</v>
          </cell>
          <cell r="V42">
            <v>148712.22</v>
          </cell>
          <cell r="X42">
            <v>8351.27</v>
          </cell>
          <cell r="Z42">
            <v>698442.45000000007</v>
          </cell>
        </row>
        <row r="43">
          <cell r="A43" t="str">
            <v>System Improvements</v>
          </cell>
          <cell r="B43">
            <v>6316724.8699999992</v>
          </cell>
          <cell r="C43">
            <v>20814.189999999999</v>
          </cell>
          <cell r="D43">
            <v>6872.58</v>
          </cell>
          <cell r="E43">
            <v>0</v>
          </cell>
          <cell r="F43">
            <v>8614.7199999999993</v>
          </cell>
          <cell r="G43">
            <v>0</v>
          </cell>
          <cell r="H43">
            <v>1093.8900000000001</v>
          </cell>
          <cell r="I43">
            <v>0</v>
          </cell>
          <cell r="J43">
            <v>695116.5</v>
          </cell>
          <cell r="K43">
            <v>0</v>
          </cell>
          <cell r="L43">
            <v>338199.48</v>
          </cell>
          <cell r="M43">
            <v>0</v>
          </cell>
          <cell r="N43">
            <v>106337.06</v>
          </cell>
          <cell r="O43">
            <v>0</v>
          </cell>
          <cell r="P43">
            <v>1375687.28</v>
          </cell>
          <cell r="Q43">
            <v>0</v>
          </cell>
          <cell r="R43">
            <v>1416325.62</v>
          </cell>
          <cell r="S43">
            <v>0</v>
          </cell>
          <cell r="T43">
            <v>1420148.28</v>
          </cell>
          <cell r="U43">
            <v>0</v>
          </cell>
          <cell r="V43">
            <v>148711.67000000001</v>
          </cell>
          <cell r="W43">
            <v>0</v>
          </cell>
          <cell r="X43">
            <v>8350.86</v>
          </cell>
          <cell r="Y43">
            <v>748743</v>
          </cell>
          <cell r="Z43">
            <v>6295015.1300000008</v>
          </cell>
        </row>
        <row r="45">
          <cell r="A45" t="str">
            <v>2609.SINT 1PRP Hopkinsville 10: CB10.Replace approx 3 mi. of T/L 90159-10 w/ 12</v>
          </cell>
          <cell r="B45">
            <v>1330166.23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>
            <v>394719</v>
          </cell>
          <cell r="R45">
            <v>525116.71</v>
          </cell>
          <cell r="T45">
            <v>47608.639999999999</v>
          </cell>
          <cell r="V45">
            <v>160732.26</v>
          </cell>
          <cell r="X45">
            <v>201989.62</v>
          </cell>
          <cell r="Z45">
            <v>1330166.23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Hopkinsville, KY - Replace 3 miles of T/L</v>
          </cell>
          <cell r="B50">
            <v>1330166.23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394719</v>
          </cell>
          <cell r="Q50">
            <v>0</v>
          </cell>
          <cell r="R50">
            <v>525116.71</v>
          </cell>
          <cell r="S50">
            <v>0</v>
          </cell>
          <cell r="T50">
            <v>47608.639999999999</v>
          </cell>
          <cell r="U50">
            <v>0</v>
          </cell>
          <cell r="V50">
            <v>160732.26</v>
          </cell>
          <cell r="W50">
            <v>0</v>
          </cell>
          <cell r="X50">
            <v>201989.62</v>
          </cell>
          <cell r="Y50">
            <v>0</v>
          </cell>
          <cell r="Z50">
            <v>1330166.23</v>
          </cell>
        </row>
        <row r="51">
          <cell r="A51" t="str">
            <v>System Integrity - Other</v>
          </cell>
          <cell r="B51">
            <v>11783929.509999998</v>
          </cell>
          <cell r="C51">
            <v>177608.47</v>
          </cell>
          <cell r="D51">
            <v>749247.03</v>
          </cell>
          <cell r="F51">
            <v>1613228.96</v>
          </cell>
          <cell r="H51">
            <v>756400.23</v>
          </cell>
          <cell r="J51">
            <v>-3342.4400000000169</v>
          </cell>
          <cell r="L51">
            <v>1165990.8899999999</v>
          </cell>
          <cell r="N51">
            <v>978044.49</v>
          </cell>
          <cell r="P51">
            <v>873463.67999999993</v>
          </cell>
          <cell r="R51">
            <v>966202.34000000008</v>
          </cell>
          <cell r="T51">
            <v>1124944.8400000001</v>
          </cell>
          <cell r="V51">
            <v>994878.58000000007</v>
          </cell>
          <cell r="X51">
            <v>912465.07</v>
          </cell>
          <cell r="Y51">
            <v>1250000</v>
          </cell>
          <cell r="Z51">
            <v>11559132.140000001</v>
          </cell>
        </row>
        <row r="52">
          <cell r="A52" t="str">
            <v>System Integrity</v>
          </cell>
          <cell r="B52">
            <v>13114095.739999998</v>
          </cell>
          <cell r="C52">
            <v>177608.47</v>
          </cell>
          <cell r="D52">
            <v>749247.03</v>
          </cell>
          <cell r="E52">
            <v>0</v>
          </cell>
          <cell r="F52">
            <v>1613228.96</v>
          </cell>
          <cell r="G52">
            <v>0</v>
          </cell>
          <cell r="H52">
            <v>756400.23</v>
          </cell>
          <cell r="I52">
            <v>0</v>
          </cell>
          <cell r="J52">
            <v>-3342.4400000000169</v>
          </cell>
          <cell r="K52">
            <v>0</v>
          </cell>
          <cell r="L52">
            <v>1165990.8899999999</v>
          </cell>
          <cell r="M52">
            <v>0</v>
          </cell>
          <cell r="N52">
            <v>978044.49</v>
          </cell>
          <cell r="O52">
            <v>0</v>
          </cell>
          <cell r="P52">
            <v>1268182.68</v>
          </cell>
          <cell r="Q52">
            <v>0</v>
          </cell>
          <cell r="R52">
            <v>1491319.05</v>
          </cell>
          <cell r="S52">
            <v>0</v>
          </cell>
          <cell r="T52">
            <v>1172553.48</v>
          </cell>
          <cell r="U52">
            <v>0</v>
          </cell>
          <cell r="V52">
            <v>1155610.8400000001</v>
          </cell>
          <cell r="W52">
            <v>0</v>
          </cell>
          <cell r="X52">
            <v>1114454.69</v>
          </cell>
          <cell r="Y52">
            <v>1250000</v>
          </cell>
          <cell r="Z52">
            <v>12889298.369999999</v>
          </cell>
        </row>
        <row r="54">
          <cell r="A54" t="str">
            <v>Vehicles</v>
          </cell>
          <cell r="B54" t="str">
            <v xml:space="preserve"> 0</v>
          </cell>
          <cell r="C54" t="str">
            <v xml:space="preserve"> 0</v>
          </cell>
          <cell r="D54" t="str">
            <v xml:space="preserve"> 0</v>
          </cell>
          <cell r="F54">
            <v>37369.94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37369.94</v>
          </cell>
        </row>
        <row r="55">
          <cell r="A55" t="str">
            <v>NonGrowth</v>
          </cell>
          <cell r="B55">
            <v>20009083.07</v>
          </cell>
          <cell r="C55">
            <v>502015.55</v>
          </cell>
          <cell r="D55">
            <v>1016067.64</v>
          </cell>
          <cell r="E55">
            <v>0</v>
          </cell>
          <cell r="F55">
            <v>1227968.52</v>
          </cell>
          <cell r="G55">
            <v>0</v>
          </cell>
          <cell r="H55">
            <v>926598.64</v>
          </cell>
          <cell r="I55">
            <v>0</v>
          </cell>
          <cell r="J55">
            <v>750115.79</v>
          </cell>
          <cell r="K55">
            <v>0</v>
          </cell>
          <cell r="L55">
            <v>1613577.21</v>
          </cell>
          <cell r="M55">
            <v>0</v>
          </cell>
          <cell r="N55">
            <v>1334553.97</v>
          </cell>
          <cell r="O55">
            <v>0</v>
          </cell>
          <cell r="P55">
            <v>2658527.25</v>
          </cell>
          <cell r="Q55">
            <v>0</v>
          </cell>
          <cell r="R55">
            <v>2922036.2</v>
          </cell>
          <cell r="S55">
            <v>0</v>
          </cell>
          <cell r="T55">
            <v>2607443.33</v>
          </cell>
          <cell r="U55">
            <v>0</v>
          </cell>
          <cell r="V55">
            <v>1318723.3400000001</v>
          </cell>
          <cell r="W55">
            <v>0</v>
          </cell>
          <cell r="X55">
            <v>1137640.8500000001</v>
          </cell>
          <cell r="Y55">
            <v>1675928</v>
          </cell>
          <cell r="Z55">
            <v>19691196.290000003</v>
          </cell>
        </row>
        <row r="57">
          <cell r="A57" t="str">
            <v>Capital</v>
          </cell>
          <cell r="B57">
            <v>22716806.200000003</v>
          </cell>
          <cell r="C57">
            <v>686407.92</v>
          </cell>
          <cell r="D57">
            <v>1358342.17</v>
          </cell>
          <cell r="E57">
            <v>0</v>
          </cell>
          <cell r="F57">
            <v>1657758.34</v>
          </cell>
          <cell r="G57">
            <v>0</v>
          </cell>
          <cell r="H57">
            <v>1115754.51</v>
          </cell>
          <cell r="I57">
            <v>0</v>
          </cell>
          <cell r="J57">
            <v>948918.59</v>
          </cell>
          <cell r="K57">
            <v>0</v>
          </cell>
          <cell r="L57">
            <v>1962685.61</v>
          </cell>
          <cell r="M57">
            <v>0</v>
          </cell>
          <cell r="N57">
            <v>1560415.3</v>
          </cell>
          <cell r="O57">
            <v>0</v>
          </cell>
          <cell r="P57">
            <v>2862029.83</v>
          </cell>
          <cell r="Q57">
            <v>0</v>
          </cell>
          <cell r="R57">
            <v>3123643.52</v>
          </cell>
          <cell r="S57">
            <v>0</v>
          </cell>
          <cell r="T57">
            <v>2812346.54</v>
          </cell>
          <cell r="U57">
            <v>0</v>
          </cell>
          <cell r="V57">
            <v>1553385.73</v>
          </cell>
          <cell r="W57">
            <v>0</v>
          </cell>
          <cell r="X57">
            <v>1397146.42</v>
          </cell>
          <cell r="Y57">
            <v>1525928</v>
          </cell>
          <cell r="Z57">
            <v>22564762.480000004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1017890.08</v>
          </cell>
          <cell r="C15">
            <v>49642.86</v>
          </cell>
          <cell r="D15">
            <v>-140763.39000000001</v>
          </cell>
          <cell r="F15">
            <v>228461.45</v>
          </cell>
          <cell r="H15">
            <v>-474043.41</v>
          </cell>
          <cell r="J15">
            <v>113345.65</v>
          </cell>
          <cell r="L15">
            <v>182452.14</v>
          </cell>
          <cell r="N15">
            <v>83797.86</v>
          </cell>
          <cell r="P15">
            <v>-228602.75</v>
          </cell>
          <cell r="R15">
            <v>-235123.88</v>
          </cell>
          <cell r="T15">
            <v>32398.92</v>
          </cell>
          <cell r="V15">
            <v>92473.77</v>
          </cell>
          <cell r="X15">
            <v>96660.9</v>
          </cell>
          <cell r="Y15">
            <v>1250000</v>
          </cell>
          <cell r="Z15">
            <v>1050700.1200000001</v>
          </cell>
        </row>
        <row r="17">
          <cell r="A17" t="str">
            <v>Equipment</v>
          </cell>
          <cell r="B17">
            <v>97591.01</v>
          </cell>
          <cell r="C17">
            <v>3147.03</v>
          </cell>
          <cell r="D17">
            <v>55.94</v>
          </cell>
          <cell r="F17">
            <v>8138.76</v>
          </cell>
          <cell r="H17">
            <v>22967.31</v>
          </cell>
          <cell r="J17">
            <v>59193.71</v>
          </cell>
          <cell r="L17">
            <v>35924.129999999997</v>
          </cell>
          <cell r="N17">
            <v>1695.36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131122.23999999999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15070.08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15000</v>
          </cell>
          <cell r="Z24">
            <v>15000</v>
          </cell>
        </row>
        <row r="25">
          <cell r="A25" t="str">
            <v>Information Technology</v>
          </cell>
          <cell r="B25">
            <v>15070.08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15000</v>
          </cell>
          <cell r="Z25">
            <v>15000</v>
          </cell>
        </row>
        <row r="27">
          <cell r="A27" t="str">
            <v>Misc</v>
          </cell>
          <cell r="B27" t="str">
            <v xml:space="preserve"> 0</v>
          </cell>
          <cell r="C27">
            <v>37909.49</v>
          </cell>
          <cell r="D27">
            <v>-3167.64</v>
          </cell>
          <cell r="F27">
            <v>259388.52</v>
          </cell>
          <cell r="H27">
            <v>46839.45</v>
          </cell>
          <cell r="J27">
            <v>-231637.65</v>
          </cell>
          <cell r="L27">
            <v>171685.38</v>
          </cell>
          <cell r="N27">
            <v>-112821.79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-168196</v>
          </cell>
          <cell r="Z27">
            <v>-0.23999999993247911</v>
          </cell>
        </row>
        <row r="28">
          <cell r="A28" t="str">
            <v>Overhead</v>
          </cell>
          <cell r="B28" t="str">
            <v xml:space="preserve"> 0</v>
          </cell>
          <cell r="C28">
            <v>151847.21</v>
          </cell>
          <cell r="D28">
            <v>-180228.9</v>
          </cell>
          <cell r="F28">
            <v>28381.69</v>
          </cell>
          <cell r="H28">
            <v>254991.04</v>
          </cell>
          <cell r="J28">
            <v>-22059.07</v>
          </cell>
          <cell r="L28">
            <v>-232931.97</v>
          </cell>
          <cell r="N28">
            <v>-7654.0099999999802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7654</v>
          </cell>
          <cell r="Z28">
            <v>-9.9999999802093953E-3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188040.71</v>
          </cell>
          <cell r="C30">
            <v>1706.39</v>
          </cell>
          <cell r="D30">
            <v>408.36</v>
          </cell>
          <cell r="F30">
            <v>482.61</v>
          </cell>
          <cell r="H30">
            <v>460.81</v>
          </cell>
          <cell r="J30">
            <v>416.61</v>
          </cell>
          <cell r="L30">
            <v>398.35</v>
          </cell>
          <cell r="N30">
            <v>393.63</v>
          </cell>
          <cell r="P30">
            <v>1240.3</v>
          </cell>
          <cell r="R30">
            <v>1209.3900000000001</v>
          </cell>
          <cell r="T30">
            <v>1278.3699999999999</v>
          </cell>
          <cell r="V30">
            <v>1324.43</v>
          </cell>
          <cell r="X30">
            <v>1389.11</v>
          </cell>
          <cell r="Y30">
            <v>175000</v>
          </cell>
          <cell r="Z30">
            <v>185708.36</v>
          </cell>
        </row>
        <row r="31">
          <cell r="A31" t="str">
            <v>Structures</v>
          </cell>
          <cell r="B31">
            <v>15000</v>
          </cell>
          <cell r="C31">
            <v>1542.4</v>
          </cell>
          <cell r="D31">
            <v>243.02</v>
          </cell>
          <cell r="F31">
            <v>44.7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15000</v>
          </cell>
          <cell r="Z31">
            <v>16830.12</v>
          </cell>
        </row>
        <row r="32">
          <cell r="A32" t="str">
            <v>System Improvements</v>
          </cell>
          <cell r="B32">
            <v>403627.12</v>
          </cell>
          <cell r="C32">
            <v>62697.91</v>
          </cell>
          <cell r="D32">
            <v>23256.720000000001</v>
          </cell>
          <cell r="F32">
            <v>6107.92</v>
          </cell>
          <cell r="H32">
            <v>1516.25</v>
          </cell>
          <cell r="J32">
            <v>1255.6400000000001</v>
          </cell>
          <cell r="L32">
            <v>6522.54</v>
          </cell>
          <cell r="N32">
            <v>36436.269999999997</v>
          </cell>
          <cell r="P32">
            <v>38241.53</v>
          </cell>
          <cell r="R32">
            <v>120097.38</v>
          </cell>
          <cell r="T32">
            <v>27175.65</v>
          </cell>
          <cell r="V32">
            <v>104155.4</v>
          </cell>
          <cell r="X32" t="str">
            <v xml:space="preserve"> 0</v>
          </cell>
          <cell r="Z32">
            <v>427463.21000000008</v>
          </cell>
        </row>
        <row r="34">
          <cell r="A34" t="str">
            <v>3562.Cast Iron Replace Program: CB10.replace 89,847  of cast iron pipe.</v>
          </cell>
          <cell r="B34">
            <v>5131290.66</v>
          </cell>
          <cell r="C34" t="str">
            <v xml:space="preserve"> 0</v>
          </cell>
          <cell r="D34">
            <v>115589.55</v>
          </cell>
          <cell r="F34">
            <v>688735.75</v>
          </cell>
          <cell r="H34">
            <v>426719.55</v>
          </cell>
          <cell r="J34">
            <v>833418.44</v>
          </cell>
          <cell r="L34">
            <v>496790.65</v>
          </cell>
          <cell r="N34">
            <v>692136.35</v>
          </cell>
          <cell r="P34">
            <v>405094.72</v>
          </cell>
          <cell r="R34">
            <v>393675.41</v>
          </cell>
          <cell r="T34">
            <v>419165.24</v>
          </cell>
          <cell r="V34">
            <v>436179.17</v>
          </cell>
          <cell r="X34">
            <v>452902.77</v>
          </cell>
          <cell r="Y34">
            <v>400000</v>
          </cell>
          <cell r="Z34">
            <v>5760407.5999999996</v>
          </cell>
        </row>
        <row r="35">
          <cell r="A35" t="str">
            <v>3562.CastIronServiceLineRplc: CB10.Service line replacement associated to Cast I</v>
          </cell>
          <cell r="B35">
            <v>1574990.64</v>
          </cell>
          <cell r="C35">
            <v>8499.2900000000009</v>
          </cell>
          <cell r="D35">
            <v>93072.02</v>
          </cell>
          <cell r="F35">
            <v>208783.56</v>
          </cell>
          <cell r="H35">
            <v>57717.02</v>
          </cell>
          <cell r="J35">
            <v>28528.19</v>
          </cell>
          <cell r="L35">
            <v>34587.339999999997</v>
          </cell>
          <cell r="N35">
            <v>90647.77</v>
          </cell>
          <cell r="P35">
            <v>124339.16</v>
          </cell>
          <cell r="R35">
            <v>120834.14</v>
          </cell>
          <cell r="T35">
            <v>128657.96</v>
          </cell>
          <cell r="V35">
            <v>133880.17000000001</v>
          </cell>
          <cell r="X35">
            <v>139013.29</v>
          </cell>
          <cell r="Y35">
            <v>250000</v>
          </cell>
          <cell r="Z35">
            <v>1418559.9100000001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Georgia - Cast Iron replacement</v>
          </cell>
          <cell r="B44">
            <v>6706281.2999999998</v>
          </cell>
          <cell r="C44">
            <v>8499.2900000000009</v>
          </cell>
          <cell r="D44">
            <v>208661.57</v>
          </cell>
          <cell r="E44">
            <v>0</v>
          </cell>
          <cell r="F44">
            <v>897519.31</v>
          </cell>
          <cell r="G44">
            <v>0</v>
          </cell>
          <cell r="H44">
            <v>484436.57</v>
          </cell>
          <cell r="I44">
            <v>0</v>
          </cell>
          <cell r="J44">
            <v>861946.62999999989</v>
          </cell>
          <cell r="K44">
            <v>0</v>
          </cell>
          <cell r="L44">
            <v>531377.99</v>
          </cell>
          <cell r="M44">
            <v>0</v>
          </cell>
          <cell r="N44">
            <v>782784.12</v>
          </cell>
          <cell r="O44">
            <v>0</v>
          </cell>
          <cell r="P44">
            <v>529433.88</v>
          </cell>
          <cell r="Q44">
            <v>0</v>
          </cell>
          <cell r="R44">
            <v>514509.55</v>
          </cell>
          <cell r="S44">
            <v>0</v>
          </cell>
          <cell r="T44">
            <v>547823.19999999995</v>
          </cell>
          <cell r="U44">
            <v>0</v>
          </cell>
          <cell r="V44">
            <v>570059.34</v>
          </cell>
          <cell r="W44">
            <v>0</v>
          </cell>
          <cell r="X44">
            <v>591916.06000000006</v>
          </cell>
          <cell r="Y44">
            <v>650000</v>
          </cell>
          <cell r="Z44">
            <v>7178967.5099999998</v>
          </cell>
        </row>
        <row r="45">
          <cell r="A45" t="str">
            <v>System Integrity - Other</v>
          </cell>
          <cell r="B45">
            <v>3695966.8900000015</v>
          </cell>
          <cell r="C45">
            <v>238059.03999999998</v>
          </cell>
          <cell r="D45">
            <v>260468.53999999998</v>
          </cell>
          <cell r="F45">
            <v>483985.23</v>
          </cell>
          <cell r="H45">
            <v>222984.01999999996</v>
          </cell>
          <cell r="J45">
            <v>320562.17000000016</v>
          </cell>
          <cell r="L45">
            <v>590799.73</v>
          </cell>
          <cell r="N45">
            <v>397703.85</v>
          </cell>
          <cell r="P45">
            <v>297478.07999999996</v>
          </cell>
          <cell r="R45">
            <v>289961.38000000006</v>
          </cell>
          <cell r="T45">
            <v>306739.84000000008</v>
          </cell>
          <cell r="V45">
            <v>303169.96000000008</v>
          </cell>
          <cell r="X45">
            <v>313568.17999999993</v>
          </cell>
          <cell r="Y45">
            <v>-200000</v>
          </cell>
          <cell r="Z45">
            <v>3825480.0199999996</v>
          </cell>
        </row>
        <row r="46">
          <cell r="A46" t="str">
            <v>System Integrity</v>
          </cell>
          <cell r="B46">
            <v>10402248.190000001</v>
          </cell>
          <cell r="C46">
            <v>246558.33</v>
          </cell>
          <cell r="D46">
            <v>469130.11</v>
          </cell>
          <cell r="E46">
            <v>0</v>
          </cell>
          <cell r="F46">
            <v>1381504.54</v>
          </cell>
          <cell r="G46">
            <v>0</v>
          </cell>
          <cell r="H46">
            <v>707420.59</v>
          </cell>
          <cell r="I46">
            <v>0</v>
          </cell>
          <cell r="J46">
            <v>1182508.8</v>
          </cell>
          <cell r="K46">
            <v>0</v>
          </cell>
          <cell r="L46">
            <v>1122177.72</v>
          </cell>
          <cell r="M46">
            <v>0</v>
          </cell>
          <cell r="N46">
            <v>1180487.97</v>
          </cell>
          <cell r="O46">
            <v>0</v>
          </cell>
          <cell r="P46">
            <v>826911.96</v>
          </cell>
          <cell r="Q46">
            <v>0</v>
          </cell>
          <cell r="R46">
            <v>804470.93</v>
          </cell>
          <cell r="S46">
            <v>0</v>
          </cell>
          <cell r="T46">
            <v>854563.04</v>
          </cell>
          <cell r="U46">
            <v>0</v>
          </cell>
          <cell r="V46">
            <v>873229.3</v>
          </cell>
          <cell r="W46">
            <v>0</v>
          </cell>
          <cell r="X46">
            <v>905484.24</v>
          </cell>
          <cell r="Y46">
            <v>450000</v>
          </cell>
          <cell r="Z46">
            <v>11004447.529999999</v>
          </cell>
        </row>
        <row r="48">
          <cell r="A48" t="str">
            <v>Vehicles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 t="str">
            <v xml:space="preserve"> 0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0</v>
          </cell>
        </row>
        <row r="49">
          <cell r="A49" t="str">
            <v>NonGrowth</v>
          </cell>
          <cell r="B49">
            <v>11121577.109999999</v>
          </cell>
          <cell r="C49">
            <v>505408.76</v>
          </cell>
          <cell r="D49">
            <v>309697.61</v>
          </cell>
          <cell r="E49">
            <v>0</v>
          </cell>
          <cell r="F49">
            <v>1684048.74</v>
          </cell>
          <cell r="G49">
            <v>0</v>
          </cell>
          <cell r="H49">
            <v>1034195.45</v>
          </cell>
          <cell r="I49">
            <v>0</v>
          </cell>
          <cell r="J49">
            <v>989678.04</v>
          </cell>
          <cell r="K49">
            <v>0</v>
          </cell>
          <cell r="L49">
            <v>1103776.1499999999</v>
          </cell>
          <cell r="M49">
            <v>0</v>
          </cell>
          <cell r="N49">
            <v>1098537.43</v>
          </cell>
          <cell r="O49">
            <v>0</v>
          </cell>
          <cell r="P49">
            <v>866393.79</v>
          </cell>
          <cell r="Q49">
            <v>0</v>
          </cell>
          <cell r="R49">
            <v>925777.7</v>
          </cell>
          <cell r="S49">
            <v>0</v>
          </cell>
          <cell r="T49">
            <v>883017.06</v>
          </cell>
          <cell r="U49">
            <v>0</v>
          </cell>
          <cell r="V49">
            <v>978709.13</v>
          </cell>
          <cell r="W49">
            <v>0</v>
          </cell>
          <cell r="X49">
            <v>906873.35</v>
          </cell>
          <cell r="Y49">
            <v>494458</v>
          </cell>
          <cell r="Z49">
            <v>11780571.210000001</v>
          </cell>
        </row>
        <row r="51">
          <cell r="A51" t="str">
            <v>Capital</v>
          </cell>
          <cell r="B51">
            <v>12139467.190000001</v>
          </cell>
          <cell r="C51">
            <v>555051.62</v>
          </cell>
          <cell r="D51">
            <v>168934.22</v>
          </cell>
          <cell r="E51">
            <v>0</v>
          </cell>
          <cell r="F51">
            <v>1912510.19</v>
          </cell>
          <cell r="G51">
            <v>0</v>
          </cell>
          <cell r="H51">
            <v>560152.04</v>
          </cell>
          <cell r="I51">
            <v>0</v>
          </cell>
          <cell r="J51">
            <v>1103023.69</v>
          </cell>
          <cell r="K51">
            <v>0</v>
          </cell>
          <cell r="L51">
            <v>1286228.29</v>
          </cell>
          <cell r="M51">
            <v>0</v>
          </cell>
          <cell r="N51">
            <v>1182335.29</v>
          </cell>
          <cell r="O51">
            <v>0</v>
          </cell>
          <cell r="P51">
            <v>637791.04</v>
          </cell>
          <cell r="Q51">
            <v>0</v>
          </cell>
          <cell r="R51">
            <v>690653.82</v>
          </cell>
          <cell r="S51">
            <v>0</v>
          </cell>
          <cell r="T51">
            <v>915415.98</v>
          </cell>
          <cell r="U51">
            <v>0</v>
          </cell>
          <cell r="V51">
            <v>1071182.8999999999</v>
          </cell>
          <cell r="W51">
            <v>0</v>
          </cell>
          <cell r="X51">
            <v>1003534.25</v>
          </cell>
          <cell r="Y51">
            <v>1744458</v>
          </cell>
          <cell r="Z51">
            <v>12831271.330000002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589069.24</v>
          </cell>
          <cell r="C15">
            <v>39521.699999999997</v>
          </cell>
          <cell r="D15">
            <v>-2877.6199999999944</v>
          </cell>
          <cell r="F15">
            <v>83329.19</v>
          </cell>
          <cell r="H15">
            <v>17800.71</v>
          </cell>
          <cell r="J15">
            <v>19332.64</v>
          </cell>
          <cell r="L15">
            <v>27613.919999999998</v>
          </cell>
          <cell r="N15">
            <v>15067.97</v>
          </cell>
          <cell r="P15">
            <v>50981.1</v>
          </cell>
          <cell r="R15">
            <v>48619.28</v>
          </cell>
          <cell r="T15">
            <v>42966.25</v>
          </cell>
          <cell r="V15">
            <v>57685.95</v>
          </cell>
          <cell r="X15">
            <v>49180.57</v>
          </cell>
          <cell r="Y15">
            <v>25000</v>
          </cell>
          <cell r="Z15">
            <v>474221.66000000003</v>
          </cell>
        </row>
        <row r="17">
          <cell r="A17" t="str">
            <v>Equipment</v>
          </cell>
          <cell r="B17">
            <v>56366.74</v>
          </cell>
          <cell r="C17">
            <v>968.89</v>
          </cell>
          <cell r="D17" t="str">
            <v xml:space="preserve"> 0</v>
          </cell>
          <cell r="F17">
            <v>1109.07</v>
          </cell>
          <cell r="H17">
            <v>179.64</v>
          </cell>
          <cell r="J17">
            <v>13867.97</v>
          </cell>
          <cell r="L17">
            <v>11556.23</v>
          </cell>
          <cell r="N17">
            <v>77.489999999999995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25000</v>
          </cell>
          <cell r="Z17">
            <v>52759.29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20154.73</v>
          </cell>
          <cell r="D27">
            <v>-4969.68</v>
          </cell>
          <cell r="F27">
            <v>-18091.3</v>
          </cell>
          <cell r="H27">
            <v>-7715.19</v>
          </cell>
          <cell r="J27">
            <v>15772.57</v>
          </cell>
          <cell r="L27">
            <v>11460.22</v>
          </cell>
          <cell r="N27">
            <v>-2984.7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-13627</v>
          </cell>
          <cell r="Z27">
            <v>-0.35000000000218279</v>
          </cell>
        </row>
        <row r="28">
          <cell r="A28" t="str">
            <v>Overhead</v>
          </cell>
          <cell r="B28" t="str">
            <v xml:space="preserve"> 0</v>
          </cell>
          <cell r="C28">
            <v>20963.490000000002</v>
          </cell>
          <cell r="D28">
            <v>21258.45</v>
          </cell>
          <cell r="F28">
            <v>-42221.94</v>
          </cell>
          <cell r="H28">
            <v>41568.18</v>
          </cell>
          <cell r="J28">
            <v>17346.669999999998</v>
          </cell>
          <cell r="L28">
            <v>-58914.85</v>
          </cell>
          <cell r="N28">
            <v>29083.07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-29083</v>
          </cell>
          <cell r="Z28">
            <v>6.9999999999708962E-2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153504.53</v>
          </cell>
          <cell r="C30">
            <v>163.92</v>
          </cell>
          <cell r="D30">
            <v>133.61000000000001</v>
          </cell>
          <cell r="F30">
            <v>56.98</v>
          </cell>
          <cell r="H30" t="str">
            <v xml:space="preserve"> 0</v>
          </cell>
          <cell r="J30">
            <v>22704.5</v>
          </cell>
          <cell r="L30">
            <v>85858.95</v>
          </cell>
          <cell r="N30">
            <v>14957.08</v>
          </cell>
          <cell r="P30">
            <v>18261.63</v>
          </cell>
          <cell r="R30">
            <v>17386.16</v>
          </cell>
          <cell r="T30">
            <v>18100.62</v>
          </cell>
          <cell r="V30">
            <v>8315.2099999999991</v>
          </cell>
          <cell r="X30">
            <v>13773.1</v>
          </cell>
          <cell r="Z30">
            <v>199711.75999999998</v>
          </cell>
        </row>
        <row r="31">
          <cell r="A31" t="str">
            <v>Structures</v>
          </cell>
          <cell r="B31">
            <v>40000</v>
          </cell>
          <cell r="C31">
            <v>1571.79</v>
          </cell>
          <cell r="D31">
            <v>249.81</v>
          </cell>
          <cell r="F31">
            <v>2785.45</v>
          </cell>
          <cell r="H31">
            <v>240.31</v>
          </cell>
          <cell r="J31">
            <v>1306.73</v>
          </cell>
          <cell r="L31">
            <v>1676.65</v>
          </cell>
          <cell r="N31">
            <v>1473.03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40000</v>
          </cell>
          <cell r="Z31">
            <v>49303.770000000004</v>
          </cell>
        </row>
        <row r="32">
          <cell r="A32" t="str">
            <v>System Improvements</v>
          </cell>
          <cell r="B32">
            <v>511774.43</v>
          </cell>
          <cell r="C32">
            <v>3693.99</v>
          </cell>
          <cell r="D32">
            <v>1022.02</v>
          </cell>
          <cell r="F32">
            <v>1759.11</v>
          </cell>
          <cell r="H32">
            <v>81.430000000000007</v>
          </cell>
          <cell r="J32">
            <v>73.62</v>
          </cell>
          <cell r="L32">
            <v>70.39</v>
          </cell>
          <cell r="N32">
            <v>1933.8</v>
          </cell>
          <cell r="P32">
            <v>39972.83</v>
          </cell>
          <cell r="R32">
            <v>39425.760000000002</v>
          </cell>
          <cell r="T32">
            <v>40993.620000000003</v>
          </cell>
          <cell r="V32">
            <v>42895.85</v>
          </cell>
          <cell r="X32">
            <v>43710.06</v>
          </cell>
          <cell r="Y32">
            <v>240000</v>
          </cell>
          <cell r="Z32">
            <v>455632.48</v>
          </cell>
        </row>
        <row r="33">
          <cell r="A33" t="str">
            <v>System Integrity</v>
          </cell>
          <cell r="B33">
            <v>1186233.73</v>
          </cell>
          <cell r="C33">
            <v>140329.78</v>
          </cell>
          <cell r="D33">
            <v>108474.8</v>
          </cell>
          <cell r="F33">
            <v>147071.21</v>
          </cell>
          <cell r="H33">
            <v>46556.09</v>
          </cell>
          <cell r="J33">
            <v>71982.039999999994</v>
          </cell>
          <cell r="L33">
            <v>140834.32</v>
          </cell>
          <cell r="N33">
            <v>85702.62</v>
          </cell>
          <cell r="P33">
            <v>107390.05</v>
          </cell>
          <cell r="R33">
            <v>100551.92</v>
          </cell>
          <cell r="T33">
            <v>107660.63</v>
          </cell>
          <cell r="V33">
            <v>101268.87</v>
          </cell>
          <cell r="X33">
            <v>108963.36</v>
          </cell>
          <cell r="Y33">
            <v>-50000</v>
          </cell>
          <cell r="Z33">
            <v>1216785.6900000002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1947879.43</v>
          </cell>
          <cell r="C35">
            <v>187846.59</v>
          </cell>
          <cell r="D35">
            <v>126169.01</v>
          </cell>
          <cell r="E35">
            <v>0</v>
          </cell>
          <cell r="F35">
            <v>92468.58</v>
          </cell>
          <cell r="G35">
            <v>0</v>
          </cell>
          <cell r="H35">
            <v>80910.460000000006</v>
          </cell>
          <cell r="I35">
            <v>0</v>
          </cell>
          <cell r="J35">
            <v>143054.1</v>
          </cell>
          <cell r="K35">
            <v>0</v>
          </cell>
          <cell r="L35">
            <v>192541.91</v>
          </cell>
          <cell r="M35">
            <v>0</v>
          </cell>
          <cell r="N35">
            <v>130242.39</v>
          </cell>
          <cell r="O35">
            <v>0</v>
          </cell>
          <cell r="P35">
            <v>165624.51</v>
          </cell>
          <cell r="Q35">
            <v>0</v>
          </cell>
          <cell r="R35">
            <v>157363.84</v>
          </cell>
          <cell r="S35">
            <v>0</v>
          </cell>
          <cell r="T35">
            <v>166754.87</v>
          </cell>
          <cell r="U35">
            <v>0</v>
          </cell>
          <cell r="V35">
            <v>152479.93</v>
          </cell>
          <cell r="W35">
            <v>0</v>
          </cell>
          <cell r="X35">
            <v>166446.51999999999</v>
          </cell>
          <cell r="Y35">
            <v>212290</v>
          </cell>
          <cell r="Z35">
            <v>1974192.7100000002</v>
          </cell>
        </row>
        <row r="37">
          <cell r="A37" t="str">
            <v>Capital</v>
          </cell>
          <cell r="B37">
            <v>2536948.67</v>
          </cell>
          <cell r="C37">
            <v>227368.29</v>
          </cell>
          <cell r="D37">
            <v>123291.39</v>
          </cell>
          <cell r="E37">
            <v>0</v>
          </cell>
          <cell r="F37">
            <v>175797.77</v>
          </cell>
          <cell r="G37">
            <v>0</v>
          </cell>
          <cell r="H37">
            <v>98711.17</v>
          </cell>
          <cell r="I37">
            <v>0</v>
          </cell>
          <cell r="J37">
            <v>162386.74</v>
          </cell>
          <cell r="K37">
            <v>0</v>
          </cell>
          <cell r="L37">
            <v>220155.83</v>
          </cell>
          <cell r="M37">
            <v>0</v>
          </cell>
          <cell r="N37">
            <v>145310.35999999999</v>
          </cell>
          <cell r="O37">
            <v>0</v>
          </cell>
          <cell r="P37">
            <v>216605.61</v>
          </cell>
          <cell r="Q37">
            <v>0</v>
          </cell>
          <cell r="R37">
            <v>205983.12</v>
          </cell>
          <cell r="S37">
            <v>0</v>
          </cell>
          <cell r="T37">
            <v>209721.12</v>
          </cell>
          <cell r="U37">
            <v>0</v>
          </cell>
          <cell r="V37">
            <v>210165.88</v>
          </cell>
          <cell r="W37">
            <v>0</v>
          </cell>
          <cell r="X37">
            <v>215627.09</v>
          </cell>
          <cell r="Y37">
            <v>237290</v>
          </cell>
          <cell r="Z37">
            <v>2448414.37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6340332.2699999996</v>
          </cell>
          <cell r="C15">
            <v>335969.1</v>
          </cell>
          <cell r="D15">
            <v>377427.09</v>
          </cell>
          <cell r="F15">
            <v>793552.9</v>
          </cell>
          <cell r="H15">
            <v>396356.6</v>
          </cell>
          <cell r="J15">
            <v>250663.2</v>
          </cell>
          <cell r="L15">
            <v>756122.08</v>
          </cell>
          <cell r="N15">
            <v>285056.18</v>
          </cell>
          <cell r="P15">
            <v>450863.85</v>
          </cell>
          <cell r="R15">
            <v>469820.62</v>
          </cell>
          <cell r="T15">
            <v>511330.62</v>
          </cell>
          <cell r="V15">
            <v>578501.22</v>
          </cell>
          <cell r="X15">
            <v>607500.41</v>
          </cell>
          <cell r="Z15">
            <v>5813163.8700000001</v>
          </cell>
        </row>
        <row r="17">
          <cell r="A17" t="str">
            <v>Equipment</v>
          </cell>
          <cell r="B17">
            <v>303932.49</v>
          </cell>
          <cell r="C17">
            <v>13148.69</v>
          </cell>
          <cell r="D17">
            <v>8729.6200000000008</v>
          </cell>
          <cell r="F17">
            <v>9190.3799999999992</v>
          </cell>
          <cell r="H17">
            <v>5410.03</v>
          </cell>
          <cell r="J17">
            <v>46143.83</v>
          </cell>
          <cell r="L17">
            <v>38663.75</v>
          </cell>
          <cell r="N17">
            <v>32300.81</v>
          </cell>
          <cell r="P17">
            <v>24987.46</v>
          </cell>
          <cell r="R17">
            <v>4282.42</v>
          </cell>
          <cell r="T17">
            <v>4627.28</v>
          </cell>
          <cell r="V17">
            <v>4887.7700000000004</v>
          </cell>
          <cell r="X17">
            <v>5114.3</v>
          </cell>
          <cell r="Y17">
            <v>80000</v>
          </cell>
          <cell r="Z17">
            <v>277486.33999999997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216476.93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29782.639999999999</v>
          </cell>
          <cell r="P24">
            <v>2452.85</v>
          </cell>
          <cell r="R24">
            <v>2390.75</v>
          </cell>
          <cell r="T24">
            <v>2470.27</v>
          </cell>
          <cell r="V24">
            <v>2609.88</v>
          </cell>
          <cell r="X24">
            <v>2676.6</v>
          </cell>
          <cell r="Y24">
            <v>173000</v>
          </cell>
          <cell r="Z24">
            <v>215382.99</v>
          </cell>
        </row>
        <row r="25">
          <cell r="A25" t="str">
            <v>Information Technology</v>
          </cell>
          <cell r="B25">
            <v>216476.93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>
            <v>29782.639999999999</v>
          </cell>
          <cell r="O25">
            <v>0</v>
          </cell>
          <cell r="P25">
            <v>2452.85</v>
          </cell>
          <cell r="Q25">
            <v>0</v>
          </cell>
          <cell r="R25">
            <v>2390.75</v>
          </cell>
          <cell r="S25">
            <v>0</v>
          </cell>
          <cell r="T25">
            <v>2470.27</v>
          </cell>
          <cell r="U25">
            <v>0</v>
          </cell>
          <cell r="V25">
            <v>2609.88</v>
          </cell>
          <cell r="W25">
            <v>0</v>
          </cell>
          <cell r="X25">
            <v>2676.6</v>
          </cell>
          <cell r="Y25">
            <v>173000</v>
          </cell>
          <cell r="Z25">
            <v>215382.99</v>
          </cell>
        </row>
        <row r="27">
          <cell r="A27" t="str">
            <v>Misc</v>
          </cell>
          <cell r="B27" t="str">
            <v xml:space="preserve"> 0</v>
          </cell>
          <cell r="C27">
            <v>72288.399999999994</v>
          </cell>
          <cell r="D27">
            <v>-28573.33</v>
          </cell>
          <cell r="F27">
            <v>-132955.82999999999</v>
          </cell>
          <cell r="H27">
            <v>-209.26</v>
          </cell>
          <cell r="J27">
            <v>118211.4</v>
          </cell>
          <cell r="L27">
            <v>-36010.589999999997</v>
          </cell>
          <cell r="N27">
            <v>13780.99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-6532</v>
          </cell>
          <cell r="Z27">
            <v>-0.21999999999206921</v>
          </cell>
        </row>
        <row r="28">
          <cell r="A28" t="str">
            <v>Overhead</v>
          </cell>
          <cell r="B28" t="str">
            <v xml:space="preserve"> 0</v>
          </cell>
          <cell r="C28">
            <v>213373.36</v>
          </cell>
          <cell r="D28">
            <v>197944.87</v>
          </cell>
          <cell r="F28">
            <v>-411318.23</v>
          </cell>
          <cell r="H28">
            <v>226565.09</v>
          </cell>
          <cell r="J28">
            <v>169675.57</v>
          </cell>
          <cell r="L28">
            <v>-396240.66</v>
          </cell>
          <cell r="N28">
            <v>214920.53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-214921</v>
          </cell>
          <cell r="Z28">
            <v>-0.46999999994295649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2421679.9</v>
          </cell>
          <cell r="C30">
            <v>44284.74</v>
          </cell>
          <cell r="D30">
            <v>12394.21</v>
          </cell>
          <cell r="F30">
            <v>21678.75</v>
          </cell>
          <cell r="H30">
            <v>6116.11</v>
          </cell>
          <cell r="J30">
            <v>96198.52</v>
          </cell>
          <cell r="L30">
            <v>121818.99</v>
          </cell>
          <cell r="N30">
            <v>37535.279999999999</v>
          </cell>
          <cell r="P30">
            <v>82893.91</v>
          </cell>
          <cell r="R30">
            <v>12772.719999999914</v>
          </cell>
          <cell r="T30">
            <v>399034.41</v>
          </cell>
          <cell r="V30">
            <v>318770.08</v>
          </cell>
          <cell r="X30">
            <v>70949.8</v>
          </cell>
          <cell r="Y30">
            <v>1200000</v>
          </cell>
          <cell r="Z30">
            <v>2424447.52</v>
          </cell>
        </row>
        <row r="31">
          <cell r="A31" t="str">
            <v>Structures</v>
          </cell>
          <cell r="B31">
            <v>141595</v>
          </cell>
          <cell r="C31">
            <v>2590.94</v>
          </cell>
          <cell r="D31">
            <v>7014.15</v>
          </cell>
          <cell r="F31">
            <v>23178.46</v>
          </cell>
          <cell r="H31">
            <v>11304.25</v>
          </cell>
          <cell r="J31">
            <v>1971.41</v>
          </cell>
          <cell r="L31">
            <v>-6091.08</v>
          </cell>
          <cell r="N31">
            <v>7682.5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>
            <v>24000</v>
          </cell>
          <cell r="X31" t="str">
            <v xml:space="preserve"> 0</v>
          </cell>
          <cell r="Y31">
            <v>30000</v>
          </cell>
          <cell r="Z31">
            <v>101650.63</v>
          </cell>
        </row>
        <row r="32">
          <cell r="A32" t="str">
            <v>System Improvements</v>
          </cell>
          <cell r="B32">
            <v>1425333.89</v>
          </cell>
          <cell r="C32">
            <v>48228.58</v>
          </cell>
          <cell r="D32">
            <v>62133.24</v>
          </cell>
          <cell r="F32">
            <v>114542.49</v>
          </cell>
          <cell r="H32">
            <v>14835.33</v>
          </cell>
          <cell r="J32">
            <v>4716.75</v>
          </cell>
          <cell r="L32">
            <v>58452.22</v>
          </cell>
          <cell r="N32">
            <v>20124.759999999998</v>
          </cell>
          <cell r="P32">
            <v>130216.2</v>
          </cell>
          <cell r="R32">
            <v>20253.62</v>
          </cell>
          <cell r="T32">
            <v>21660.93</v>
          </cell>
          <cell r="V32">
            <v>22881.37</v>
          </cell>
          <cell r="X32">
            <v>23845.919999999998</v>
          </cell>
          <cell r="Y32">
            <v>450000</v>
          </cell>
          <cell r="Z32">
            <v>991891.41</v>
          </cell>
        </row>
        <row r="33">
          <cell r="A33" t="str">
            <v>System Integrity</v>
          </cell>
          <cell r="B33">
            <v>6420164.7199999997</v>
          </cell>
          <cell r="C33">
            <v>355216.01</v>
          </cell>
          <cell r="D33">
            <v>393213.68</v>
          </cell>
          <cell r="F33">
            <v>747509.39</v>
          </cell>
          <cell r="H33">
            <v>300728.58</v>
          </cell>
          <cell r="J33">
            <v>283920.28999999998</v>
          </cell>
          <cell r="L33">
            <v>756762.55</v>
          </cell>
          <cell r="N33">
            <v>372839.17</v>
          </cell>
          <cell r="P33">
            <v>786599.25</v>
          </cell>
          <cell r="R33">
            <v>631103.35</v>
          </cell>
          <cell r="T33">
            <v>451030.17</v>
          </cell>
          <cell r="V33">
            <v>474419.14</v>
          </cell>
          <cell r="X33">
            <v>492569.12</v>
          </cell>
          <cell r="Y33">
            <v>700000</v>
          </cell>
          <cell r="Z33">
            <v>6745910.6999999993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10929182.93</v>
          </cell>
          <cell r="C35">
            <v>749130.72</v>
          </cell>
          <cell r="D35">
            <v>652856.43999999994</v>
          </cell>
          <cell r="E35">
            <v>0</v>
          </cell>
          <cell r="F35">
            <v>371825.41</v>
          </cell>
          <cell r="G35">
            <v>0</v>
          </cell>
          <cell r="H35">
            <v>564750.13</v>
          </cell>
          <cell r="I35">
            <v>0</v>
          </cell>
          <cell r="J35">
            <v>720837.77</v>
          </cell>
          <cell r="K35">
            <v>0</v>
          </cell>
          <cell r="L35">
            <v>537355.18000000005</v>
          </cell>
          <cell r="M35">
            <v>0</v>
          </cell>
          <cell r="N35">
            <v>728966.68</v>
          </cell>
          <cell r="O35">
            <v>0</v>
          </cell>
          <cell r="P35">
            <v>1027149.67</v>
          </cell>
          <cell r="Q35">
            <v>0</v>
          </cell>
          <cell r="R35">
            <v>670802.86</v>
          </cell>
          <cell r="S35">
            <v>0</v>
          </cell>
          <cell r="T35">
            <v>878823.06</v>
          </cell>
          <cell r="U35">
            <v>0</v>
          </cell>
          <cell r="V35">
            <v>847568.24</v>
          </cell>
          <cell r="W35">
            <v>0</v>
          </cell>
          <cell r="X35">
            <v>595155.74</v>
          </cell>
          <cell r="Y35">
            <v>2411547</v>
          </cell>
          <cell r="Z35">
            <v>10756768.9</v>
          </cell>
        </row>
        <row r="37">
          <cell r="A37" t="str">
            <v>Capital</v>
          </cell>
          <cell r="B37">
            <v>17269515.200000003</v>
          </cell>
          <cell r="C37">
            <v>1085099.82</v>
          </cell>
          <cell r="D37">
            <v>1030283.53</v>
          </cell>
          <cell r="E37">
            <v>0</v>
          </cell>
          <cell r="F37">
            <v>1165378.31</v>
          </cell>
          <cell r="G37">
            <v>0</v>
          </cell>
          <cell r="H37">
            <v>961106.73</v>
          </cell>
          <cell r="I37">
            <v>0</v>
          </cell>
          <cell r="J37">
            <v>971500.97</v>
          </cell>
          <cell r="K37">
            <v>0</v>
          </cell>
          <cell r="L37">
            <v>1293477.26</v>
          </cell>
          <cell r="M37">
            <v>0</v>
          </cell>
          <cell r="N37">
            <v>1014022.86</v>
          </cell>
          <cell r="O37">
            <v>0</v>
          </cell>
          <cell r="P37">
            <v>1478013.52</v>
          </cell>
          <cell r="Q37">
            <v>0</v>
          </cell>
          <cell r="R37">
            <v>1140623.48</v>
          </cell>
          <cell r="S37">
            <v>0</v>
          </cell>
          <cell r="T37">
            <v>1390153.68</v>
          </cell>
          <cell r="U37">
            <v>0</v>
          </cell>
          <cell r="V37">
            <v>1426069.46</v>
          </cell>
          <cell r="W37">
            <v>0</v>
          </cell>
          <cell r="X37">
            <v>1202656.1499999999</v>
          </cell>
          <cell r="Y37">
            <v>2411547</v>
          </cell>
          <cell r="Z37">
            <v>16569932.77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1389414.34</v>
          </cell>
          <cell r="C15">
            <v>96147.41</v>
          </cell>
          <cell r="D15">
            <v>120386.8</v>
          </cell>
          <cell r="F15">
            <v>146861.07999999999</v>
          </cell>
          <cell r="H15">
            <v>80006.490000000005</v>
          </cell>
          <cell r="J15">
            <v>85059.42</v>
          </cell>
          <cell r="L15">
            <v>120662.7</v>
          </cell>
          <cell r="N15">
            <v>68229.36</v>
          </cell>
          <cell r="P15">
            <v>111632.14</v>
          </cell>
          <cell r="R15">
            <v>108973.48</v>
          </cell>
          <cell r="T15">
            <v>113160.83</v>
          </cell>
          <cell r="V15">
            <v>118271.38</v>
          </cell>
          <cell r="X15">
            <v>121253.49</v>
          </cell>
          <cell r="Y15">
            <v>25000</v>
          </cell>
          <cell r="Z15">
            <v>1315644.5799999998</v>
          </cell>
        </row>
        <row r="17">
          <cell r="A17" t="str">
            <v>Equipment</v>
          </cell>
          <cell r="B17">
            <v>24611.69</v>
          </cell>
          <cell r="C17">
            <v>95.3</v>
          </cell>
          <cell r="D17">
            <v>4643.96</v>
          </cell>
          <cell r="F17">
            <v>4064.29</v>
          </cell>
          <cell r="H17" t="str">
            <v xml:space="preserve"> 0</v>
          </cell>
          <cell r="J17">
            <v>85106.21</v>
          </cell>
          <cell r="L17">
            <v>18601.62</v>
          </cell>
          <cell r="N17">
            <v>169.75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112681.13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21474.7</v>
          </cell>
          <cell r="D27">
            <v>-1326.43</v>
          </cell>
          <cell r="F27">
            <v>-27732.07</v>
          </cell>
          <cell r="H27">
            <v>39213.18</v>
          </cell>
          <cell r="J27">
            <v>-32200.63</v>
          </cell>
          <cell r="L27">
            <v>-7139.87</v>
          </cell>
          <cell r="N27">
            <v>8220.58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-509</v>
          </cell>
          <cell r="Z27">
            <v>0.46000000000003638</v>
          </cell>
        </row>
        <row r="28">
          <cell r="A28" t="str">
            <v>Overhead</v>
          </cell>
          <cell r="B28" t="str">
            <v xml:space="preserve"> 0</v>
          </cell>
          <cell r="C28">
            <v>30135.32</v>
          </cell>
          <cell r="D28">
            <v>-9196.66</v>
          </cell>
          <cell r="F28">
            <v>-20938.66</v>
          </cell>
          <cell r="H28">
            <v>30056.78</v>
          </cell>
          <cell r="J28">
            <v>-7328.8600000000224</v>
          </cell>
          <cell r="L28">
            <v>-22727.919999999998</v>
          </cell>
          <cell r="N28">
            <v>8040.06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-8040</v>
          </cell>
          <cell r="Z28">
            <v>5.9999999978572305E-2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57898.05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>
            <v>4577.62</v>
          </cell>
          <cell r="R30">
            <v>4359.59</v>
          </cell>
          <cell r="T30">
            <v>4671.05</v>
          </cell>
          <cell r="V30">
            <v>4906.32</v>
          </cell>
          <cell r="X30">
            <v>5110.8999999999996</v>
          </cell>
          <cell r="Y30">
            <v>15000</v>
          </cell>
          <cell r="Z30">
            <v>38625.479999999996</v>
          </cell>
        </row>
        <row r="31">
          <cell r="A31" t="str">
            <v>Structures</v>
          </cell>
          <cell r="B31">
            <v>10000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>
            <v>3334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3334</v>
          </cell>
        </row>
        <row r="32">
          <cell r="A32" t="str">
            <v>System Improvements</v>
          </cell>
          <cell r="B32">
            <v>143555.78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>
            <v>9063.2999999999993</v>
          </cell>
          <cell r="L32">
            <v>3165.16</v>
          </cell>
          <cell r="N32" t="str">
            <v xml:space="preserve"> 0</v>
          </cell>
          <cell r="P32">
            <v>4190.17</v>
          </cell>
          <cell r="R32">
            <v>4119.5</v>
          </cell>
          <cell r="T32">
            <v>4238.68</v>
          </cell>
          <cell r="V32">
            <v>4419.99</v>
          </cell>
          <cell r="X32">
            <v>4508.0600000000004</v>
          </cell>
          <cell r="Y32">
            <v>50000</v>
          </cell>
          <cell r="Z32">
            <v>83704.859999999986</v>
          </cell>
        </row>
        <row r="33">
          <cell r="A33" t="str">
            <v>System Integrity</v>
          </cell>
          <cell r="B33">
            <v>957899.92</v>
          </cell>
          <cell r="C33">
            <v>68341.14</v>
          </cell>
          <cell r="D33">
            <v>120491.61</v>
          </cell>
          <cell r="F33">
            <v>100862.08</v>
          </cell>
          <cell r="H33">
            <v>44685.91</v>
          </cell>
          <cell r="J33">
            <v>44709.69</v>
          </cell>
          <cell r="L33">
            <v>87729.33</v>
          </cell>
          <cell r="N33">
            <v>43547.25</v>
          </cell>
          <cell r="P33">
            <v>78406.929999999993</v>
          </cell>
          <cell r="R33">
            <v>76143.649999999994</v>
          </cell>
          <cell r="T33">
            <v>79566.66</v>
          </cell>
          <cell r="V33">
            <v>83101.81</v>
          </cell>
          <cell r="X33">
            <v>85452.22</v>
          </cell>
          <cell r="Y33">
            <v>250000</v>
          </cell>
          <cell r="Z33">
            <v>1163038.28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1193965.44</v>
          </cell>
          <cell r="C35">
            <v>120046.46</v>
          </cell>
          <cell r="D35">
            <v>114612.48</v>
          </cell>
          <cell r="E35">
            <v>0</v>
          </cell>
          <cell r="F35">
            <v>56255.64</v>
          </cell>
          <cell r="G35">
            <v>0</v>
          </cell>
          <cell r="H35">
            <v>113955.87</v>
          </cell>
          <cell r="I35">
            <v>0</v>
          </cell>
          <cell r="J35">
            <v>99349.71</v>
          </cell>
          <cell r="K35">
            <v>0</v>
          </cell>
          <cell r="L35">
            <v>79628.320000000007</v>
          </cell>
          <cell r="M35">
            <v>0</v>
          </cell>
          <cell r="N35">
            <v>59977.64</v>
          </cell>
          <cell r="O35">
            <v>0</v>
          </cell>
          <cell r="P35">
            <v>90508.72</v>
          </cell>
          <cell r="Q35">
            <v>0</v>
          </cell>
          <cell r="R35">
            <v>84622.74</v>
          </cell>
          <cell r="S35">
            <v>0</v>
          </cell>
          <cell r="T35">
            <v>88476.39</v>
          </cell>
          <cell r="U35">
            <v>0</v>
          </cell>
          <cell r="V35">
            <v>92428.12</v>
          </cell>
          <cell r="W35">
            <v>0</v>
          </cell>
          <cell r="X35">
            <v>95071.18</v>
          </cell>
          <cell r="Y35">
            <v>306451</v>
          </cell>
          <cell r="Z35">
            <v>1401384.27</v>
          </cell>
        </row>
        <row r="37">
          <cell r="A37" t="str">
            <v>Capital</v>
          </cell>
          <cell r="B37">
            <v>2583379.7799999998</v>
          </cell>
          <cell r="C37">
            <v>216193.87</v>
          </cell>
          <cell r="D37">
            <v>234999.28</v>
          </cell>
          <cell r="E37">
            <v>0</v>
          </cell>
          <cell r="F37">
            <v>203116.72</v>
          </cell>
          <cell r="G37">
            <v>0</v>
          </cell>
          <cell r="H37">
            <v>193962.36</v>
          </cell>
          <cell r="I37">
            <v>0</v>
          </cell>
          <cell r="J37">
            <v>184409.13</v>
          </cell>
          <cell r="K37">
            <v>0</v>
          </cell>
          <cell r="L37">
            <v>200291.02</v>
          </cell>
          <cell r="M37">
            <v>0</v>
          </cell>
          <cell r="N37">
            <v>128207</v>
          </cell>
          <cell r="O37">
            <v>0</v>
          </cell>
          <cell r="P37">
            <v>202140.86</v>
          </cell>
          <cell r="Q37">
            <v>0</v>
          </cell>
          <cell r="R37">
            <v>193596.22</v>
          </cell>
          <cell r="S37">
            <v>0</v>
          </cell>
          <cell r="T37">
            <v>201637.22</v>
          </cell>
          <cell r="U37">
            <v>0</v>
          </cell>
          <cell r="V37">
            <v>210699.5</v>
          </cell>
          <cell r="W37">
            <v>0</v>
          </cell>
          <cell r="X37">
            <v>216324.67</v>
          </cell>
          <cell r="Y37">
            <v>331451</v>
          </cell>
          <cell r="Z37">
            <v>2717028.8499999996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47435.25</v>
          </cell>
          <cell r="C15">
            <v>6735.17</v>
          </cell>
          <cell r="D15">
            <v>1343.64</v>
          </cell>
          <cell r="F15">
            <v>17984.689999999999</v>
          </cell>
          <cell r="H15">
            <v>16511.400000000001</v>
          </cell>
          <cell r="J15">
            <v>18477.63</v>
          </cell>
          <cell r="L15">
            <v>27188.89</v>
          </cell>
          <cell r="N15">
            <v>4001.98</v>
          </cell>
          <cell r="P15">
            <v>8811.66</v>
          </cell>
          <cell r="R15">
            <v>5369.08</v>
          </cell>
          <cell r="T15">
            <v>4594.0600000000004</v>
          </cell>
          <cell r="V15">
            <v>6864.65</v>
          </cell>
          <cell r="X15">
            <v>9522.67</v>
          </cell>
          <cell r="Y15">
            <v>-20000</v>
          </cell>
          <cell r="Z15">
            <v>107405.51999999999</v>
          </cell>
        </row>
        <row r="17">
          <cell r="A17" t="str">
            <v>Equipment</v>
          </cell>
          <cell r="B17" t="str">
            <v xml:space="preserve"> 0</v>
          </cell>
          <cell r="C17">
            <v>-57.89</v>
          </cell>
          <cell r="D17" t="str">
            <v xml:space="preserve"> 0</v>
          </cell>
          <cell r="F17">
            <v>-41.63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-99.52000000000001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4828.53</v>
          </cell>
          <cell r="D27">
            <v>-2564.46</v>
          </cell>
          <cell r="F27">
            <v>-3610.99</v>
          </cell>
          <cell r="H27">
            <v>1546.73</v>
          </cell>
          <cell r="J27">
            <v>487.2</v>
          </cell>
          <cell r="L27">
            <v>1513.91</v>
          </cell>
          <cell r="N27">
            <v>2114.58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-4315</v>
          </cell>
          <cell r="Z27">
            <v>0.5</v>
          </cell>
        </row>
        <row r="28">
          <cell r="A28" t="str">
            <v>Overhead</v>
          </cell>
          <cell r="B28" t="str">
            <v xml:space="preserve"> 0</v>
          </cell>
          <cell r="C28">
            <v>9574.4</v>
          </cell>
          <cell r="D28">
            <v>-469.86000000000058</v>
          </cell>
          <cell r="F28">
            <v>-9104.5400000000009</v>
          </cell>
          <cell r="H28">
            <v>4009.43</v>
          </cell>
          <cell r="J28">
            <v>989.79999999999382</v>
          </cell>
          <cell r="L28">
            <v>-4999.2299999999996</v>
          </cell>
          <cell r="N28">
            <v>804.48000000000138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</v>
          </cell>
          <cell r="Z28">
            <v>0.47999999999410647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3166.17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3166</v>
          </cell>
          <cell r="Z30">
            <v>3166</v>
          </cell>
        </row>
        <row r="31">
          <cell r="A31" t="str">
            <v>Structures</v>
          </cell>
          <cell r="B31">
            <v>-75000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1967.04</v>
          </cell>
          <cell r="J31">
            <v>83.47</v>
          </cell>
          <cell r="L31">
            <v>240.43</v>
          </cell>
          <cell r="N31">
            <v>-72319.100000000006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-70028.160000000003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>
            <v>585445.21</v>
          </cell>
          <cell r="C33">
            <v>21529.41</v>
          </cell>
          <cell r="D33">
            <v>32518.560000000001</v>
          </cell>
          <cell r="F33">
            <v>27148.32</v>
          </cell>
          <cell r="H33">
            <v>8957.09</v>
          </cell>
          <cell r="J33">
            <v>23893.67</v>
          </cell>
          <cell r="L33">
            <v>38678.639999999999</v>
          </cell>
          <cell r="N33">
            <v>39973.379999999997</v>
          </cell>
          <cell r="P33">
            <v>42608.55</v>
          </cell>
          <cell r="R33">
            <v>51812.74</v>
          </cell>
          <cell r="T33">
            <v>45194.3</v>
          </cell>
          <cell r="V33">
            <v>45165.74</v>
          </cell>
          <cell r="X33">
            <v>43400.68</v>
          </cell>
          <cell r="Y33">
            <v>90000</v>
          </cell>
          <cell r="Z33">
            <v>510881.07999999996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513611.38</v>
          </cell>
          <cell r="C35">
            <v>35874.449999999997</v>
          </cell>
          <cell r="D35">
            <v>29484.240000000002</v>
          </cell>
          <cell r="E35">
            <v>0</v>
          </cell>
          <cell r="F35">
            <v>14391.16</v>
          </cell>
          <cell r="G35">
            <v>0</v>
          </cell>
          <cell r="H35">
            <v>16480.29</v>
          </cell>
          <cell r="I35">
            <v>0</v>
          </cell>
          <cell r="J35">
            <v>25454.14</v>
          </cell>
          <cell r="K35">
            <v>0</v>
          </cell>
          <cell r="L35">
            <v>35433.75</v>
          </cell>
          <cell r="M35">
            <v>0</v>
          </cell>
          <cell r="N35">
            <v>-29426.66</v>
          </cell>
          <cell r="O35">
            <v>0</v>
          </cell>
          <cell r="P35">
            <v>42608.55</v>
          </cell>
          <cell r="Q35">
            <v>0</v>
          </cell>
          <cell r="R35">
            <v>51812.74</v>
          </cell>
          <cell r="S35">
            <v>0</v>
          </cell>
          <cell r="T35">
            <v>45194.3</v>
          </cell>
          <cell r="U35">
            <v>0</v>
          </cell>
          <cell r="V35">
            <v>45165.74</v>
          </cell>
          <cell r="W35">
            <v>0</v>
          </cell>
          <cell r="X35">
            <v>43400.68</v>
          </cell>
          <cell r="Y35">
            <v>88047</v>
          </cell>
          <cell r="Z35">
            <v>443920.38</v>
          </cell>
        </row>
        <row r="37">
          <cell r="A37" t="str">
            <v>Capital</v>
          </cell>
          <cell r="B37">
            <v>561046.63</v>
          </cell>
          <cell r="C37">
            <v>42609.62</v>
          </cell>
          <cell r="D37">
            <v>30827.88</v>
          </cell>
          <cell r="E37">
            <v>0</v>
          </cell>
          <cell r="F37">
            <v>32375.85</v>
          </cell>
          <cell r="G37">
            <v>0</v>
          </cell>
          <cell r="H37">
            <v>32991.69</v>
          </cell>
          <cell r="I37">
            <v>0</v>
          </cell>
          <cell r="J37">
            <v>43931.77</v>
          </cell>
          <cell r="K37">
            <v>0</v>
          </cell>
          <cell r="L37">
            <v>62622.64</v>
          </cell>
          <cell r="M37">
            <v>0</v>
          </cell>
          <cell r="N37">
            <v>-25424.68</v>
          </cell>
          <cell r="O37">
            <v>0</v>
          </cell>
          <cell r="P37">
            <v>51420.21</v>
          </cell>
          <cell r="Q37">
            <v>0</v>
          </cell>
          <cell r="R37">
            <v>57181.82</v>
          </cell>
          <cell r="S37">
            <v>0</v>
          </cell>
          <cell r="T37">
            <v>49788.36</v>
          </cell>
          <cell r="U37">
            <v>0</v>
          </cell>
          <cell r="V37">
            <v>52030.39</v>
          </cell>
          <cell r="W37">
            <v>0</v>
          </cell>
          <cell r="X37">
            <v>52923.35</v>
          </cell>
          <cell r="Y37">
            <v>68047</v>
          </cell>
          <cell r="Z37">
            <v>551325.9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1061284.3899999999</v>
          </cell>
          <cell r="C15">
            <v>97387.16</v>
          </cell>
          <cell r="D15">
            <v>113177.57</v>
          </cell>
          <cell r="F15">
            <v>238391.5</v>
          </cell>
          <cell r="H15">
            <v>81828.66</v>
          </cell>
          <cell r="J15">
            <v>87416.84</v>
          </cell>
          <cell r="L15">
            <v>150373.48000000001</v>
          </cell>
          <cell r="N15">
            <v>66794.070000000007</v>
          </cell>
          <cell r="P15">
            <v>74384.62</v>
          </cell>
          <cell r="R15">
            <v>100330.01</v>
          </cell>
          <cell r="T15">
            <v>77335.22</v>
          </cell>
          <cell r="V15">
            <v>96467.9</v>
          </cell>
          <cell r="X15">
            <v>93300.85</v>
          </cell>
          <cell r="Y15">
            <v>-100000</v>
          </cell>
          <cell r="Z15">
            <v>1177187.8800000001</v>
          </cell>
        </row>
        <row r="17">
          <cell r="A17" t="str">
            <v>Equipment</v>
          </cell>
          <cell r="B17">
            <v>107397.88</v>
          </cell>
          <cell r="C17">
            <v>9485.5499999999993</v>
          </cell>
          <cell r="D17">
            <v>6490.7</v>
          </cell>
          <cell r="F17">
            <v>10975.8</v>
          </cell>
          <cell r="H17">
            <v>5675.87</v>
          </cell>
          <cell r="J17">
            <v>27189.5</v>
          </cell>
          <cell r="L17">
            <v>19995.810000000001</v>
          </cell>
          <cell r="N17">
            <v>4551.8500000000004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30000</v>
          </cell>
          <cell r="Z17">
            <v>114365.08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40980.17</v>
          </cell>
          <cell r="D27">
            <v>-6150.28</v>
          </cell>
          <cell r="F27">
            <v>-49945.67</v>
          </cell>
          <cell r="H27">
            <v>31101.5</v>
          </cell>
          <cell r="J27">
            <v>-9421.4599999999991</v>
          </cell>
          <cell r="L27">
            <v>16933.25</v>
          </cell>
          <cell r="N27">
            <v>-1448.55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-22049</v>
          </cell>
          <cell r="Z27">
            <v>-3.9999999997235136E-2</v>
          </cell>
        </row>
        <row r="28">
          <cell r="A28" t="str">
            <v>Overhead</v>
          </cell>
          <cell r="B28" t="str">
            <v xml:space="preserve"> 0</v>
          </cell>
          <cell r="C28">
            <v>56307.89</v>
          </cell>
          <cell r="D28">
            <v>39393.32</v>
          </cell>
          <cell r="F28">
            <v>-95701.209999999934</v>
          </cell>
          <cell r="H28">
            <v>76657.600000000006</v>
          </cell>
          <cell r="J28">
            <v>49100.36</v>
          </cell>
          <cell r="L28">
            <v>-125757.96</v>
          </cell>
          <cell r="N28">
            <v>17895.21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-17895</v>
          </cell>
          <cell r="Z28">
            <v>0.21000000005733455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311690.18</v>
          </cell>
          <cell r="C30">
            <v>23876.33</v>
          </cell>
          <cell r="D30">
            <v>12462.36</v>
          </cell>
          <cell r="F30">
            <v>18243.64</v>
          </cell>
          <cell r="H30">
            <v>9187.1200000000008</v>
          </cell>
          <cell r="J30">
            <v>35615.230000000003</v>
          </cell>
          <cell r="L30">
            <v>28289.05</v>
          </cell>
          <cell r="N30">
            <v>74881.100000000006</v>
          </cell>
          <cell r="P30">
            <v>-2994.31</v>
          </cell>
          <cell r="R30">
            <v>-635.27</v>
          </cell>
          <cell r="T30">
            <v>66177.179999999993</v>
          </cell>
          <cell r="V30">
            <v>74873.259999999995</v>
          </cell>
          <cell r="X30">
            <v>85230.47</v>
          </cell>
          <cell r="Z30">
            <v>425206.16000000003</v>
          </cell>
        </row>
        <row r="31">
          <cell r="A31" t="str">
            <v>Structures</v>
          </cell>
          <cell r="B31">
            <v>120000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3450.7</v>
          </cell>
          <cell r="J31">
            <v>8920.9599999999991</v>
          </cell>
          <cell r="L31">
            <v>-18182.48</v>
          </cell>
          <cell r="N31">
            <v>35611.769999999997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29800.949999999997</v>
          </cell>
        </row>
        <row r="32">
          <cell r="A32" t="str">
            <v>System Improvements</v>
          </cell>
          <cell r="B32">
            <v>456736.06</v>
          </cell>
          <cell r="C32">
            <v>17034.740000000002</v>
          </cell>
          <cell r="D32">
            <v>26301.13</v>
          </cell>
          <cell r="F32">
            <v>39537.019999999997</v>
          </cell>
          <cell r="H32">
            <v>14244.43</v>
          </cell>
          <cell r="J32">
            <v>5747.01</v>
          </cell>
          <cell r="L32">
            <v>28522.34</v>
          </cell>
          <cell r="N32">
            <v>15671.71</v>
          </cell>
          <cell r="P32">
            <v>34144.21</v>
          </cell>
          <cell r="R32">
            <v>22144.04</v>
          </cell>
          <cell r="T32">
            <v>13115.02</v>
          </cell>
          <cell r="V32">
            <v>10851.44</v>
          </cell>
          <cell r="X32">
            <v>9778.51</v>
          </cell>
          <cell r="Y32">
            <v>50000</v>
          </cell>
          <cell r="Z32">
            <v>287091.59999999998</v>
          </cell>
        </row>
        <row r="33">
          <cell r="A33" t="str">
            <v>System Integrity</v>
          </cell>
          <cell r="B33">
            <v>4136881.71</v>
          </cell>
          <cell r="C33">
            <v>206429.56</v>
          </cell>
          <cell r="D33">
            <v>213843.07</v>
          </cell>
          <cell r="F33">
            <v>310465.90999999997</v>
          </cell>
          <cell r="H33">
            <v>160085.97</v>
          </cell>
          <cell r="J33">
            <v>188637.22</v>
          </cell>
          <cell r="L33">
            <v>360548.43</v>
          </cell>
          <cell r="N33">
            <v>289955.40999999997</v>
          </cell>
          <cell r="P33">
            <v>457360.05</v>
          </cell>
          <cell r="R33">
            <v>445468.68</v>
          </cell>
          <cell r="T33">
            <v>484380.12</v>
          </cell>
          <cell r="V33">
            <v>352311.7</v>
          </cell>
          <cell r="X33">
            <v>271988.17</v>
          </cell>
          <cell r="Y33">
            <v>250000</v>
          </cell>
          <cell r="Z33">
            <v>3991474.29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>
            <v>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5132705.83</v>
          </cell>
          <cell r="C35">
            <v>354114.24</v>
          </cell>
          <cell r="D35">
            <v>292340.3</v>
          </cell>
          <cell r="E35">
            <v>0</v>
          </cell>
          <cell r="F35">
            <v>233575.49</v>
          </cell>
          <cell r="G35">
            <v>0</v>
          </cell>
          <cell r="H35">
            <v>300403.19</v>
          </cell>
          <cell r="I35">
            <v>0</v>
          </cell>
          <cell r="J35">
            <v>305788.82</v>
          </cell>
          <cell r="K35">
            <v>0</v>
          </cell>
          <cell r="L35">
            <v>310348.44</v>
          </cell>
          <cell r="M35">
            <v>0</v>
          </cell>
          <cell r="N35">
            <v>437118.5</v>
          </cell>
          <cell r="O35">
            <v>0</v>
          </cell>
          <cell r="P35">
            <v>488509.95</v>
          </cell>
          <cell r="Q35">
            <v>0</v>
          </cell>
          <cell r="R35">
            <v>466977.45</v>
          </cell>
          <cell r="S35">
            <v>0</v>
          </cell>
          <cell r="T35">
            <v>563672.31999999995</v>
          </cell>
          <cell r="U35">
            <v>0</v>
          </cell>
          <cell r="V35">
            <v>438036.4</v>
          </cell>
          <cell r="W35">
            <v>0</v>
          </cell>
          <cell r="X35">
            <v>366997.15</v>
          </cell>
          <cell r="Y35">
            <v>290056</v>
          </cell>
          <cell r="Z35">
            <v>4847938.25</v>
          </cell>
        </row>
        <row r="37">
          <cell r="A37" t="str">
            <v>Capital</v>
          </cell>
          <cell r="B37">
            <v>6193990.2200000007</v>
          </cell>
          <cell r="C37">
            <v>451501.4</v>
          </cell>
          <cell r="D37">
            <v>405517.87</v>
          </cell>
          <cell r="E37">
            <v>0</v>
          </cell>
          <cell r="F37">
            <v>471966.99</v>
          </cell>
          <cell r="G37">
            <v>0</v>
          </cell>
          <cell r="H37">
            <v>382231.85</v>
          </cell>
          <cell r="I37">
            <v>0</v>
          </cell>
          <cell r="J37">
            <v>393205.66</v>
          </cell>
          <cell r="K37">
            <v>0</v>
          </cell>
          <cell r="L37">
            <v>460721.91999999998</v>
          </cell>
          <cell r="M37">
            <v>0</v>
          </cell>
          <cell r="N37">
            <v>503912.57</v>
          </cell>
          <cell r="O37">
            <v>0</v>
          </cell>
          <cell r="P37">
            <v>562894.56999999995</v>
          </cell>
          <cell r="Q37">
            <v>0</v>
          </cell>
          <cell r="R37">
            <v>567307.46</v>
          </cell>
          <cell r="S37">
            <v>0</v>
          </cell>
          <cell r="T37">
            <v>641007.54</v>
          </cell>
          <cell r="U37">
            <v>0</v>
          </cell>
          <cell r="V37">
            <v>534504.30000000005</v>
          </cell>
          <cell r="W37">
            <v>0</v>
          </cell>
          <cell r="X37">
            <v>460298</v>
          </cell>
          <cell r="Y37">
            <v>190056</v>
          </cell>
          <cell r="Z37">
            <v>6025126.1299999999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71253.399999999994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>
            <v>10000.540000000001</v>
          </cell>
          <cell r="N17">
            <v>361.24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60000</v>
          </cell>
          <cell r="Z17">
            <v>70361.78</v>
          </cell>
        </row>
        <row r="19">
          <cell r="A19" t="str">
            <v>3302.Data Center Move: CB10.Data Center Move</v>
          </cell>
          <cell r="B19">
            <v>657101.77</v>
          </cell>
          <cell r="C19" t="str">
            <v xml:space="preserve"> 0</v>
          </cell>
          <cell r="D19" t="str">
            <v xml:space="preserve"> 0</v>
          </cell>
          <cell r="F19">
            <v>267684.03000000003</v>
          </cell>
          <cell r="H19" t="str">
            <v xml:space="preserve"> 0</v>
          </cell>
          <cell r="J19">
            <v>5100.9399999999996</v>
          </cell>
          <cell r="L19">
            <v>-6378.39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266406.58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657101.77</v>
          </cell>
          <cell r="C21">
            <v>0</v>
          </cell>
          <cell r="D21">
            <v>0</v>
          </cell>
          <cell r="E21">
            <v>0</v>
          </cell>
          <cell r="F21">
            <v>267684.03000000003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-6378.39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266406.58</v>
          </cell>
        </row>
        <row r="22">
          <cell r="A22" t="str">
            <v>3302.PC/MDTReplacement-Acker: CB10.PC / MDT Replacement - Acker</v>
          </cell>
          <cell r="B22">
            <v>648726.21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>
            <v>99662.75</v>
          </cell>
          <cell r="L22">
            <v>38239.49</v>
          </cell>
          <cell r="N22">
            <v>7540.22</v>
          </cell>
          <cell r="P22">
            <v>51784.4</v>
          </cell>
          <cell r="R22">
            <v>50473.47</v>
          </cell>
          <cell r="T22">
            <v>52152.38</v>
          </cell>
          <cell r="V22">
            <v>55099.75</v>
          </cell>
          <cell r="X22">
            <v>56501.82</v>
          </cell>
          <cell r="Y22">
            <v>237272</v>
          </cell>
          <cell r="Z22">
            <v>648726.28</v>
          </cell>
        </row>
        <row r="23">
          <cell r="A23" t="str">
            <v>050.3302.FY09 PC REPLACEMENTS</v>
          </cell>
          <cell r="B23" t="str">
            <v xml:space="preserve"> 0</v>
          </cell>
          <cell r="C23">
            <v>10165.459999999999</v>
          </cell>
          <cell r="D23" t="str">
            <v xml:space="preserve"> 0</v>
          </cell>
          <cell r="F23">
            <v>132.15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Y23">
            <v>-10298</v>
          </cell>
          <cell r="Z23">
            <v>-0.39000000000123691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A28" t="str">
            <v>PC/MDT Replacement</v>
          </cell>
          <cell r="B28">
            <v>648726.21</v>
          </cell>
          <cell r="C28">
            <v>10165.459999999999</v>
          </cell>
          <cell r="D28">
            <v>0</v>
          </cell>
          <cell r="E28">
            <v>0</v>
          </cell>
          <cell r="F28">
            <v>132.15</v>
          </cell>
          <cell r="G28">
            <v>0</v>
          </cell>
          <cell r="H28">
            <v>0</v>
          </cell>
          <cell r="I28">
            <v>0</v>
          </cell>
          <cell r="J28">
            <v>99662.75</v>
          </cell>
          <cell r="K28">
            <v>0</v>
          </cell>
          <cell r="L28">
            <v>38239.49</v>
          </cell>
          <cell r="M28">
            <v>0</v>
          </cell>
          <cell r="N28">
            <v>7540.22</v>
          </cell>
          <cell r="O28">
            <v>0</v>
          </cell>
          <cell r="P28">
            <v>51784.4</v>
          </cell>
          <cell r="Q28">
            <v>0</v>
          </cell>
          <cell r="R28">
            <v>50473.47</v>
          </cell>
          <cell r="S28">
            <v>0</v>
          </cell>
          <cell r="T28">
            <v>52152.38</v>
          </cell>
          <cell r="U28">
            <v>0</v>
          </cell>
          <cell r="V28">
            <v>55099.75</v>
          </cell>
          <cell r="W28">
            <v>0</v>
          </cell>
          <cell r="X28">
            <v>56501.82</v>
          </cell>
          <cell r="Y28">
            <v>226974</v>
          </cell>
          <cell r="Z28">
            <v>648725.89</v>
          </cell>
        </row>
        <row r="29">
          <cell r="A29" t="str">
            <v>Information Technology-Other</v>
          </cell>
          <cell r="B29">
            <v>0</v>
          </cell>
          <cell r="C29">
            <v>10165.459999999999</v>
          </cell>
          <cell r="D29">
            <v>0</v>
          </cell>
          <cell r="F29">
            <v>132.14999999996508</v>
          </cell>
          <cell r="H29">
            <v>0</v>
          </cell>
          <cell r="J29">
            <v>99662.75</v>
          </cell>
          <cell r="L29">
            <v>38239.49</v>
          </cell>
          <cell r="N29">
            <v>7540.22</v>
          </cell>
          <cell r="P29">
            <v>51784.4</v>
          </cell>
          <cell r="R29">
            <v>50473.47</v>
          </cell>
          <cell r="T29">
            <v>52152.38</v>
          </cell>
          <cell r="V29">
            <v>55099.75</v>
          </cell>
          <cell r="X29">
            <v>56501.82</v>
          </cell>
          <cell r="Z29">
            <v>421751.88999999996</v>
          </cell>
        </row>
        <row r="30">
          <cell r="A30" t="str">
            <v>Information Technology</v>
          </cell>
          <cell r="B30">
            <v>1305827.98</v>
          </cell>
          <cell r="C30">
            <v>10165.459999999999</v>
          </cell>
          <cell r="D30" t="str">
            <v xml:space="preserve"> 0</v>
          </cell>
          <cell r="E30">
            <v>0</v>
          </cell>
          <cell r="F30">
            <v>267816.18</v>
          </cell>
          <cell r="G30">
            <v>0</v>
          </cell>
          <cell r="H30" t="str">
            <v xml:space="preserve"> 0</v>
          </cell>
          <cell r="I30">
            <v>0</v>
          </cell>
          <cell r="J30">
            <v>104763.69</v>
          </cell>
          <cell r="K30">
            <v>0</v>
          </cell>
          <cell r="L30">
            <v>31861.1</v>
          </cell>
          <cell r="M30">
            <v>0</v>
          </cell>
          <cell r="N30">
            <v>7540.22</v>
          </cell>
          <cell r="O30">
            <v>0</v>
          </cell>
          <cell r="P30">
            <v>51784.4</v>
          </cell>
          <cell r="Q30">
            <v>0</v>
          </cell>
          <cell r="R30">
            <v>50473.47</v>
          </cell>
          <cell r="S30">
            <v>0</v>
          </cell>
          <cell r="T30">
            <v>52152.38</v>
          </cell>
          <cell r="U30">
            <v>0</v>
          </cell>
          <cell r="V30">
            <v>55099.75</v>
          </cell>
          <cell r="W30">
            <v>0</v>
          </cell>
          <cell r="X30">
            <v>56501.82</v>
          </cell>
          <cell r="Y30">
            <v>226974</v>
          </cell>
          <cell r="Z30">
            <v>915132.47</v>
          </cell>
        </row>
        <row r="32">
          <cell r="A32" t="str">
            <v>Misc</v>
          </cell>
          <cell r="B32" t="str">
            <v xml:space="preserve"> 0</v>
          </cell>
          <cell r="C32">
            <v>-165090.07999999999</v>
          </cell>
          <cell r="D32">
            <v>144627.66</v>
          </cell>
          <cell r="F32">
            <v>-266999.94</v>
          </cell>
          <cell r="H32">
            <v>290975.45</v>
          </cell>
          <cell r="J32">
            <v>265327.49</v>
          </cell>
          <cell r="L32">
            <v>-156465.57</v>
          </cell>
          <cell r="N32">
            <v>-97763.63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Y32">
            <v>-14611</v>
          </cell>
          <cell r="Z32">
            <v>0.38000000000465661</v>
          </cell>
        </row>
        <row r="33">
          <cell r="A33" t="str">
            <v>Overhead</v>
          </cell>
          <cell r="B33" t="str">
            <v xml:space="preserve"> 0</v>
          </cell>
          <cell r="C33">
            <v>336480.74</v>
          </cell>
          <cell r="D33">
            <v>-163689.49</v>
          </cell>
          <cell r="F33">
            <v>-172791.25</v>
          </cell>
          <cell r="H33">
            <v>276660.15000000002</v>
          </cell>
          <cell r="J33">
            <v>9584.6200000000536</v>
          </cell>
          <cell r="L33">
            <v>-286244.77</v>
          </cell>
          <cell r="N33">
            <v>247318.2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Y33">
            <v>-247318</v>
          </cell>
          <cell r="Z33">
            <v>0.20000000006984919</v>
          </cell>
        </row>
        <row r="34">
          <cell r="A34" t="str">
            <v>Pipeline Integrity Management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Public Improvements</v>
          </cell>
          <cell r="B35">
            <v>105076.71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Y35">
            <v>105077</v>
          </cell>
          <cell r="Z35">
            <v>105077</v>
          </cell>
        </row>
        <row r="37">
          <cell r="A37" t="str">
            <v>3305.Franklin Land Purchase: CB10.Franklin Land Purchase approved by Management</v>
          </cell>
          <cell r="B37">
            <v>1700000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>
            <v>1700000</v>
          </cell>
          <cell r="Z37">
            <v>1700000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Franklin Land Purchase</v>
          </cell>
          <cell r="B41">
            <v>1700000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1700000</v>
          </cell>
          <cell r="Y41">
            <v>0</v>
          </cell>
          <cell r="Z41">
            <v>1700000</v>
          </cell>
        </row>
        <row r="42">
          <cell r="A42" t="str">
            <v>Structures - Other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</row>
        <row r="43">
          <cell r="A43" t="str">
            <v>Structures</v>
          </cell>
          <cell r="B43">
            <v>1700000</v>
          </cell>
          <cell r="C43" t="str">
            <v xml:space="preserve"> 0</v>
          </cell>
          <cell r="D43" t="str">
            <v xml:space="preserve"> 0</v>
          </cell>
          <cell r="E43">
            <v>0</v>
          </cell>
          <cell r="F43" t="str">
            <v xml:space="preserve"> 0</v>
          </cell>
          <cell r="G43">
            <v>0</v>
          </cell>
          <cell r="H43" t="str">
            <v xml:space="preserve"> 0</v>
          </cell>
          <cell r="I43">
            <v>0</v>
          </cell>
          <cell r="J43" t="str">
            <v xml:space="preserve"> 0</v>
          </cell>
          <cell r="K43">
            <v>0</v>
          </cell>
          <cell r="L43" t="str">
            <v xml:space="preserve"> 0</v>
          </cell>
          <cell r="M43">
            <v>0</v>
          </cell>
          <cell r="N43" t="str">
            <v xml:space="preserve"> 0</v>
          </cell>
          <cell r="O43">
            <v>0</v>
          </cell>
          <cell r="P43" t="str">
            <v xml:space="preserve"> 0</v>
          </cell>
          <cell r="Q43">
            <v>0</v>
          </cell>
          <cell r="R43" t="str">
            <v xml:space="preserve"> 0</v>
          </cell>
          <cell r="S43">
            <v>0</v>
          </cell>
          <cell r="T43" t="str">
            <v xml:space="preserve"> 0</v>
          </cell>
          <cell r="U43">
            <v>0</v>
          </cell>
          <cell r="V43" t="str">
            <v xml:space="preserve"> 0</v>
          </cell>
          <cell r="W43">
            <v>0</v>
          </cell>
          <cell r="X43">
            <v>1700000</v>
          </cell>
          <cell r="Y43">
            <v>0</v>
          </cell>
          <cell r="Z43">
            <v>1700000</v>
          </cell>
        </row>
        <row r="45">
          <cell r="A45" t="str">
            <v>System Improvements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 t="str">
            <v xml:space="preserve"> 0</v>
          </cell>
          <cell r="R45" t="str">
            <v xml:space="preserve"> 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0</v>
          </cell>
        </row>
        <row r="46">
          <cell r="A46" t="str">
            <v>System Integrity</v>
          </cell>
          <cell r="B46" t="str">
            <v xml:space="preserve"> 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0</v>
          </cell>
        </row>
        <row r="47">
          <cell r="A47" t="str">
            <v>Vehicles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0</v>
          </cell>
        </row>
        <row r="48">
          <cell r="A48" t="str">
            <v>NonGrowth</v>
          </cell>
          <cell r="B48">
            <v>3182158.09</v>
          </cell>
          <cell r="C48">
            <v>181556.12</v>
          </cell>
          <cell r="D48">
            <v>-19061.830000000075</v>
          </cell>
          <cell r="E48">
            <v>0</v>
          </cell>
          <cell r="F48">
            <v>-171975.01</v>
          </cell>
          <cell r="G48">
            <v>0</v>
          </cell>
          <cell r="H48">
            <v>567635.6</v>
          </cell>
          <cell r="I48">
            <v>0</v>
          </cell>
          <cell r="J48">
            <v>379675.8</v>
          </cell>
          <cell r="K48">
            <v>0</v>
          </cell>
          <cell r="L48">
            <v>-400848.7</v>
          </cell>
          <cell r="M48">
            <v>0</v>
          </cell>
          <cell r="N48">
            <v>157456.03</v>
          </cell>
          <cell r="O48">
            <v>0</v>
          </cell>
          <cell r="P48">
            <v>51784.4</v>
          </cell>
          <cell r="Q48">
            <v>0</v>
          </cell>
          <cell r="R48">
            <v>50473.47</v>
          </cell>
          <cell r="S48">
            <v>0</v>
          </cell>
          <cell r="T48">
            <v>52152.38</v>
          </cell>
          <cell r="U48">
            <v>0</v>
          </cell>
          <cell r="V48">
            <v>55099.75</v>
          </cell>
          <cell r="W48">
            <v>0</v>
          </cell>
          <cell r="X48">
            <v>1756501.82</v>
          </cell>
          <cell r="Y48">
            <v>130122</v>
          </cell>
          <cell r="Z48">
            <v>2790571.83</v>
          </cell>
        </row>
        <row r="50">
          <cell r="A50" t="str">
            <v>Capital</v>
          </cell>
          <cell r="B50">
            <v>3182158.09</v>
          </cell>
          <cell r="C50">
            <v>181556.12</v>
          </cell>
          <cell r="D50">
            <v>-19061.830000000075</v>
          </cell>
          <cell r="E50">
            <v>0</v>
          </cell>
          <cell r="F50">
            <v>-171975.01</v>
          </cell>
          <cell r="G50">
            <v>0</v>
          </cell>
          <cell r="H50">
            <v>567635.6</v>
          </cell>
          <cell r="I50">
            <v>0</v>
          </cell>
          <cell r="J50">
            <v>379675.8</v>
          </cell>
          <cell r="K50">
            <v>0</v>
          </cell>
          <cell r="L50">
            <v>-400848.7</v>
          </cell>
          <cell r="M50">
            <v>0</v>
          </cell>
          <cell r="N50">
            <v>157456.03</v>
          </cell>
          <cell r="O50">
            <v>0</v>
          </cell>
          <cell r="P50">
            <v>51784.4</v>
          </cell>
          <cell r="Q50">
            <v>0</v>
          </cell>
          <cell r="R50">
            <v>50473.47</v>
          </cell>
          <cell r="S50">
            <v>0</v>
          </cell>
          <cell r="T50">
            <v>52152.38</v>
          </cell>
          <cell r="U50">
            <v>0</v>
          </cell>
          <cell r="V50">
            <v>55099.75</v>
          </cell>
          <cell r="W50">
            <v>0</v>
          </cell>
          <cell r="X50">
            <v>1756501.82</v>
          </cell>
          <cell r="Y50">
            <v>130122</v>
          </cell>
          <cell r="Z50">
            <v>2790571.83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-Projection"/>
      <sheetName val="Summary-LA"/>
      <sheetName val="LA-Project"/>
      <sheetName val="TransLA"/>
      <sheetName val="LGS"/>
      <sheetName val="LA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1974010.99</v>
          </cell>
          <cell r="C15">
            <v>148875.57999999999</v>
          </cell>
          <cell r="D15">
            <v>155027.22</v>
          </cell>
          <cell r="F15">
            <v>153120.16</v>
          </cell>
          <cell r="H15">
            <v>131299.22</v>
          </cell>
          <cell r="J15">
            <v>103157.96</v>
          </cell>
          <cell r="L15">
            <v>296083.19</v>
          </cell>
          <cell r="N15">
            <v>151834.28</v>
          </cell>
          <cell r="P15">
            <v>167223.38</v>
          </cell>
          <cell r="Q15">
            <v>-20000</v>
          </cell>
          <cell r="R15">
            <v>180122.46</v>
          </cell>
          <cell r="T15">
            <v>167048.79</v>
          </cell>
          <cell r="U15">
            <v>-15000</v>
          </cell>
          <cell r="V15">
            <v>173391.17</v>
          </cell>
          <cell r="W15">
            <v>-10000</v>
          </cell>
          <cell r="X15">
            <v>194988.38</v>
          </cell>
          <cell r="Z15">
            <v>1977171.7899999996</v>
          </cell>
        </row>
        <row r="16">
          <cell r="A16" t="str">
            <v>Equipment</v>
          </cell>
          <cell r="B16">
            <v>171998.12</v>
          </cell>
          <cell r="C16" t="str">
            <v xml:space="preserve"> 0</v>
          </cell>
          <cell r="D16" t="str">
            <v xml:space="preserve"> 0</v>
          </cell>
          <cell r="F16">
            <v>12868.74</v>
          </cell>
          <cell r="H16">
            <v>8594.6</v>
          </cell>
          <cell r="J16">
            <v>5547.14</v>
          </cell>
          <cell r="L16">
            <v>60453.37</v>
          </cell>
          <cell r="N16">
            <v>25010.28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112474.13</v>
          </cell>
        </row>
        <row r="18">
          <cell r="A18" t="str">
            <v>2402.DataCenterMove-007: CB10.Data Center Move-007</v>
          </cell>
          <cell r="B18">
            <v>183815.8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183815.8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2402.PC/MDT Replcmt-007: CB10.PC / MDT Replcmt-Acker</v>
          </cell>
          <cell r="B21">
            <v>130089.38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>
            <v>11395.69</v>
          </cell>
          <cell r="R21">
            <v>11274.58</v>
          </cell>
          <cell r="T21">
            <v>11337.26</v>
          </cell>
          <cell r="V21">
            <v>11801.84</v>
          </cell>
          <cell r="W21">
            <v>22000</v>
          </cell>
          <cell r="X21">
            <v>12212.46</v>
          </cell>
          <cell r="Y21">
            <v>50000</v>
          </cell>
          <cell r="Z21">
            <v>130021.82999999999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130089.38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11395.69</v>
          </cell>
          <cell r="Q23">
            <v>0</v>
          </cell>
          <cell r="R23">
            <v>11274.58</v>
          </cell>
          <cell r="S23">
            <v>0</v>
          </cell>
          <cell r="T23">
            <v>11337.26</v>
          </cell>
          <cell r="U23">
            <v>0</v>
          </cell>
          <cell r="V23">
            <v>11801.84</v>
          </cell>
          <cell r="W23">
            <v>22000</v>
          </cell>
          <cell r="X23">
            <v>12212.46</v>
          </cell>
          <cell r="Y23">
            <v>50000</v>
          </cell>
          <cell r="Z23">
            <v>130021.82999999999</v>
          </cell>
        </row>
        <row r="24">
          <cell r="A24" t="str">
            <v>Information Technology-Other</v>
          </cell>
          <cell r="B24">
            <v>16898.489999999991</v>
          </cell>
          <cell r="C24">
            <v>2045.74</v>
          </cell>
          <cell r="D24">
            <v>7.21</v>
          </cell>
          <cell r="F24">
            <v>82.04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W24">
            <v>9600</v>
          </cell>
          <cell r="X24">
            <v>0</v>
          </cell>
          <cell r="Y24">
            <v>5100</v>
          </cell>
          <cell r="Z24">
            <v>16834.989999999998</v>
          </cell>
        </row>
        <row r="25">
          <cell r="A25" t="str">
            <v>Information Technology</v>
          </cell>
          <cell r="B25">
            <v>330803.67</v>
          </cell>
          <cell r="C25">
            <v>2045.74</v>
          </cell>
          <cell r="D25">
            <v>7.21</v>
          </cell>
          <cell r="E25">
            <v>0</v>
          </cell>
          <cell r="F25">
            <v>82.04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11395.69</v>
          </cell>
          <cell r="Q25">
            <v>0</v>
          </cell>
          <cell r="R25">
            <v>11274.58</v>
          </cell>
          <cell r="S25">
            <v>0</v>
          </cell>
          <cell r="T25">
            <v>11337.26</v>
          </cell>
          <cell r="U25">
            <v>0</v>
          </cell>
          <cell r="V25">
            <v>11801.84</v>
          </cell>
          <cell r="W25">
            <v>31600</v>
          </cell>
          <cell r="X25">
            <v>12212.46</v>
          </cell>
          <cell r="Y25">
            <v>55100</v>
          </cell>
          <cell r="Z25">
            <v>146856.82</v>
          </cell>
        </row>
        <row r="27">
          <cell r="A27" t="str">
            <v>Misc</v>
          </cell>
          <cell r="B27" t="str">
            <v xml:space="preserve"> 0</v>
          </cell>
          <cell r="C27">
            <v>47313.120000000003</v>
          </cell>
          <cell r="D27">
            <v>-10542.12</v>
          </cell>
          <cell r="F27">
            <v>-183035.51999999999</v>
          </cell>
          <cell r="H27">
            <v>15249.01</v>
          </cell>
          <cell r="J27">
            <v>43676.57</v>
          </cell>
          <cell r="L27">
            <v>-41540.339999999997</v>
          </cell>
          <cell r="N27">
            <v>11812.44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60000</v>
          </cell>
          <cell r="Z27">
            <v>-57066.84</v>
          </cell>
        </row>
        <row r="28">
          <cell r="A28" t="str">
            <v>Overhead</v>
          </cell>
          <cell r="B28" t="str">
            <v xml:space="preserve"> 0</v>
          </cell>
          <cell r="C28">
            <v>72383.23</v>
          </cell>
          <cell r="D28">
            <v>116264.17</v>
          </cell>
          <cell r="F28">
            <v>-188647.4</v>
          </cell>
          <cell r="H28">
            <v>-497630.77</v>
          </cell>
          <cell r="J28">
            <v>-122994.77</v>
          </cell>
          <cell r="L28">
            <v>-47730.21</v>
          </cell>
          <cell r="N28">
            <v>-82867.06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751200</v>
          </cell>
          <cell r="Z28">
            <v>-22.810000000055879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1979694.56</v>
          </cell>
          <cell r="C30">
            <v>736.75</v>
          </cell>
          <cell r="D30">
            <v>7316.34</v>
          </cell>
          <cell r="F30">
            <v>13285.07</v>
          </cell>
          <cell r="H30">
            <v>-9553.25</v>
          </cell>
          <cell r="J30">
            <v>-18892.43</v>
          </cell>
          <cell r="L30">
            <v>13997.15</v>
          </cell>
          <cell r="N30">
            <v>10778.69</v>
          </cell>
          <cell r="P30">
            <v>143917.89000000001</v>
          </cell>
          <cell r="R30">
            <v>129135.19</v>
          </cell>
          <cell r="S30">
            <v>75000</v>
          </cell>
          <cell r="T30">
            <v>129853.18</v>
          </cell>
          <cell r="U30">
            <v>150000</v>
          </cell>
          <cell r="V30">
            <v>135174.26</v>
          </cell>
          <cell r="W30">
            <v>350000</v>
          </cell>
          <cell r="X30">
            <v>139907.19</v>
          </cell>
          <cell r="Y30">
            <v>450000</v>
          </cell>
          <cell r="Z30">
            <v>1720656.03</v>
          </cell>
        </row>
        <row r="31">
          <cell r="A31" t="str">
            <v>Structures</v>
          </cell>
          <cell r="B31">
            <v>65000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12864.46</v>
          </cell>
          <cell r="J31">
            <v>454.12</v>
          </cell>
          <cell r="L31">
            <v>63687.34</v>
          </cell>
          <cell r="N31">
            <v>4770.92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-20000</v>
          </cell>
          <cell r="Z31">
            <v>61776.84</v>
          </cell>
        </row>
        <row r="32">
          <cell r="A32" t="str">
            <v>System Improvements</v>
          </cell>
          <cell r="B32">
            <v>106395.46</v>
          </cell>
          <cell r="C32">
            <v>17334.72</v>
          </cell>
          <cell r="D32">
            <v>2597.44</v>
          </cell>
          <cell r="F32">
            <v>2557.16</v>
          </cell>
          <cell r="H32">
            <v>1141.22</v>
          </cell>
          <cell r="J32">
            <v>64984.43</v>
          </cell>
          <cell r="L32">
            <v>41320.839999999997</v>
          </cell>
          <cell r="N32">
            <v>10330.57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140266.38</v>
          </cell>
        </row>
        <row r="33">
          <cell r="A33" t="str">
            <v>System Integrity</v>
          </cell>
          <cell r="B33">
            <v>5207948.95</v>
          </cell>
          <cell r="C33">
            <v>277336.24</v>
          </cell>
          <cell r="D33">
            <v>275404.13</v>
          </cell>
          <cell r="F33">
            <v>372944.29</v>
          </cell>
          <cell r="H33">
            <v>401631.28</v>
          </cell>
          <cell r="J33">
            <v>362877.36</v>
          </cell>
          <cell r="L33">
            <v>538242.07999999996</v>
          </cell>
          <cell r="N33">
            <v>504970.36</v>
          </cell>
          <cell r="P33">
            <v>454183.67</v>
          </cell>
          <cell r="Q33">
            <v>230000</v>
          </cell>
          <cell r="R33">
            <v>438639.63</v>
          </cell>
          <cell r="S33">
            <v>250000</v>
          </cell>
          <cell r="T33">
            <v>382027.42</v>
          </cell>
          <cell r="U33">
            <v>50000</v>
          </cell>
          <cell r="V33">
            <v>309605.03999999998</v>
          </cell>
          <cell r="X33">
            <v>257096.24</v>
          </cell>
          <cell r="Z33">
            <v>5104957.74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6">
          <cell r="A36" t="str">
            <v>NonGrowth</v>
          </cell>
          <cell r="B36">
            <v>7861840.7599999998</v>
          </cell>
          <cell r="C36">
            <v>417149.8</v>
          </cell>
          <cell r="D36">
            <v>391047.17</v>
          </cell>
          <cell r="E36">
            <v>0</v>
          </cell>
          <cell r="F36">
            <v>30054.38</v>
          </cell>
          <cell r="G36">
            <v>0</v>
          </cell>
          <cell r="H36">
            <v>-67703.45000000007</v>
          </cell>
          <cell r="I36">
            <v>0</v>
          </cell>
          <cell r="J36">
            <v>335652.42</v>
          </cell>
          <cell r="K36">
            <v>0</v>
          </cell>
          <cell r="L36">
            <v>628430.23</v>
          </cell>
          <cell r="M36">
            <v>0</v>
          </cell>
          <cell r="N36">
            <v>484806.2</v>
          </cell>
          <cell r="O36">
            <v>0</v>
          </cell>
          <cell r="P36">
            <v>609497.25</v>
          </cell>
          <cell r="Q36">
            <v>230000</v>
          </cell>
          <cell r="R36">
            <v>579049.4</v>
          </cell>
          <cell r="S36">
            <v>325000</v>
          </cell>
          <cell r="T36">
            <v>523217.86</v>
          </cell>
          <cell r="U36">
            <v>200000</v>
          </cell>
          <cell r="V36">
            <v>456581.14</v>
          </cell>
          <cell r="W36">
            <v>381600</v>
          </cell>
          <cell r="X36">
            <v>409215.89</v>
          </cell>
          <cell r="Y36">
            <v>1296300</v>
          </cell>
          <cell r="Z36">
            <v>7229898.2899999991</v>
          </cell>
        </row>
        <row r="38">
          <cell r="A38" t="str">
            <v>Capital</v>
          </cell>
          <cell r="B38">
            <v>9835851.75</v>
          </cell>
          <cell r="C38">
            <v>566025.38</v>
          </cell>
          <cell r="D38">
            <v>546074.39</v>
          </cell>
          <cell r="E38">
            <v>0</v>
          </cell>
          <cell r="F38">
            <v>183174.54</v>
          </cell>
          <cell r="G38">
            <v>0</v>
          </cell>
          <cell r="H38">
            <v>63595.77</v>
          </cell>
          <cell r="I38">
            <v>0</v>
          </cell>
          <cell r="J38">
            <v>438810.38</v>
          </cell>
          <cell r="K38">
            <v>0</v>
          </cell>
          <cell r="L38">
            <v>924513.42</v>
          </cell>
          <cell r="M38">
            <v>0</v>
          </cell>
          <cell r="N38">
            <v>636640.48</v>
          </cell>
          <cell r="O38">
            <v>0</v>
          </cell>
          <cell r="P38">
            <v>776720.63</v>
          </cell>
          <cell r="Q38">
            <v>210000</v>
          </cell>
          <cell r="R38">
            <v>759171.86</v>
          </cell>
          <cell r="S38">
            <v>325000</v>
          </cell>
          <cell r="T38">
            <v>690266.65</v>
          </cell>
          <cell r="U38">
            <v>185000</v>
          </cell>
          <cell r="V38">
            <v>629972.31000000006</v>
          </cell>
          <cell r="W38">
            <v>371600</v>
          </cell>
          <cell r="X38">
            <v>604204.27</v>
          </cell>
          <cell r="Y38">
            <v>1296300</v>
          </cell>
          <cell r="Z38">
            <v>9207070.0800000001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7518208.7700000005</v>
          </cell>
          <cell r="C15">
            <v>668000.39</v>
          </cell>
          <cell r="D15">
            <v>578803.09</v>
          </cell>
          <cell r="F15">
            <v>583167.04</v>
          </cell>
          <cell r="H15">
            <v>373980.25</v>
          </cell>
          <cell r="J15">
            <v>635108.11</v>
          </cell>
          <cell r="L15">
            <v>807309.72</v>
          </cell>
          <cell r="N15">
            <v>505589.87</v>
          </cell>
          <cell r="P15">
            <v>644277.39</v>
          </cell>
          <cell r="Q15">
            <v>-50000</v>
          </cell>
          <cell r="R15">
            <v>705785.64</v>
          </cell>
          <cell r="T15">
            <v>655985.15</v>
          </cell>
          <cell r="U15">
            <v>-40000</v>
          </cell>
          <cell r="V15">
            <v>683211.28</v>
          </cell>
          <cell r="X15">
            <v>763681.85</v>
          </cell>
          <cell r="Z15">
            <v>7514899.7799999993</v>
          </cell>
        </row>
        <row r="16">
          <cell r="A16" t="str">
            <v>Equipment</v>
          </cell>
          <cell r="B16">
            <v>1166575.07</v>
          </cell>
          <cell r="C16">
            <v>195597.01</v>
          </cell>
          <cell r="D16">
            <v>25910.18</v>
          </cell>
          <cell r="F16">
            <v>39823.97</v>
          </cell>
          <cell r="H16">
            <v>2219.25</v>
          </cell>
          <cell r="J16">
            <v>44703.32</v>
          </cell>
          <cell r="L16">
            <v>227763.44</v>
          </cell>
          <cell r="N16">
            <v>35981.29</v>
          </cell>
          <cell r="P16" t="str">
            <v xml:space="preserve"> 0</v>
          </cell>
          <cell r="Q16">
            <v>50000</v>
          </cell>
          <cell r="R16" t="str">
            <v xml:space="preserve"> 0</v>
          </cell>
          <cell r="S16">
            <v>50000</v>
          </cell>
          <cell r="T16" t="str">
            <v xml:space="preserve"> 0</v>
          </cell>
          <cell r="U16">
            <v>20000</v>
          </cell>
          <cell r="V16" t="str">
            <v xml:space="preserve"> 0</v>
          </cell>
          <cell r="W16">
            <v>20000</v>
          </cell>
          <cell r="X16" t="str">
            <v xml:space="preserve"> 0</v>
          </cell>
          <cell r="Y16">
            <v>20000</v>
          </cell>
          <cell r="Z16">
            <v>731998.46000000008</v>
          </cell>
        </row>
        <row r="18">
          <cell r="A18" t="str">
            <v>2402.DataCenterMove-077: CB10.Data Center Move-077</v>
          </cell>
          <cell r="B18">
            <v>551445.15</v>
          </cell>
          <cell r="C18" t="str">
            <v xml:space="preserve"> 0</v>
          </cell>
          <cell r="D18" t="str">
            <v xml:space="preserve"> 0</v>
          </cell>
          <cell r="F18">
            <v>322024.05</v>
          </cell>
          <cell r="H18" t="str">
            <v xml:space="preserve"> 0</v>
          </cell>
          <cell r="J18">
            <v>5100.9399999999996</v>
          </cell>
          <cell r="L18">
            <v>-7248.54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319876.45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551445.15</v>
          </cell>
          <cell r="C20">
            <v>0</v>
          </cell>
          <cell r="D20">
            <v>0</v>
          </cell>
          <cell r="E20">
            <v>0</v>
          </cell>
          <cell r="F20">
            <v>322024.05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-7248.54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319876.45</v>
          </cell>
        </row>
        <row r="21">
          <cell r="A21" t="str">
            <v>2402.PC / MDT Replcmt-Acker077: CB10.PC / MDT Replcmt-Acker</v>
          </cell>
          <cell r="B21">
            <v>390266.45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>
            <v>2568.61</v>
          </cell>
          <cell r="N21" t="str">
            <v xml:space="preserve"> 0</v>
          </cell>
          <cell r="P21">
            <v>34187.06</v>
          </cell>
          <cell r="R21">
            <v>33823.730000000003</v>
          </cell>
          <cell r="T21">
            <v>34011.79</v>
          </cell>
          <cell r="U21">
            <v>28000</v>
          </cell>
          <cell r="V21">
            <v>35405.519999999997</v>
          </cell>
          <cell r="W21">
            <v>90000</v>
          </cell>
          <cell r="X21">
            <v>36635.699999999997</v>
          </cell>
          <cell r="Y21">
            <v>92700</v>
          </cell>
          <cell r="Z21">
            <v>387332.41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390266.45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2568.61</v>
          </cell>
          <cell r="M23">
            <v>0</v>
          </cell>
          <cell r="N23">
            <v>0</v>
          </cell>
          <cell r="O23">
            <v>0</v>
          </cell>
          <cell r="P23">
            <v>34187.06</v>
          </cell>
          <cell r="Q23">
            <v>0</v>
          </cell>
          <cell r="R23">
            <v>33823.730000000003</v>
          </cell>
          <cell r="S23">
            <v>0</v>
          </cell>
          <cell r="T23">
            <v>34011.79</v>
          </cell>
          <cell r="U23">
            <v>28000</v>
          </cell>
          <cell r="V23">
            <v>35405.519999999997</v>
          </cell>
          <cell r="W23">
            <v>90000</v>
          </cell>
          <cell r="X23">
            <v>36635.699999999997</v>
          </cell>
          <cell r="Y23">
            <v>92700</v>
          </cell>
          <cell r="Z23">
            <v>387332.41</v>
          </cell>
        </row>
        <row r="24">
          <cell r="A24" t="str">
            <v>Information Technology-Other</v>
          </cell>
          <cell r="B24">
            <v>637800.46</v>
          </cell>
          <cell r="C24">
            <v>35664.720000000001</v>
          </cell>
          <cell r="D24">
            <v>12706.63</v>
          </cell>
          <cell r="F24">
            <v>24541.760000000009</v>
          </cell>
          <cell r="H24">
            <v>24279.87</v>
          </cell>
          <cell r="J24">
            <v>19634.300000000003</v>
          </cell>
          <cell r="L24">
            <v>5406.0499999999993</v>
          </cell>
          <cell r="N24">
            <v>0</v>
          </cell>
          <cell r="P24">
            <v>0</v>
          </cell>
          <cell r="R24">
            <v>0</v>
          </cell>
          <cell r="S24">
            <v>50000</v>
          </cell>
          <cell r="T24">
            <v>0</v>
          </cell>
          <cell r="U24">
            <v>200000</v>
          </cell>
          <cell r="V24">
            <v>0</v>
          </cell>
          <cell r="W24">
            <v>180000</v>
          </cell>
          <cell r="X24">
            <v>0</v>
          </cell>
          <cell r="Y24">
            <v>90000</v>
          </cell>
          <cell r="Z24">
            <v>642233.33000000007</v>
          </cell>
        </row>
        <row r="25">
          <cell r="A25" t="str">
            <v>Information Technology</v>
          </cell>
          <cell r="B25">
            <v>1579512.06</v>
          </cell>
          <cell r="C25">
            <v>35664.720000000001</v>
          </cell>
          <cell r="D25">
            <v>12706.63</v>
          </cell>
          <cell r="E25">
            <v>0</v>
          </cell>
          <cell r="F25">
            <v>346565.81</v>
          </cell>
          <cell r="G25">
            <v>0</v>
          </cell>
          <cell r="H25">
            <v>24279.87</v>
          </cell>
          <cell r="I25">
            <v>0</v>
          </cell>
          <cell r="J25">
            <v>24735.24</v>
          </cell>
          <cell r="K25">
            <v>0</v>
          </cell>
          <cell r="L25">
            <v>726.12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34187.06</v>
          </cell>
          <cell r="Q25">
            <v>0</v>
          </cell>
          <cell r="R25">
            <v>33823.730000000003</v>
          </cell>
          <cell r="S25">
            <v>50000</v>
          </cell>
          <cell r="T25">
            <v>34011.79</v>
          </cell>
          <cell r="U25">
            <v>228000</v>
          </cell>
          <cell r="V25">
            <v>35405.519999999997</v>
          </cell>
          <cell r="W25">
            <v>270000</v>
          </cell>
          <cell r="X25">
            <v>36635.699999999997</v>
          </cell>
          <cell r="Y25">
            <v>182700</v>
          </cell>
          <cell r="Z25">
            <v>1349442.19</v>
          </cell>
        </row>
        <row r="27">
          <cell r="A27" t="str">
            <v>Misc</v>
          </cell>
          <cell r="B27" t="str">
            <v xml:space="preserve"> 0</v>
          </cell>
          <cell r="C27">
            <v>-82669.31</v>
          </cell>
          <cell r="D27">
            <v>313012.89</v>
          </cell>
          <cell r="F27">
            <v>-613298.01</v>
          </cell>
          <cell r="H27">
            <v>32130.45</v>
          </cell>
          <cell r="J27">
            <v>200074.08</v>
          </cell>
          <cell r="L27">
            <v>-64359.97</v>
          </cell>
          <cell r="N27">
            <v>-90543.89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91700</v>
          </cell>
          <cell r="Z27">
            <v>-213953.76</v>
          </cell>
        </row>
        <row r="28">
          <cell r="A28" t="str">
            <v>Overhead</v>
          </cell>
          <cell r="B28" t="str">
            <v xml:space="preserve"> 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>
            <v>-697.45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700</v>
          </cell>
          <cell r="Z28">
            <v>2.5499999999999545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2240289.5499999998</v>
          </cell>
          <cell r="C30">
            <v>77502.84</v>
          </cell>
          <cell r="D30">
            <v>31251.1</v>
          </cell>
          <cell r="F30">
            <v>84082.51</v>
          </cell>
          <cell r="H30">
            <v>32958.550000000003</v>
          </cell>
          <cell r="J30">
            <v>83063.08</v>
          </cell>
          <cell r="L30">
            <v>101832.48</v>
          </cell>
          <cell r="N30">
            <v>66580.42</v>
          </cell>
          <cell r="P30">
            <v>10427.290000000001</v>
          </cell>
          <cell r="Q30">
            <v>75000</v>
          </cell>
          <cell r="R30">
            <v>10316.48</v>
          </cell>
          <cell r="S30">
            <v>75000</v>
          </cell>
          <cell r="T30">
            <v>10373.84</v>
          </cell>
          <cell r="U30">
            <v>50000</v>
          </cell>
          <cell r="V30">
            <v>10798.93</v>
          </cell>
          <cell r="W30">
            <v>75000</v>
          </cell>
          <cell r="X30">
            <v>11176.23</v>
          </cell>
          <cell r="Y30">
            <v>75000</v>
          </cell>
          <cell r="Z30">
            <v>880363.75</v>
          </cell>
        </row>
        <row r="32">
          <cell r="A32" t="str">
            <v>4016.East Bank Srvce Cntr: CB10.East Bank Srvce Cntr</v>
          </cell>
          <cell r="B32">
            <v>7499998.4300000006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>
            <v>749999.5</v>
          </cell>
          <cell r="Q32">
            <v>2000000</v>
          </cell>
          <cell r="R32">
            <v>750000.5</v>
          </cell>
          <cell r="S32">
            <v>300000</v>
          </cell>
          <cell r="T32">
            <v>750000.44</v>
          </cell>
          <cell r="U32">
            <v>320000</v>
          </cell>
          <cell r="V32">
            <v>749999.94</v>
          </cell>
          <cell r="W32">
            <v>500000</v>
          </cell>
          <cell r="X32">
            <v>500000.63</v>
          </cell>
          <cell r="Y32">
            <v>1200000</v>
          </cell>
          <cell r="Z32">
            <v>7820001.0099999988</v>
          </cell>
        </row>
        <row r="33">
          <cell r="Z33">
            <v>0</v>
          </cell>
        </row>
        <row r="34">
          <cell r="Z34">
            <v>0</v>
          </cell>
        </row>
        <row r="35">
          <cell r="A35" t="str">
            <v xml:space="preserve">East Bank Service Center </v>
          </cell>
          <cell r="B35">
            <v>7499998.4300000006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749999.5</v>
          </cell>
          <cell r="Q35">
            <v>2000000</v>
          </cell>
          <cell r="R35">
            <v>750000.5</v>
          </cell>
          <cell r="S35">
            <v>300000</v>
          </cell>
          <cell r="T35">
            <v>750000.44</v>
          </cell>
          <cell r="U35">
            <v>320000</v>
          </cell>
          <cell r="V35">
            <v>749999.94</v>
          </cell>
          <cell r="W35">
            <v>500000</v>
          </cell>
          <cell r="X35">
            <v>500000.63</v>
          </cell>
          <cell r="Y35">
            <v>1200000</v>
          </cell>
          <cell r="Z35">
            <v>7820001.0099999988</v>
          </cell>
        </row>
        <row r="36">
          <cell r="A36" t="str">
            <v>Structures-Other</v>
          </cell>
          <cell r="B36">
            <v>97767</v>
          </cell>
          <cell r="C36">
            <v>79971.89</v>
          </cell>
          <cell r="D36">
            <v>513630.41</v>
          </cell>
          <cell r="F36">
            <v>745150.33</v>
          </cell>
          <cell r="H36">
            <v>61902.04</v>
          </cell>
          <cell r="J36">
            <v>36674.629999999997</v>
          </cell>
          <cell r="L36">
            <v>76184.009999999995</v>
          </cell>
          <cell r="N36">
            <v>178334.45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-198000</v>
          </cell>
          <cell r="Z36">
            <v>1493847.7599999998</v>
          </cell>
        </row>
        <row r="37">
          <cell r="A37" t="str">
            <v>Structures</v>
          </cell>
          <cell r="B37">
            <v>7597765.4300000006</v>
          </cell>
          <cell r="C37">
            <v>79971.89</v>
          </cell>
          <cell r="D37">
            <v>513630.41</v>
          </cell>
          <cell r="E37">
            <v>0</v>
          </cell>
          <cell r="F37">
            <v>745150.33</v>
          </cell>
          <cell r="G37">
            <v>0</v>
          </cell>
          <cell r="H37">
            <v>61902.04</v>
          </cell>
          <cell r="I37">
            <v>0</v>
          </cell>
          <cell r="J37">
            <v>36674.629999999997</v>
          </cell>
          <cell r="K37">
            <v>0</v>
          </cell>
          <cell r="L37">
            <v>76184.009999999995</v>
          </cell>
          <cell r="M37">
            <v>0</v>
          </cell>
          <cell r="N37">
            <v>178334.45</v>
          </cell>
          <cell r="O37">
            <v>0</v>
          </cell>
          <cell r="P37">
            <v>749999.5</v>
          </cell>
          <cell r="Q37">
            <v>2000000</v>
          </cell>
          <cell r="R37">
            <v>750000.5</v>
          </cell>
          <cell r="S37">
            <v>300000</v>
          </cell>
          <cell r="T37">
            <v>750000.44</v>
          </cell>
          <cell r="U37">
            <v>320000</v>
          </cell>
          <cell r="V37">
            <v>749999.94</v>
          </cell>
          <cell r="W37">
            <v>500000</v>
          </cell>
          <cell r="X37">
            <v>500000.63</v>
          </cell>
          <cell r="Y37">
            <v>1002000</v>
          </cell>
          <cell r="Z37">
            <v>9313848.7699999996</v>
          </cell>
        </row>
        <row r="39">
          <cell r="A39" t="str">
            <v>4016.AMI: CB10.AMI</v>
          </cell>
          <cell r="B39">
            <v>3543817.56</v>
          </cell>
          <cell r="C39">
            <v>308223.38</v>
          </cell>
          <cell r="D39">
            <v>330299.18</v>
          </cell>
          <cell r="F39">
            <v>31097.09</v>
          </cell>
          <cell r="H39">
            <v>213148.93</v>
          </cell>
          <cell r="J39">
            <v>55132.6</v>
          </cell>
          <cell r="L39">
            <v>105293.97</v>
          </cell>
          <cell r="N39">
            <v>47034.91</v>
          </cell>
          <cell r="P39" t="str">
            <v xml:space="preserve"> 0</v>
          </cell>
          <cell r="Q39">
            <v>-110000</v>
          </cell>
          <cell r="R39" t="str">
            <v xml:space="preserve"> 0</v>
          </cell>
          <cell r="T39" t="str">
            <v xml:space="preserve"> 0</v>
          </cell>
          <cell r="V39" t="str">
            <v xml:space="preserve"> 0</v>
          </cell>
          <cell r="X39" t="str">
            <v xml:space="preserve"> 0</v>
          </cell>
          <cell r="Z39">
            <v>980230.06</v>
          </cell>
        </row>
        <row r="40">
          <cell r="A40" t="str">
            <v>020.077.4050.10M.Tangi AMI</v>
          </cell>
          <cell r="B40" t="str">
            <v xml:space="preserve"> 0</v>
          </cell>
          <cell r="C40">
            <v>815.19</v>
          </cell>
          <cell r="D40">
            <v>237464.69</v>
          </cell>
          <cell r="F40">
            <v>1004917.31</v>
          </cell>
          <cell r="H40">
            <v>110321.31</v>
          </cell>
          <cell r="J40">
            <v>43045.61</v>
          </cell>
          <cell r="L40">
            <v>72254.009999999995</v>
          </cell>
          <cell r="N40">
            <v>48223.51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1517041.6300000001</v>
          </cell>
        </row>
        <row r="41">
          <cell r="A41" t="str">
            <v>020.077.4050.10M.Tangi.AMI.TGB</v>
          </cell>
          <cell r="B41" t="str">
            <v xml:space="preserve"> 0</v>
          </cell>
          <cell r="C41">
            <v>730325.45</v>
          </cell>
          <cell r="D41">
            <v>8053.03</v>
          </cell>
          <cell r="F41">
            <v>84501.41</v>
          </cell>
          <cell r="H41">
            <v>163400.32999999999</v>
          </cell>
          <cell r="J41">
            <v>2052.02</v>
          </cell>
          <cell r="L41">
            <v>30909.68</v>
          </cell>
          <cell r="N41">
            <v>5541.93</v>
          </cell>
          <cell r="P41" t="str">
            <v xml:space="preserve"> 0</v>
          </cell>
          <cell r="R41" t="str">
            <v xml:space="preserve"> 0</v>
          </cell>
          <cell r="T41" t="str">
            <v xml:space="preserve"> 0</v>
          </cell>
          <cell r="V41" t="str">
            <v xml:space="preserve"> 0</v>
          </cell>
          <cell r="X41" t="str">
            <v xml:space="preserve"> 0</v>
          </cell>
          <cell r="Z41">
            <v>1024783.8500000001</v>
          </cell>
        </row>
        <row r="42">
          <cell r="A42" t="str">
            <v>CB09.4016.02.SIMP.077: AMI</v>
          </cell>
          <cell r="B42" t="str">
            <v xml:space="preserve"> 0</v>
          </cell>
          <cell r="C42">
            <v>272687.98</v>
          </cell>
          <cell r="D42">
            <v>74898.83</v>
          </cell>
          <cell r="F42">
            <v>373495.85</v>
          </cell>
          <cell r="H42">
            <v>-51745.66</v>
          </cell>
          <cell r="J42">
            <v>172707.83</v>
          </cell>
          <cell r="L42">
            <v>230544.73</v>
          </cell>
          <cell r="N42">
            <v>160796.39000000001</v>
          </cell>
          <cell r="P42" t="str">
            <v xml:space="preserve"> 0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1233385.9499999997</v>
          </cell>
        </row>
        <row r="43">
          <cell r="Z43">
            <v>0</v>
          </cell>
        </row>
        <row r="44">
          <cell r="Z44">
            <v>0</v>
          </cell>
        </row>
        <row r="45">
          <cell r="A45" t="str">
            <v>AMI</v>
          </cell>
          <cell r="B45">
            <v>3543817.56</v>
          </cell>
          <cell r="C45">
            <v>1312052</v>
          </cell>
          <cell r="D45">
            <v>650715.73</v>
          </cell>
          <cell r="E45">
            <v>0</v>
          </cell>
          <cell r="F45">
            <v>1494011.6600000001</v>
          </cell>
          <cell r="G45">
            <v>0</v>
          </cell>
          <cell r="H45">
            <v>435124.90999999992</v>
          </cell>
          <cell r="I45">
            <v>0</v>
          </cell>
          <cell r="J45">
            <v>272938.06</v>
          </cell>
          <cell r="K45">
            <v>0</v>
          </cell>
          <cell r="L45">
            <v>439002.39</v>
          </cell>
          <cell r="M45">
            <v>0</v>
          </cell>
          <cell r="N45">
            <v>261596.74000000002</v>
          </cell>
          <cell r="O45">
            <v>0</v>
          </cell>
          <cell r="P45">
            <v>0</v>
          </cell>
          <cell r="Q45">
            <v>-110000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4755441.49</v>
          </cell>
        </row>
        <row r="47">
          <cell r="A47" t="str">
            <v>4016.02.SIMP.077: CB10.Lafitte Feeder</v>
          </cell>
          <cell r="B47">
            <v>569517.22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>
            <v>81.87</v>
          </cell>
          <cell r="L47">
            <v>676.08</v>
          </cell>
          <cell r="N47">
            <v>14380.86</v>
          </cell>
          <cell r="P47" t="str">
            <v xml:space="preserve"> 0</v>
          </cell>
          <cell r="Q47">
            <v>200000</v>
          </cell>
          <cell r="R47" t="str">
            <v xml:space="preserve"> 0</v>
          </cell>
          <cell r="S47">
            <v>30000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245138.81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Lafitte Feeder</v>
          </cell>
          <cell r="B50">
            <v>569517.22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81.87</v>
          </cell>
          <cell r="K50">
            <v>0</v>
          </cell>
          <cell r="L50">
            <v>676.08</v>
          </cell>
          <cell r="M50">
            <v>0</v>
          </cell>
          <cell r="N50">
            <v>14380.86</v>
          </cell>
          <cell r="O50">
            <v>0</v>
          </cell>
          <cell r="P50">
            <v>0</v>
          </cell>
          <cell r="Q50">
            <v>200000</v>
          </cell>
          <cell r="R50">
            <v>0</v>
          </cell>
          <cell r="S50">
            <v>30000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245138.81</v>
          </cell>
        </row>
        <row r="51">
          <cell r="A51" t="str">
            <v>System Improvements-Other</v>
          </cell>
          <cell r="B51">
            <v>420153.50000000023</v>
          </cell>
          <cell r="C51">
            <v>105406.83000000007</v>
          </cell>
          <cell r="D51">
            <v>95482.530000000028</v>
          </cell>
          <cell r="F51">
            <v>78466.299999999814</v>
          </cell>
          <cell r="H51">
            <v>43585.830000000075</v>
          </cell>
          <cell r="J51">
            <v>9509.3799999999992</v>
          </cell>
          <cell r="L51">
            <v>19387.459999999977</v>
          </cell>
          <cell r="N51">
            <v>13489.249999999956</v>
          </cell>
          <cell r="P51">
            <v>0</v>
          </cell>
          <cell r="Q51">
            <v>100000</v>
          </cell>
          <cell r="R51">
            <v>42149.08</v>
          </cell>
          <cell r="S51">
            <v>200000</v>
          </cell>
          <cell r="T51">
            <v>42383.42</v>
          </cell>
          <cell r="U51">
            <v>75000</v>
          </cell>
          <cell r="V51">
            <v>0</v>
          </cell>
          <cell r="W51">
            <v>130000</v>
          </cell>
          <cell r="X51">
            <v>0</v>
          </cell>
          <cell r="Z51">
            <v>954860.08</v>
          </cell>
        </row>
        <row r="52">
          <cell r="A52" t="str">
            <v>System Improvements</v>
          </cell>
          <cell r="B52">
            <v>4533488.28</v>
          </cell>
          <cell r="C52">
            <v>1417458.83</v>
          </cell>
          <cell r="D52">
            <v>746198.26</v>
          </cell>
          <cell r="E52">
            <v>0</v>
          </cell>
          <cell r="F52">
            <v>1572477.96</v>
          </cell>
          <cell r="G52">
            <v>0</v>
          </cell>
          <cell r="H52">
            <v>478710.74</v>
          </cell>
          <cell r="I52">
            <v>0</v>
          </cell>
          <cell r="J52">
            <v>282529.31</v>
          </cell>
          <cell r="K52">
            <v>0</v>
          </cell>
          <cell r="L52">
            <v>459065.93</v>
          </cell>
          <cell r="M52">
            <v>0</v>
          </cell>
          <cell r="N52">
            <v>289466.84999999998</v>
          </cell>
          <cell r="O52">
            <v>0</v>
          </cell>
          <cell r="P52" t="str">
            <v xml:space="preserve"> 0</v>
          </cell>
          <cell r="Q52">
            <v>190000</v>
          </cell>
          <cell r="R52">
            <v>42149.08</v>
          </cell>
          <cell r="S52">
            <v>230000</v>
          </cell>
          <cell r="T52">
            <v>42383.42</v>
          </cell>
          <cell r="U52">
            <v>75000</v>
          </cell>
          <cell r="V52" t="str">
            <v xml:space="preserve"> 0</v>
          </cell>
          <cell r="W52">
            <v>130000</v>
          </cell>
          <cell r="X52" t="str">
            <v xml:space="preserve"> 0</v>
          </cell>
          <cell r="Y52">
            <v>0</v>
          </cell>
          <cell r="Z52">
            <v>5955440.379999999</v>
          </cell>
        </row>
        <row r="54">
          <cell r="A54" t="str">
            <v>4016.02.SINT.077: CB10.St. Bernard Svc Line Removals</v>
          </cell>
          <cell r="B54">
            <v>1338854.78</v>
          </cell>
          <cell r="C54">
            <v>7541.83</v>
          </cell>
          <cell r="D54">
            <v>36936.699999999997</v>
          </cell>
          <cell r="F54">
            <v>202515.78</v>
          </cell>
          <cell r="H54">
            <v>10874.04</v>
          </cell>
          <cell r="J54" t="str">
            <v xml:space="preserve"> 0</v>
          </cell>
          <cell r="L54">
            <v>3025.14</v>
          </cell>
          <cell r="N54" t="str">
            <v xml:space="preserve"> 0</v>
          </cell>
          <cell r="P54">
            <v>89983.52</v>
          </cell>
          <cell r="R54">
            <v>88985.5</v>
          </cell>
          <cell r="S54">
            <v>-50000</v>
          </cell>
          <cell r="T54">
            <v>89501.51</v>
          </cell>
          <cell r="U54">
            <v>-60000</v>
          </cell>
          <cell r="V54">
            <v>93330.66</v>
          </cell>
          <cell r="W54">
            <v>-75000</v>
          </cell>
          <cell r="X54">
            <v>78254.94</v>
          </cell>
          <cell r="Z54">
            <v>515949.62000000005</v>
          </cell>
        </row>
        <row r="55">
          <cell r="A55" t="str">
            <v>CB09.4016.02.SINT.077: St. Bernard Service Line Removals</v>
          </cell>
          <cell r="B55" t="str">
            <v xml:space="preserve"> 0</v>
          </cell>
          <cell r="C55">
            <v>387.15</v>
          </cell>
          <cell r="D55">
            <v>8701.23</v>
          </cell>
          <cell r="F55">
            <v>1512.16</v>
          </cell>
          <cell r="H55">
            <v>378.14</v>
          </cell>
          <cell r="J55">
            <v>835.88</v>
          </cell>
          <cell r="L55">
            <v>472.28</v>
          </cell>
          <cell r="N55">
            <v>326.55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12613.389999999998</v>
          </cell>
        </row>
        <row r="56">
          <cell r="Z56">
            <v>0</v>
          </cell>
        </row>
        <row r="57">
          <cell r="Z57">
            <v>0</v>
          </cell>
        </row>
        <row r="58">
          <cell r="A58" t="str">
            <v>St. Bernard Service Line Removal</v>
          </cell>
          <cell r="B58">
            <v>1338854.78</v>
          </cell>
          <cell r="C58">
            <v>7928.98</v>
          </cell>
          <cell r="D58">
            <v>45637.929999999993</v>
          </cell>
          <cell r="E58">
            <v>0</v>
          </cell>
          <cell r="F58">
            <v>204027.94</v>
          </cell>
          <cell r="G58">
            <v>0</v>
          </cell>
          <cell r="H58">
            <v>11252.18</v>
          </cell>
          <cell r="I58">
            <v>0</v>
          </cell>
          <cell r="J58">
            <v>835.88</v>
          </cell>
          <cell r="K58">
            <v>0</v>
          </cell>
          <cell r="L58">
            <v>3497.42</v>
          </cell>
          <cell r="M58">
            <v>0</v>
          </cell>
          <cell r="N58">
            <v>326.55</v>
          </cell>
          <cell r="O58">
            <v>0</v>
          </cell>
          <cell r="P58">
            <v>89983.52</v>
          </cell>
          <cell r="Q58">
            <v>0</v>
          </cell>
          <cell r="R58">
            <v>88985.5</v>
          </cell>
          <cell r="S58">
            <v>-50000</v>
          </cell>
          <cell r="T58">
            <v>89501.51</v>
          </cell>
          <cell r="U58">
            <v>-60000</v>
          </cell>
          <cell r="V58">
            <v>93330.66</v>
          </cell>
          <cell r="W58">
            <v>-75000</v>
          </cell>
          <cell r="X58">
            <v>78254.94</v>
          </cell>
          <cell r="Y58">
            <v>0</v>
          </cell>
          <cell r="Z58">
            <v>528563.01</v>
          </cell>
        </row>
        <row r="59">
          <cell r="A59" t="str">
            <v>System Integrity-Other</v>
          </cell>
          <cell r="B59">
            <v>10929909.560000001</v>
          </cell>
          <cell r="C59">
            <v>952238.21</v>
          </cell>
          <cell r="D59">
            <v>1018248.9000000001</v>
          </cell>
          <cell r="F59">
            <v>1329166.8400000001</v>
          </cell>
          <cell r="H59">
            <v>708706.12</v>
          </cell>
          <cell r="J59">
            <v>775860.28</v>
          </cell>
          <cell r="L59">
            <v>1395653.98</v>
          </cell>
          <cell r="N59">
            <v>792676.37</v>
          </cell>
          <cell r="P59">
            <v>1038620.71</v>
          </cell>
          <cell r="Q59">
            <v>-300000</v>
          </cell>
          <cell r="R59">
            <v>1028334.8999999999</v>
          </cell>
          <cell r="S59">
            <v>-300000</v>
          </cell>
          <cell r="T59">
            <v>1101250.1599999999</v>
          </cell>
          <cell r="U59">
            <v>-250000</v>
          </cell>
          <cell r="V59">
            <v>1062266.6800000002</v>
          </cell>
          <cell r="W59">
            <v>-230000</v>
          </cell>
          <cell r="X59">
            <v>870525.47</v>
          </cell>
          <cell r="Y59">
            <v>-175000</v>
          </cell>
          <cell r="Z59">
            <v>10818548.620000001</v>
          </cell>
        </row>
        <row r="60">
          <cell r="A60" t="str">
            <v>System Integrity</v>
          </cell>
          <cell r="B60">
            <v>12268764.34</v>
          </cell>
          <cell r="C60">
            <v>960167.19</v>
          </cell>
          <cell r="D60">
            <v>1063886.83</v>
          </cell>
          <cell r="E60">
            <v>0</v>
          </cell>
          <cell r="F60">
            <v>1533194.78</v>
          </cell>
          <cell r="G60">
            <v>0</v>
          </cell>
          <cell r="H60">
            <v>719958.3</v>
          </cell>
          <cell r="I60">
            <v>0</v>
          </cell>
          <cell r="J60">
            <v>776696.16</v>
          </cell>
          <cell r="K60">
            <v>0</v>
          </cell>
          <cell r="L60">
            <v>1399151.4</v>
          </cell>
          <cell r="M60">
            <v>0</v>
          </cell>
          <cell r="N60">
            <v>793002.92</v>
          </cell>
          <cell r="O60">
            <v>0</v>
          </cell>
          <cell r="P60">
            <v>1128604.23</v>
          </cell>
          <cell r="Q60">
            <v>-300000</v>
          </cell>
          <cell r="R60">
            <v>1117320.3999999999</v>
          </cell>
          <cell r="S60">
            <v>-350000</v>
          </cell>
          <cell r="T60">
            <v>1190751.67</v>
          </cell>
          <cell r="U60">
            <v>-310000</v>
          </cell>
          <cell r="V60">
            <v>1155597.3400000001</v>
          </cell>
          <cell r="W60">
            <v>-305000</v>
          </cell>
          <cell r="X60">
            <v>948780.41</v>
          </cell>
          <cell r="Y60">
            <v>-175000</v>
          </cell>
          <cell r="Z60">
            <v>11347111.630000001</v>
          </cell>
        </row>
        <row r="62">
          <cell r="A62" t="str">
            <v>Vehicles</v>
          </cell>
          <cell r="B62" t="str">
            <v xml:space="preserve"> 0</v>
          </cell>
          <cell r="C62" t="str">
            <v xml:space="preserve"> 0</v>
          </cell>
          <cell r="D62" t="str">
            <v xml:space="preserve"> 0</v>
          </cell>
          <cell r="F62" t="str">
            <v xml:space="preserve"> 0</v>
          </cell>
          <cell r="H62">
            <v>-2070</v>
          </cell>
          <cell r="J62" t="str">
            <v xml:space="preserve"> 0</v>
          </cell>
          <cell r="L62" t="str">
            <v xml:space="preserve"> 0</v>
          </cell>
          <cell r="N62" t="str">
            <v xml:space="preserve"> 0</v>
          </cell>
          <cell r="P62" t="str">
            <v xml:space="preserve"> 0</v>
          </cell>
          <cell r="R62" t="str">
            <v xml:space="preserve"> 0</v>
          </cell>
          <cell r="T62" t="str">
            <v xml:space="preserve"> 0</v>
          </cell>
          <cell r="V62" t="str">
            <v xml:space="preserve"> 0</v>
          </cell>
          <cell r="X62" t="str">
            <v xml:space="preserve"> 0</v>
          </cell>
          <cell r="Z62">
            <v>-2070</v>
          </cell>
        </row>
        <row r="64">
          <cell r="A64" t="str">
            <v>NonGrowth</v>
          </cell>
          <cell r="B64">
            <v>29386394.729999997</v>
          </cell>
          <cell r="C64">
            <v>2683693.17</v>
          </cell>
          <cell r="D64">
            <v>2706596.3</v>
          </cell>
          <cell r="E64">
            <v>0</v>
          </cell>
          <cell r="F64">
            <v>3707997.35</v>
          </cell>
          <cell r="G64">
            <v>0</v>
          </cell>
          <cell r="H64">
            <v>1349391.75</v>
          </cell>
          <cell r="I64">
            <v>0</v>
          </cell>
          <cell r="J64">
            <v>1448475.82</v>
          </cell>
          <cell r="K64">
            <v>0</v>
          </cell>
          <cell r="L64">
            <v>2200363.41</v>
          </cell>
          <cell r="M64">
            <v>0</v>
          </cell>
          <cell r="N64">
            <v>1272822.04</v>
          </cell>
          <cell r="O64">
            <v>0</v>
          </cell>
          <cell r="P64">
            <v>1923218.08</v>
          </cell>
          <cell r="Q64">
            <v>2015000</v>
          </cell>
          <cell r="R64">
            <v>1953610.19</v>
          </cell>
          <cell r="S64">
            <v>355000</v>
          </cell>
          <cell r="T64">
            <v>2027521.16</v>
          </cell>
          <cell r="U64">
            <v>383000</v>
          </cell>
          <cell r="V64">
            <v>1951801.73</v>
          </cell>
          <cell r="W64">
            <v>690000</v>
          </cell>
          <cell r="X64">
            <v>1496592.97</v>
          </cell>
          <cell r="Y64">
            <v>1197100</v>
          </cell>
          <cell r="Z64">
            <v>29362183.970000003</v>
          </cell>
        </row>
        <row r="66">
          <cell r="A66" t="str">
            <v>Capital</v>
          </cell>
          <cell r="B66">
            <v>36904603.5</v>
          </cell>
          <cell r="C66">
            <v>3351693.56</v>
          </cell>
          <cell r="D66">
            <v>3285399.39</v>
          </cell>
          <cell r="E66">
            <v>0</v>
          </cell>
          <cell r="F66">
            <v>4291164.3899999997</v>
          </cell>
          <cell r="G66">
            <v>0</v>
          </cell>
          <cell r="H66">
            <v>1723372</v>
          </cell>
          <cell r="I66">
            <v>0</v>
          </cell>
          <cell r="J66">
            <v>2083583.93</v>
          </cell>
          <cell r="K66">
            <v>0</v>
          </cell>
          <cell r="L66">
            <v>3007673.13</v>
          </cell>
          <cell r="M66">
            <v>0</v>
          </cell>
          <cell r="N66">
            <v>1778411.91</v>
          </cell>
          <cell r="O66">
            <v>0</v>
          </cell>
          <cell r="P66">
            <v>2567495.4700000002</v>
          </cell>
          <cell r="Q66">
            <v>1965000</v>
          </cell>
          <cell r="R66">
            <v>2659395.83</v>
          </cell>
          <cell r="S66">
            <v>355000</v>
          </cell>
          <cell r="T66">
            <v>2683506.31</v>
          </cell>
          <cell r="U66">
            <v>343000</v>
          </cell>
          <cell r="V66">
            <v>2635013.0099999998</v>
          </cell>
          <cell r="W66">
            <v>690000</v>
          </cell>
          <cell r="X66">
            <v>2260274.8199999998</v>
          </cell>
          <cell r="Y66">
            <v>1197100</v>
          </cell>
          <cell r="Z66">
            <v>36877083.75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-7450.640000000014</v>
          </cell>
          <cell r="D19">
            <v>120770.14</v>
          </cell>
          <cell r="F19">
            <v>-499032.05</v>
          </cell>
          <cell r="H19">
            <v>186186.87</v>
          </cell>
          <cell r="J19">
            <v>143346.38</v>
          </cell>
          <cell r="L19">
            <v>-64304.26</v>
          </cell>
          <cell r="N19">
            <v>-29663.62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132666</v>
          </cell>
          <cell r="Z19">
            <v>-17481.179999999993</v>
          </cell>
        </row>
        <row r="20">
          <cell r="A20" t="str">
            <v>Overhead</v>
          </cell>
          <cell r="B20" t="str">
            <v xml:space="preserve"> 0</v>
          </cell>
          <cell r="C20">
            <v>-193163.79</v>
          </cell>
          <cell r="D20">
            <v>-130116.22</v>
          </cell>
          <cell r="F20">
            <v>323280.01</v>
          </cell>
          <cell r="H20">
            <v>642938.72</v>
          </cell>
          <cell r="J20">
            <v>324243.11</v>
          </cell>
          <cell r="L20">
            <v>-298128.63</v>
          </cell>
          <cell r="N20">
            <v>454573.78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-1123600</v>
          </cell>
          <cell r="Z20">
            <v>26.979999999981374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-200614.43</v>
          </cell>
          <cell r="D27">
            <v>-9346.0799999999581</v>
          </cell>
          <cell r="E27">
            <v>0</v>
          </cell>
          <cell r="F27">
            <v>-175752.04</v>
          </cell>
          <cell r="G27">
            <v>0</v>
          </cell>
          <cell r="H27">
            <v>829125.59</v>
          </cell>
          <cell r="I27">
            <v>0</v>
          </cell>
          <cell r="J27">
            <v>467589.49</v>
          </cell>
          <cell r="K27">
            <v>0</v>
          </cell>
          <cell r="L27">
            <v>-362432.89</v>
          </cell>
          <cell r="M27">
            <v>0</v>
          </cell>
          <cell r="N27">
            <v>424910.16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-990934</v>
          </cell>
          <cell r="Z27">
            <v>-17454.200000000012</v>
          </cell>
        </row>
        <row r="29">
          <cell r="A29" t="str">
            <v>Capital</v>
          </cell>
          <cell r="B29" t="str">
            <v xml:space="preserve"> 0</v>
          </cell>
          <cell r="C29">
            <v>-200614.43</v>
          </cell>
          <cell r="D29">
            <v>-9346.0799999999581</v>
          </cell>
          <cell r="E29">
            <v>0</v>
          </cell>
          <cell r="F29">
            <v>-175752.04</v>
          </cell>
          <cell r="G29">
            <v>0</v>
          </cell>
          <cell r="H29">
            <v>829125.59</v>
          </cell>
          <cell r="I29">
            <v>0</v>
          </cell>
          <cell r="J29">
            <v>467589.49</v>
          </cell>
          <cell r="K29">
            <v>0</v>
          </cell>
          <cell r="L29">
            <v>-362432.89</v>
          </cell>
          <cell r="M29">
            <v>0</v>
          </cell>
          <cell r="N29">
            <v>424910.16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-990934</v>
          </cell>
          <cell r="Z29">
            <v>-17454.200000000012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-MGO-CK"/>
      <sheetName val="B-MGO-CK"/>
      <sheetName val="A-OM-CK"/>
      <sheetName val="B-OM-CK"/>
      <sheetName val="A-MGO-LA"/>
      <sheetName val="B-MGO-LA"/>
      <sheetName val="A-OM-LA"/>
      <sheetName val="B-OM-LA"/>
      <sheetName val="A-MGO-KMD"/>
      <sheetName val="B-MGO-KMD"/>
      <sheetName val="A-OM-KMD"/>
      <sheetName val="B-OM-KMD"/>
      <sheetName val="A-MGO-MS"/>
      <sheetName val="B-MGO-MS"/>
      <sheetName val="A-OM-MS"/>
      <sheetName val="B-OM-MS"/>
      <sheetName val="A-MGO-WTX"/>
      <sheetName val="B-MGO-WTX"/>
      <sheetName val="A-OM-WTX"/>
      <sheetName val="B-OM-WTX"/>
      <sheetName val="A-MGO-MTX"/>
      <sheetName val="B-MGO-MTX"/>
      <sheetName val="A-OM-MTX"/>
      <sheetName val="B-OM-MTX"/>
      <sheetName val="A-MGO-APT"/>
      <sheetName val="B-MGO-APT"/>
      <sheetName val="A-OM-APT"/>
      <sheetName val="B-OM-APT"/>
      <sheetName val="A-MGO-AEH"/>
      <sheetName val="B-MGO-AEH"/>
      <sheetName val="A-OM-AEH"/>
      <sheetName val="B-OM-AEH"/>
      <sheetName val="A-MGO-SS-Elim"/>
      <sheetName val="B-MGO-SS-Elim"/>
      <sheetName val="OM-SS"/>
      <sheetName val="A-OM-SS"/>
      <sheetName val="B-OM-SS"/>
    </sheetNames>
    <sheetDataSet>
      <sheetData sheetId="0"/>
      <sheetData sheetId="1">
        <row r="8">
          <cell r="C8" t="str">
            <v>Colorado Divisions No 24 - COLODV</v>
          </cell>
        </row>
      </sheetData>
      <sheetData sheetId="2">
        <row r="8">
          <cell r="C8" t="str">
            <v>Colorado Divisions No 24 - COLODV</v>
          </cell>
        </row>
      </sheetData>
      <sheetData sheetId="3">
        <row r="8">
          <cell r="B8">
            <v>0</v>
          </cell>
        </row>
      </sheetData>
      <sheetData sheetId="4">
        <row r="8">
          <cell r="B8">
            <v>0</v>
          </cell>
        </row>
      </sheetData>
      <sheetData sheetId="5">
        <row r="8">
          <cell r="C8" t="str">
            <v>Trans La Division - 007DIV</v>
          </cell>
        </row>
      </sheetData>
      <sheetData sheetId="6">
        <row r="8">
          <cell r="C8" t="str">
            <v>Trans La Division - 007DIV</v>
          </cell>
        </row>
      </sheetData>
      <sheetData sheetId="7">
        <row r="8">
          <cell r="B8">
            <v>0</v>
          </cell>
        </row>
      </sheetData>
      <sheetData sheetId="8">
        <row r="8">
          <cell r="B8">
            <v>0</v>
          </cell>
        </row>
      </sheetData>
      <sheetData sheetId="9">
        <row r="8">
          <cell r="C8" t="str">
            <v>Kentucky Division - 009DIV</v>
          </cell>
        </row>
      </sheetData>
      <sheetData sheetId="10">
        <row r="8">
          <cell r="C8" t="str">
            <v>Kentucky Division - 009DIV</v>
          </cell>
        </row>
      </sheetData>
      <sheetData sheetId="11">
        <row r="8">
          <cell r="B8">
            <v>0</v>
          </cell>
        </row>
      </sheetData>
      <sheetData sheetId="12">
        <row r="8">
          <cell r="B8">
            <v>0</v>
          </cell>
        </row>
      </sheetData>
      <sheetData sheetId="13">
        <row r="8">
          <cell r="C8" t="str">
            <v>Atmos Energy-Mississippi</v>
          </cell>
        </row>
      </sheetData>
      <sheetData sheetId="14">
        <row r="8">
          <cell r="C8" t="str">
            <v>Atmos Energy-Mississippi</v>
          </cell>
        </row>
      </sheetData>
      <sheetData sheetId="15">
        <row r="8">
          <cell r="C8" t="str">
            <v>Atmos Energy-Mississippi</v>
          </cell>
        </row>
      </sheetData>
      <sheetData sheetId="16">
        <row r="8">
          <cell r="C8" t="str">
            <v>Atmos Energy-Mississippi</v>
          </cell>
        </row>
      </sheetData>
      <sheetData sheetId="17">
        <row r="8">
          <cell r="C8" t="str">
            <v>Fritch &amp; Sanford City Plant Division - 004DIV</v>
          </cell>
        </row>
      </sheetData>
      <sheetData sheetId="18">
        <row r="8">
          <cell r="C8" t="str">
            <v>Fritch &amp; Sanford City Plant Division - 004DIV</v>
          </cell>
        </row>
      </sheetData>
      <sheetData sheetId="19">
        <row r="8">
          <cell r="C8" t="str">
            <v>Fritch &amp; Sanford City Plant Division - 004DIV</v>
          </cell>
        </row>
      </sheetData>
      <sheetData sheetId="20">
        <row r="7">
          <cell r="C7" t="str">
            <v>Total Year</v>
          </cell>
        </row>
      </sheetData>
      <sheetData sheetId="21">
        <row r="8">
          <cell r="C8" t="str">
            <v>Atmos Energy-Mid-Tex</v>
          </cell>
        </row>
      </sheetData>
      <sheetData sheetId="22">
        <row r="8">
          <cell r="C8" t="str">
            <v>Atmos Energy-Mid-Tex</v>
          </cell>
        </row>
      </sheetData>
      <sheetData sheetId="23">
        <row r="8">
          <cell r="C8" t="str">
            <v>Atmos Energy-Mid-Tex</v>
          </cell>
        </row>
      </sheetData>
      <sheetData sheetId="24">
        <row r="8">
          <cell r="C8" t="str">
            <v>Atmos Energy-Mid-Tex</v>
          </cell>
        </row>
      </sheetData>
      <sheetData sheetId="25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144002712.41</v>
          </cell>
          <cell r="D10">
            <v>22410627.150000002</v>
          </cell>
          <cell r="E10">
            <v>23336509.900000002</v>
          </cell>
          <cell r="F10">
            <v>25260282.630000006</v>
          </cell>
          <cell r="G10">
            <v>23601135.060000002</v>
          </cell>
          <cell r="H10">
            <v>24242976.889999993</v>
          </cell>
          <cell r="I10">
            <v>25151180.780000001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953759.59</v>
          </cell>
          <cell r="D12">
            <v>68830.45</v>
          </cell>
          <cell r="E12">
            <v>86770.92</v>
          </cell>
          <cell r="F12">
            <v>177989.09</v>
          </cell>
          <cell r="G12">
            <v>167266.39999999997</v>
          </cell>
          <cell r="H12">
            <v>208912.44</v>
          </cell>
          <cell r="I12">
            <v>243990.29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Total Operating Revenues</v>
          </cell>
          <cell r="C13">
            <v>144956472</v>
          </cell>
          <cell r="D13">
            <v>22479457.600000001</v>
          </cell>
          <cell r="E13">
            <v>23423280.820000004</v>
          </cell>
          <cell r="F13">
            <v>25438271.720000006</v>
          </cell>
          <cell r="G13">
            <v>23768401.460000001</v>
          </cell>
          <cell r="H13">
            <v>24451889.329999994</v>
          </cell>
          <cell r="I13">
            <v>25395171.07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144002712.41</v>
          </cell>
          <cell r="D21">
            <v>22410627.150000002</v>
          </cell>
          <cell r="E21">
            <v>23336509.900000002</v>
          </cell>
          <cell r="F21">
            <v>25260282.630000006</v>
          </cell>
          <cell r="G21">
            <v>23601135.060000002</v>
          </cell>
          <cell r="H21">
            <v>24242976.889999993</v>
          </cell>
          <cell r="I21">
            <v>25151180.780000001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Gross Profit</v>
          </cell>
          <cell r="C22">
            <v>144956472</v>
          </cell>
          <cell r="D22">
            <v>22479457.600000001</v>
          </cell>
          <cell r="E22">
            <v>23423280.820000004</v>
          </cell>
          <cell r="F22">
            <v>25438271.720000006</v>
          </cell>
          <cell r="G22">
            <v>23768401.460000001</v>
          </cell>
          <cell r="H22">
            <v>24451889.329999994</v>
          </cell>
          <cell r="I22">
            <v>25395171.07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28996041.309999995</v>
          </cell>
          <cell r="D24">
            <v>5349443.5900000008</v>
          </cell>
          <cell r="E24">
            <v>4808095.8800000008</v>
          </cell>
          <cell r="F24">
            <v>4650227.209999999</v>
          </cell>
          <cell r="G24">
            <v>4823639.8199999966</v>
          </cell>
          <cell r="H24">
            <v>4460222.17</v>
          </cell>
          <cell r="I24">
            <v>4904412.6399999969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4883024.76</v>
          </cell>
          <cell r="D27">
            <v>1100596.8299999996</v>
          </cell>
          <cell r="E27">
            <v>526707.90999999992</v>
          </cell>
          <cell r="F27">
            <v>859507.14000000013</v>
          </cell>
          <cell r="G27">
            <v>849423.0399999998</v>
          </cell>
          <cell r="H27">
            <v>738065.49</v>
          </cell>
          <cell r="I27">
            <v>808724.34999999974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SSU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Total Operation &amp; Maintenance Exp - Excl Bad Debt</v>
          </cell>
          <cell r="C29">
            <v>33879066.069999993</v>
          </cell>
          <cell r="D29">
            <v>6450040.4199999999</v>
          </cell>
          <cell r="E29">
            <v>5334803.790000001</v>
          </cell>
          <cell r="F29">
            <v>5509734.3499999996</v>
          </cell>
          <cell r="G29">
            <v>5673062.8599999966</v>
          </cell>
          <cell r="H29">
            <v>5198287.66</v>
          </cell>
          <cell r="I29">
            <v>5713136.9899999965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Bad Debt Expense</v>
          </cell>
          <cell r="C30">
            <v>15829.09</v>
          </cell>
          <cell r="D30" t="str">
            <v>0</v>
          </cell>
          <cell r="E30" t="str">
            <v>0</v>
          </cell>
          <cell r="F30">
            <v>5179.59</v>
          </cell>
          <cell r="G30">
            <v>0</v>
          </cell>
          <cell r="H30">
            <v>0</v>
          </cell>
          <cell r="I30">
            <v>10649.5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1163268.29</v>
          </cell>
          <cell r="D32">
            <v>193344.59</v>
          </cell>
          <cell r="E32">
            <v>190422.69</v>
          </cell>
          <cell r="F32">
            <v>196801.8</v>
          </cell>
          <cell r="G32">
            <v>194825.75</v>
          </cell>
          <cell r="H32">
            <v>194602.82</v>
          </cell>
          <cell r="I32">
            <v>193270.64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19942019.899999999</v>
          </cell>
          <cell r="D35">
            <v>3193542.24</v>
          </cell>
          <cell r="E35">
            <v>3212821.2</v>
          </cell>
          <cell r="F35">
            <v>3379972.52</v>
          </cell>
          <cell r="G35">
            <v>3382548.76</v>
          </cell>
          <cell r="H35">
            <v>3384575.439999999</v>
          </cell>
          <cell r="I35">
            <v>3388559.74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SSU Depreciation</v>
          </cell>
          <cell r="C36">
            <v>1163268.29</v>
          </cell>
          <cell r="D36">
            <v>193344.59</v>
          </cell>
          <cell r="E36">
            <v>190422.69</v>
          </cell>
          <cell r="F36">
            <v>196801.8</v>
          </cell>
          <cell r="G36">
            <v>194825.75</v>
          </cell>
          <cell r="H36">
            <v>194602.82</v>
          </cell>
          <cell r="I36">
            <v>193270.64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Direct Depreciation</v>
          </cell>
          <cell r="C37">
            <v>18778751.609999999</v>
          </cell>
          <cell r="D37">
            <v>3000197.6500000004</v>
          </cell>
          <cell r="E37">
            <v>3022398.5100000002</v>
          </cell>
          <cell r="F37">
            <v>3183170.72</v>
          </cell>
          <cell r="G37">
            <v>3187723.01</v>
          </cell>
          <cell r="H37">
            <v>3189972.6199999992</v>
          </cell>
          <cell r="I37">
            <v>3195289.1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790873.32000000007</v>
          </cell>
          <cell r="D39">
            <v>128444.49000000002</v>
          </cell>
          <cell r="E39">
            <v>190820.84</v>
          </cell>
          <cell r="F39">
            <v>112930.18999999999</v>
          </cell>
          <cell r="G39">
            <v>67986.98000000001</v>
          </cell>
          <cell r="H39">
            <v>44472.5</v>
          </cell>
          <cell r="I39">
            <v>246218.32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Ad Valorem</v>
          </cell>
          <cell r="C40">
            <v>7059259</v>
          </cell>
          <cell r="D40">
            <v>1015709</v>
          </cell>
          <cell r="E40">
            <v>1015709</v>
          </cell>
          <cell r="F40">
            <v>1303542</v>
          </cell>
          <cell r="G40">
            <v>1241433</v>
          </cell>
          <cell r="H40">
            <v>1241433</v>
          </cell>
          <cell r="I40">
            <v>1241433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Franchise Taxes</v>
          </cell>
          <cell r="C41">
            <v>379378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64043</v>
          </cell>
          <cell r="I41">
            <v>64043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172460.74</v>
          </cell>
          <cell r="D43">
            <v>30248.81</v>
          </cell>
          <cell r="E43">
            <v>72578.789999999994</v>
          </cell>
          <cell r="F43">
            <v>-39486.93</v>
          </cell>
          <cell r="G43">
            <v>44322.28</v>
          </cell>
          <cell r="H43">
            <v>31766.080000000002</v>
          </cell>
          <cell r="I43">
            <v>33031.71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3431597.4400000009</v>
          </cell>
          <cell r="D46">
            <v>1440854.89</v>
          </cell>
          <cell r="E46">
            <v>1584206.33</v>
          </cell>
          <cell r="F46">
            <v>1637690.3599999999</v>
          </cell>
          <cell r="G46">
            <v>1620752.1099999999</v>
          </cell>
          <cell r="H46">
            <v>1643866.08</v>
          </cell>
          <cell r="I46">
            <v>-4495772.3299999991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Revenue Related Taxes</v>
          </cell>
          <cell r="C47">
            <v>379378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64043</v>
          </cell>
          <cell r="I47">
            <v>64043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Other Direct Taxes</v>
          </cell>
          <cell r="C48">
            <v>2879758.7000000011</v>
          </cell>
          <cell r="D48">
            <v>1347783.0799999998</v>
          </cell>
          <cell r="E48">
            <v>1448804.54</v>
          </cell>
          <cell r="F48">
            <v>1614354.2899999998</v>
          </cell>
          <cell r="G48">
            <v>1513606.8299999998</v>
          </cell>
          <cell r="H48">
            <v>1548057</v>
          </cell>
          <cell r="I48">
            <v>-4592847.0399999991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SSU  Taxes</v>
          </cell>
          <cell r="C49">
            <v>172460.74</v>
          </cell>
          <cell r="D49">
            <v>30248.81</v>
          </cell>
          <cell r="E49">
            <v>72578.789999999994</v>
          </cell>
          <cell r="F49">
            <v>-39486.93</v>
          </cell>
          <cell r="G49">
            <v>44322.28</v>
          </cell>
          <cell r="H49">
            <v>31766.080000000002</v>
          </cell>
          <cell r="I49">
            <v>33031.71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57268512.5</v>
          </cell>
          <cell r="D51">
            <v>11084437.550000001</v>
          </cell>
          <cell r="E51">
            <v>10131831.320000002</v>
          </cell>
          <cell r="F51">
            <v>10532576.819999998</v>
          </cell>
          <cell r="G51">
            <v>10676363.729999997</v>
          </cell>
          <cell r="H51">
            <v>10226729.18</v>
          </cell>
          <cell r="I51">
            <v>4616573.8999999976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Operating Income (Loss)</v>
          </cell>
          <cell r="C52">
            <v>87687959.5</v>
          </cell>
          <cell r="D52">
            <v>11395020.050000001</v>
          </cell>
          <cell r="E52">
            <v>13291449.500000002</v>
          </cell>
          <cell r="F52">
            <v>14905694.900000008</v>
          </cell>
          <cell r="G52">
            <v>13092037.730000004</v>
          </cell>
          <cell r="H52">
            <v>14225160.149999995</v>
          </cell>
          <cell r="I52">
            <v>20778597.170000002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510396.38</v>
          </cell>
          <cell r="D54">
            <v>49897.11</v>
          </cell>
          <cell r="E54">
            <v>46871.53</v>
          </cell>
          <cell r="F54">
            <v>103379.93000000001</v>
          </cell>
          <cell r="G54">
            <v>44085.13</v>
          </cell>
          <cell r="H54">
            <v>48086.01</v>
          </cell>
          <cell r="I54">
            <v>218076.66999999998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</row>
        <row r="55">
          <cell r="B55" t="str">
            <v>Total Non-Operating Income</v>
          </cell>
          <cell r="C55">
            <v>-1582100.13</v>
          </cell>
          <cell r="D55">
            <v>-304757.2</v>
          </cell>
          <cell r="E55">
            <v>-304417.96999999997</v>
          </cell>
          <cell r="F55">
            <v>-249590.65000000002</v>
          </cell>
          <cell r="G55">
            <v>-306537.48</v>
          </cell>
          <cell r="H55">
            <v>-293389.5</v>
          </cell>
          <cell r="I55">
            <v>-123407.33000000002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17951851.199999999</v>
          </cell>
          <cell r="D57">
            <v>2991975.1999999997</v>
          </cell>
          <cell r="E57">
            <v>2991975.1999999997</v>
          </cell>
          <cell r="F57">
            <v>2991975.1999999997</v>
          </cell>
          <cell r="G57">
            <v>2991975.1999999997</v>
          </cell>
          <cell r="H57">
            <v>2991975.1999999997</v>
          </cell>
          <cell r="I57">
            <v>2991975.1999999997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>
            <v>-401361.76999999996</v>
          </cell>
          <cell r="D61">
            <v>-152945.76999999999</v>
          </cell>
          <cell r="E61">
            <v>-136450.96</v>
          </cell>
          <cell r="F61">
            <v>-22262.05</v>
          </cell>
          <cell r="G61">
            <v>-24971.74</v>
          </cell>
          <cell r="H61">
            <v>-27616.38</v>
          </cell>
          <cell r="I61">
            <v>-37114.870000000003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160488.74</v>
          </cell>
          <cell r="D62">
            <v>-57986.01999999999</v>
          </cell>
          <cell r="E62">
            <v>-37448.28</v>
          </cell>
          <cell r="F62">
            <v>76825.849999999991</v>
          </cell>
          <cell r="G62">
            <v>68013.659999999989</v>
          </cell>
          <cell r="H62">
            <v>43127.209999999992</v>
          </cell>
          <cell r="I62">
            <v>67956.320000000007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</row>
        <row r="63">
          <cell r="B63" t="str">
            <v>ShortTerm Interest Exp. - Division</v>
          </cell>
          <cell r="C63">
            <v>-401361.76999999996</v>
          </cell>
          <cell r="D63">
            <v>-152945.76999999999</v>
          </cell>
          <cell r="E63">
            <v>-136450.96</v>
          </cell>
          <cell r="F63">
            <v>-22262.05</v>
          </cell>
          <cell r="G63">
            <v>-24971.74</v>
          </cell>
          <cell r="H63">
            <v>-27616.38</v>
          </cell>
          <cell r="I63">
            <v>-37114.870000000003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561850.51</v>
          </cell>
          <cell r="D64">
            <v>94959.75</v>
          </cell>
          <cell r="E64">
            <v>99002.68</v>
          </cell>
          <cell r="F64">
            <v>99087.9</v>
          </cell>
          <cell r="G64">
            <v>92985.4</v>
          </cell>
          <cell r="H64">
            <v>70743.59</v>
          </cell>
          <cell r="I64">
            <v>105071.19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Total Interest Expense</v>
          </cell>
          <cell r="C65">
            <v>18112339.939999998</v>
          </cell>
          <cell r="D65">
            <v>2933989.1799999997</v>
          </cell>
          <cell r="E65">
            <v>2954526.92</v>
          </cell>
          <cell r="F65">
            <v>3068801.05</v>
          </cell>
          <cell r="G65">
            <v>3059988.86</v>
          </cell>
          <cell r="H65">
            <v>3035102.4099999997</v>
          </cell>
          <cell r="I65">
            <v>3059931.5199999996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18791551.719999999</v>
          </cell>
          <cell r="D67">
            <v>3039174.2099999995</v>
          </cell>
          <cell r="E67">
            <v>3043116.78</v>
          </cell>
          <cell r="F67">
            <v>3196880.4299999997</v>
          </cell>
          <cell r="G67">
            <v>3216241.47</v>
          </cell>
          <cell r="H67">
            <v>3170701.3999999994</v>
          </cell>
          <cell r="I67">
            <v>3125437.4299999997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Total Other Non-Operating Income/Expense</v>
          </cell>
          <cell r="C68">
            <v>20373651.850000001</v>
          </cell>
          <cell r="D68">
            <v>3343931.4099999997</v>
          </cell>
          <cell r="E68">
            <v>3347534.75</v>
          </cell>
          <cell r="F68">
            <v>3446471.0799999996</v>
          </cell>
          <cell r="G68">
            <v>3522778.95</v>
          </cell>
          <cell r="H68">
            <v>3464090.8999999994</v>
          </cell>
          <cell r="I68">
            <v>3248844.76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</row>
        <row r="69">
          <cell r="B69" t="str">
            <v>Other Non-Operating Income/(Expense)</v>
          </cell>
          <cell r="C69">
            <v>-2771708.2899999991</v>
          </cell>
          <cell r="D69">
            <v>-459839.33999999985</v>
          </cell>
          <cell r="E69">
            <v>-439879.35999999987</v>
          </cell>
          <cell r="F69">
            <v>-481049.95999999996</v>
          </cell>
          <cell r="G69">
            <v>-506875.2200000002</v>
          </cell>
          <cell r="H69">
            <v>-477074.49999999953</v>
          </cell>
          <cell r="I69">
            <v>-406989.91000000015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67314307.650000006</v>
          </cell>
          <cell r="D71">
            <v>8051088.6400000006</v>
          </cell>
          <cell r="E71">
            <v>9943914.7500000019</v>
          </cell>
          <cell r="F71">
            <v>11459223.820000008</v>
          </cell>
          <cell r="G71">
            <v>9569258.7800000049</v>
          </cell>
          <cell r="H71">
            <v>10761069.249999996</v>
          </cell>
          <cell r="I71">
            <v>17529752.410000004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</row>
        <row r="72">
          <cell r="B72" t="str">
            <v>Total Provision (Benefit) for Inc Tax</v>
          </cell>
          <cell r="C72">
            <v>23758802.910000004</v>
          </cell>
          <cell r="D72">
            <v>2847669.83</v>
          </cell>
          <cell r="E72">
            <v>3517162.69</v>
          </cell>
          <cell r="F72">
            <v>3642893.1700000004</v>
          </cell>
          <cell r="G72">
            <v>3654518.35</v>
          </cell>
          <cell r="H72">
            <v>3798657.4400000004</v>
          </cell>
          <cell r="I72">
            <v>6297901.4300000016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Income (Loss), Before Cumulative Effect</v>
          </cell>
          <cell r="C73">
            <v>43555504.740000017</v>
          </cell>
          <cell r="D73">
            <v>5203418.8100000005</v>
          </cell>
          <cell r="E73">
            <v>6426752.0600000024</v>
          </cell>
          <cell r="F73">
            <v>7816330.6500000078</v>
          </cell>
          <cell r="G73">
            <v>5914740.4300000053</v>
          </cell>
          <cell r="H73">
            <v>6962411.8099999959</v>
          </cell>
          <cell r="I73">
            <v>11231850.980000002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</row>
        <row r="74">
          <cell r="B74" t="str">
            <v>Income Statement - Net Income (Loss)</v>
          </cell>
          <cell r="C74">
            <v>43555504.740000017</v>
          </cell>
          <cell r="D74">
            <v>5203418.8100000005</v>
          </cell>
          <cell r="E74">
            <v>6426752.0600000024</v>
          </cell>
          <cell r="F74">
            <v>7816330.6500000078</v>
          </cell>
          <cell r="G74">
            <v>5914740.4300000053</v>
          </cell>
          <cell r="H74">
            <v>6962411.8099999959</v>
          </cell>
          <cell r="I74">
            <v>11231850.980000002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6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298120060</v>
          </cell>
          <cell r="D10">
            <v>22664663</v>
          </cell>
          <cell r="E10">
            <v>22564490</v>
          </cell>
          <cell r="F10">
            <v>22881282</v>
          </cell>
          <cell r="G10">
            <v>23078052</v>
          </cell>
          <cell r="H10">
            <v>22748201</v>
          </cell>
          <cell r="I10">
            <v>23466821</v>
          </cell>
          <cell r="J10">
            <v>23547535</v>
          </cell>
          <cell r="K10">
            <v>27064047</v>
          </cell>
          <cell r="L10">
            <v>27929920</v>
          </cell>
          <cell r="M10">
            <v>27193872</v>
          </cell>
          <cell r="N10">
            <v>26949683</v>
          </cell>
          <cell r="O10">
            <v>28031494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1284000</v>
          </cell>
          <cell r="D12">
            <v>107000</v>
          </cell>
          <cell r="E12">
            <v>107000</v>
          </cell>
          <cell r="F12">
            <v>107000</v>
          </cell>
          <cell r="G12">
            <v>107000</v>
          </cell>
          <cell r="H12">
            <v>107000</v>
          </cell>
          <cell r="I12">
            <v>107000</v>
          </cell>
          <cell r="J12">
            <v>107000</v>
          </cell>
          <cell r="K12">
            <v>107000</v>
          </cell>
          <cell r="L12">
            <v>107000</v>
          </cell>
          <cell r="M12">
            <v>107000</v>
          </cell>
          <cell r="N12">
            <v>107000</v>
          </cell>
          <cell r="O12">
            <v>107000</v>
          </cell>
        </row>
        <row r="13">
          <cell r="B13" t="str">
            <v>Total Operating Revenues</v>
          </cell>
          <cell r="C13">
            <v>299404060</v>
          </cell>
          <cell r="D13">
            <v>22771663</v>
          </cell>
          <cell r="E13">
            <v>22671490</v>
          </cell>
          <cell r="F13">
            <v>22988282</v>
          </cell>
          <cell r="G13">
            <v>23185052</v>
          </cell>
          <cell r="H13">
            <v>22855201</v>
          </cell>
          <cell r="I13">
            <v>23573821</v>
          </cell>
          <cell r="J13">
            <v>23654535</v>
          </cell>
          <cell r="K13">
            <v>27171047</v>
          </cell>
          <cell r="L13">
            <v>28036920</v>
          </cell>
          <cell r="M13">
            <v>27300872</v>
          </cell>
          <cell r="N13">
            <v>27056683</v>
          </cell>
          <cell r="O13">
            <v>28138494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298120060</v>
          </cell>
          <cell r="D21">
            <v>22664663</v>
          </cell>
          <cell r="E21">
            <v>22564490</v>
          </cell>
          <cell r="F21">
            <v>22881282</v>
          </cell>
          <cell r="G21">
            <v>23078052</v>
          </cell>
          <cell r="H21">
            <v>22748201</v>
          </cell>
          <cell r="I21">
            <v>23466821</v>
          </cell>
          <cell r="J21">
            <v>23547535</v>
          </cell>
          <cell r="K21">
            <v>27064047</v>
          </cell>
          <cell r="L21">
            <v>27929920</v>
          </cell>
          <cell r="M21">
            <v>27193872</v>
          </cell>
          <cell r="N21">
            <v>26949683</v>
          </cell>
          <cell r="O21">
            <v>28031494</v>
          </cell>
        </row>
        <row r="22">
          <cell r="B22" t="str">
            <v>Gross Profit</v>
          </cell>
          <cell r="C22">
            <v>299404060</v>
          </cell>
          <cell r="D22">
            <v>22771663</v>
          </cell>
          <cell r="E22">
            <v>22671490</v>
          </cell>
          <cell r="F22">
            <v>22988282</v>
          </cell>
          <cell r="G22">
            <v>23185052</v>
          </cell>
          <cell r="H22">
            <v>22855201</v>
          </cell>
          <cell r="I22">
            <v>23573821</v>
          </cell>
          <cell r="J22">
            <v>23654535</v>
          </cell>
          <cell r="K22">
            <v>27171047</v>
          </cell>
          <cell r="L22">
            <v>28036920</v>
          </cell>
          <cell r="M22">
            <v>27300872</v>
          </cell>
          <cell r="N22">
            <v>27056683</v>
          </cell>
          <cell r="O22">
            <v>28138494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66330541.789999999</v>
          </cell>
          <cell r="D24">
            <v>5523785.2199999997</v>
          </cell>
          <cell r="E24">
            <v>5356308.58</v>
          </cell>
          <cell r="F24">
            <v>4830447.57</v>
          </cell>
          <cell r="G24">
            <v>4841433.0199999996</v>
          </cell>
          <cell r="H24">
            <v>4323494.74</v>
          </cell>
          <cell r="I24">
            <v>4662354.45</v>
          </cell>
          <cell r="J24">
            <v>5341455.3</v>
          </cell>
          <cell r="K24">
            <v>6290365.0599999996</v>
          </cell>
          <cell r="L24">
            <v>7110671.0599999996</v>
          </cell>
          <cell r="M24">
            <v>6369546.1100000003</v>
          </cell>
          <cell r="N24">
            <v>5705257.6399999997</v>
          </cell>
          <cell r="O24">
            <v>5975423.04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9374823.9000000022</v>
          </cell>
          <cell r="D27">
            <v>1401330.7500000002</v>
          </cell>
          <cell r="E27">
            <v>409508.94999999995</v>
          </cell>
          <cell r="F27">
            <v>884553.78</v>
          </cell>
          <cell r="G27">
            <v>914741.78</v>
          </cell>
          <cell r="H27">
            <v>714373.81</v>
          </cell>
          <cell r="I27">
            <v>798429.7100000002</v>
          </cell>
          <cell r="J27">
            <v>645540.7100000002</v>
          </cell>
          <cell r="K27">
            <v>1049901.7100000002</v>
          </cell>
          <cell r="L27">
            <v>630999.7100000002</v>
          </cell>
          <cell r="M27">
            <v>656407.7100000002</v>
          </cell>
          <cell r="N27">
            <v>608437.7100000002</v>
          </cell>
          <cell r="O27">
            <v>660597.57000000007</v>
          </cell>
        </row>
        <row r="28">
          <cell r="B28" t="str">
            <v>SSU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Total Operation &amp; Maintenance Exp - Excl Bad Debt</v>
          </cell>
          <cell r="C29">
            <v>75705365.689999998</v>
          </cell>
          <cell r="D29">
            <v>6925115.9699999997</v>
          </cell>
          <cell r="E29">
            <v>5765817.5300000003</v>
          </cell>
          <cell r="F29">
            <v>5715001.3500000006</v>
          </cell>
          <cell r="G29">
            <v>5756174.7999999998</v>
          </cell>
          <cell r="H29">
            <v>5037868.5500000007</v>
          </cell>
          <cell r="I29">
            <v>5460784.1600000001</v>
          </cell>
          <cell r="J29">
            <v>5986996.0099999998</v>
          </cell>
          <cell r="K29">
            <v>7340266.7699999996</v>
          </cell>
          <cell r="L29">
            <v>7741670.7699999996</v>
          </cell>
          <cell r="M29">
            <v>7025953.8200000003</v>
          </cell>
          <cell r="N29">
            <v>6313695.3499999996</v>
          </cell>
          <cell r="O29">
            <v>6636020.6100000003</v>
          </cell>
        </row>
        <row r="30">
          <cell r="B30" t="str">
            <v>Bad Debt Expense</v>
          </cell>
          <cell r="C30">
            <v>60000</v>
          </cell>
          <cell r="D30">
            <v>5000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>
            <v>5000</v>
          </cell>
          <cell r="K30">
            <v>5000</v>
          </cell>
          <cell r="L30">
            <v>5000</v>
          </cell>
          <cell r="M30">
            <v>5000</v>
          </cell>
          <cell r="N30">
            <v>5000</v>
          </cell>
          <cell r="O30">
            <v>5000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2584406.2399999998</v>
          </cell>
          <cell r="D32">
            <v>208914.76</v>
          </cell>
          <cell r="E32">
            <v>209554.67</v>
          </cell>
          <cell r="F32">
            <v>210258.57</v>
          </cell>
          <cell r="G32">
            <v>211040.69</v>
          </cell>
          <cell r="H32">
            <v>211920.56</v>
          </cell>
          <cell r="I32">
            <v>212926.13</v>
          </cell>
          <cell r="J32">
            <v>214099.3</v>
          </cell>
          <cell r="K32">
            <v>215507.1</v>
          </cell>
          <cell r="L32">
            <v>217266.86</v>
          </cell>
          <cell r="M32">
            <v>219613.19</v>
          </cell>
          <cell r="N32">
            <v>223132.7</v>
          </cell>
          <cell r="O32">
            <v>230171.71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42963050.159999996</v>
          </cell>
          <cell r="D35">
            <v>3310719.0199999996</v>
          </cell>
          <cell r="E35">
            <v>3333367.8</v>
          </cell>
          <cell r="F35">
            <v>3355045.21</v>
          </cell>
          <cell r="G35">
            <v>3376551.56</v>
          </cell>
          <cell r="H35">
            <v>3400300.22</v>
          </cell>
          <cell r="I35">
            <v>3450924.58</v>
          </cell>
          <cell r="J35">
            <v>3494307.54</v>
          </cell>
          <cell r="K35">
            <v>3547147.96</v>
          </cell>
          <cell r="L35">
            <v>3621507.4299999997</v>
          </cell>
          <cell r="M35">
            <v>3740988.51</v>
          </cell>
          <cell r="N35">
            <v>3946833.46</v>
          </cell>
          <cell r="O35">
            <v>4385356.87</v>
          </cell>
        </row>
        <row r="36">
          <cell r="B36" t="str">
            <v>SSU Depreciation</v>
          </cell>
          <cell r="C36">
            <v>2584406.2399999998</v>
          </cell>
          <cell r="D36">
            <v>208914.76</v>
          </cell>
          <cell r="E36">
            <v>209554.67</v>
          </cell>
          <cell r="F36">
            <v>210258.57</v>
          </cell>
          <cell r="G36">
            <v>211040.69</v>
          </cell>
          <cell r="H36">
            <v>211920.56</v>
          </cell>
          <cell r="I36">
            <v>212926.13</v>
          </cell>
          <cell r="J36">
            <v>214099.3</v>
          </cell>
          <cell r="K36">
            <v>215507.1</v>
          </cell>
          <cell r="L36">
            <v>217266.86</v>
          </cell>
          <cell r="M36">
            <v>219613.19</v>
          </cell>
          <cell r="N36">
            <v>223132.7</v>
          </cell>
          <cell r="O36">
            <v>230171.71</v>
          </cell>
        </row>
        <row r="37">
          <cell r="B37" t="str">
            <v>Direct Depreciation</v>
          </cell>
          <cell r="C37">
            <v>40378643.919999994</v>
          </cell>
          <cell r="D37">
            <v>3101804.26</v>
          </cell>
          <cell r="E37">
            <v>3123813.13</v>
          </cell>
          <cell r="F37">
            <v>3144786.64</v>
          </cell>
          <cell r="G37">
            <v>3165510.87</v>
          </cell>
          <cell r="H37">
            <v>3188379.66</v>
          </cell>
          <cell r="I37">
            <v>3237998.45</v>
          </cell>
          <cell r="J37">
            <v>3280208.24</v>
          </cell>
          <cell r="K37">
            <v>3331640.86</v>
          </cell>
          <cell r="L37">
            <v>3404240.57</v>
          </cell>
          <cell r="M37">
            <v>3521375.32</v>
          </cell>
          <cell r="N37">
            <v>3723700.76</v>
          </cell>
          <cell r="O37">
            <v>4155185.16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1673256</v>
          </cell>
          <cell r="D39">
            <v>139438</v>
          </cell>
          <cell r="E39">
            <v>139438</v>
          </cell>
          <cell r="F39">
            <v>139438</v>
          </cell>
          <cell r="G39">
            <v>139438</v>
          </cell>
          <cell r="H39">
            <v>139438</v>
          </cell>
          <cell r="I39">
            <v>139438</v>
          </cell>
          <cell r="J39">
            <v>139438</v>
          </cell>
          <cell r="K39">
            <v>139438</v>
          </cell>
          <cell r="L39">
            <v>139438</v>
          </cell>
          <cell r="M39">
            <v>139438</v>
          </cell>
          <cell r="N39">
            <v>139438</v>
          </cell>
          <cell r="O39">
            <v>139438</v>
          </cell>
        </row>
        <row r="40">
          <cell r="B40" t="str">
            <v>Ad Valorem</v>
          </cell>
          <cell r="C40">
            <v>14220024</v>
          </cell>
          <cell r="D40">
            <v>1016252</v>
          </cell>
          <cell r="E40">
            <v>1016252</v>
          </cell>
          <cell r="F40">
            <v>1016252</v>
          </cell>
          <cell r="G40">
            <v>1241252</v>
          </cell>
          <cell r="H40">
            <v>1241252</v>
          </cell>
          <cell r="I40">
            <v>1241252</v>
          </cell>
          <cell r="J40">
            <v>1241252</v>
          </cell>
          <cell r="K40">
            <v>1241252</v>
          </cell>
          <cell r="L40">
            <v>1241252</v>
          </cell>
          <cell r="M40">
            <v>1241252</v>
          </cell>
          <cell r="N40">
            <v>1241252</v>
          </cell>
          <cell r="O40">
            <v>1241252</v>
          </cell>
        </row>
        <row r="41">
          <cell r="B41" t="str">
            <v>Franchise Taxes</v>
          </cell>
          <cell r="C41">
            <v>753876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62823</v>
          </cell>
          <cell r="I41">
            <v>62823</v>
          </cell>
          <cell r="J41">
            <v>62823</v>
          </cell>
          <cell r="K41">
            <v>62823</v>
          </cell>
          <cell r="L41">
            <v>62823</v>
          </cell>
          <cell r="M41">
            <v>62823</v>
          </cell>
          <cell r="N41">
            <v>62823</v>
          </cell>
          <cell r="O41">
            <v>62823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522218.39999999997</v>
          </cell>
          <cell r="D43">
            <v>43518.2</v>
          </cell>
          <cell r="E43">
            <v>43518.2</v>
          </cell>
          <cell r="F43">
            <v>43518.2</v>
          </cell>
          <cell r="G43">
            <v>43518.2</v>
          </cell>
          <cell r="H43">
            <v>43518.2</v>
          </cell>
          <cell r="I43">
            <v>43518.2</v>
          </cell>
          <cell r="J43">
            <v>43518.2</v>
          </cell>
          <cell r="K43">
            <v>43518.2</v>
          </cell>
          <cell r="L43">
            <v>43518.2</v>
          </cell>
          <cell r="M43">
            <v>43518.2</v>
          </cell>
          <cell r="N43">
            <v>43518.2</v>
          </cell>
          <cell r="O43">
            <v>43518.2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20026929.399999999</v>
          </cell>
          <cell r="D46">
            <v>1488117.2</v>
          </cell>
          <cell r="E46">
            <v>1487612.2</v>
          </cell>
          <cell r="F46">
            <v>1489185.2</v>
          </cell>
          <cell r="G46">
            <v>1715185.2</v>
          </cell>
          <cell r="H46">
            <v>1713595.2</v>
          </cell>
          <cell r="I46">
            <v>1717187.2</v>
          </cell>
          <cell r="J46">
            <v>1717588.2</v>
          </cell>
          <cell r="K46">
            <v>1736467.2</v>
          </cell>
          <cell r="L46">
            <v>1742515.2</v>
          </cell>
          <cell r="M46">
            <v>1738836.2</v>
          </cell>
          <cell r="N46">
            <v>1737615.2</v>
          </cell>
          <cell r="O46">
            <v>1743025.2</v>
          </cell>
        </row>
        <row r="47">
          <cell r="B47" t="str">
            <v>Revenue Related Taxes</v>
          </cell>
          <cell r="C47">
            <v>753876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62823</v>
          </cell>
          <cell r="I47">
            <v>62823</v>
          </cell>
          <cell r="J47">
            <v>62823</v>
          </cell>
          <cell r="K47">
            <v>62823</v>
          </cell>
          <cell r="L47">
            <v>62823</v>
          </cell>
          <cell r="M47">
            <v>62823</v>
          </cell>
          <cell r="N47">
            <v>62823</v>
          </cell>
          <cell r="O47">
            <v>62823</v>
          </cell>
        </row>
        <row r="48">
          <cell r="B48" t="str">
            <v>Other Direct Taxes</v>
          </cell>
          <cell r="C48">
            <v>18750835</v>
          </cell>
          <cell r="D48">
            <v>1381776</v>
          </cell>
          <cell r="E48">
            <v>1381271</v>
          </cell>
          <cell r="F48">
            <v>1382844</v>
          </cell>
          <cell r="G48">
            <v>1608844</v>
          </cell>
          <cell r="H48">
            <v>1607254</v>
          </cell>
          <cell r="I48">
            <v>1610846</v>
          </cell>
          <cell r="J48">
            <v>1611247</v>
          </cell>
          <cell r="K48">
            <v>1630126</v>
          </cell>
          <cell r="L48">
            <v>1636174</v>
          </cell>
          <cell r="M48">
            <v>1632495</v>
          </cell>
          <cell r="N48">
            <v>1631274</v>
          </cell>
          <cell r="O48">
            <v>1636684</v>
          </cell>
        </row>
        <row r="49">
          <cell r="B49" t="str">
            <v>SSU  Taxes</v>
          </cell>
          <cell r="C49">
            <v>522218.39999999997</v>
          </cell>
          <cell r="D49">
            <v>43518.2</v>
          </cell>
          <cell r="E49">
            <v>43518.2</v>
          </cell>
          <cell r="F49">
            <v>43518.2</v>
          </cell>
          <cell r="G49">
            <v>43518.2</v>
          </cell>
          <cell r="H49">
            <v>43518.2</v>
          </cell>
          <cell r="I49">
            <v>43518.2</v>
          </cell>
          <cell r="J49">
            <v>43518.2</v>
          </cell>
          <cell r="K49">
            <v>43518.2</v>
          </cell>
          <cell r="L49">
            <v>43518.2</v>
          </cell>
          <cell r="M49">
            <v>43518.2</v>
          </cell>
          <cell r="N49">
            <v>43518.2</v>
          </cell>
          <cell r="O49">
            <v>43518.2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138755345.25</v>
          </cell>
          <cell r="D51">
            <v>11728952.189999998</v>
          </cell>
          <cell r="E51">
            <v>10591797.529999999</v>
          </cell>
          <cell r="F51">
            <v>10564231.76</v>
          </cell>
          <cell r="G51">
            <v>10852911.559999999</v>
          </cell>
          <cell r="H51">
            <v>10156763.970000001</v>
          </cell>
          <cell r="I51">
            <v>10633895.939999999</v>
          </cell>
          <cell r="J51">
            <v>11203891.75</v>
          </cell>
          <cell r="K51">
            <v>12628881.93</v>
          </cell>
          <cell r="L51">
            <v>13110693.399999999</v>
          </cell>
          <cell r="M51">
            <v>12510778.529999999</v>
          </cell>
          <cell r="N51">
            <v>12003144.009999998</v>
          </cell>
          <cell r="O51">
            <v>12769402.68</v>
          </cell>
        </row>
        <row r="52">
          <cell r="B52" t="str">
            <v>Operating Income (Loss)</v>
          </cell>
          <cell r="C52">
            <v>160648714.75</v>
          </cell>
          <cell r="D52">
            <v>11042710.810000002</v>
          </cell>
          <cell r="E52">
            <v>12079692.470000001</v>
          </cell>
          <cell r="F52">
            <v>12424050.24</v>
          </cell>
          <cell r="G52">
            <v>12332140.440000001</v>
          </cell>
          <cell r="H52">
            <v>12698437.029999999</v>
          </cell>
          <cell r="I52">
            <v>12939925.060000001</v>
          </cell>
          <cell r="J52">
            <v>12450643.25</v>
          </cell>
          <cell r="K52">
            <v>14542165.07</v>
          </cell>
          <cell r="L52">
            <v>14926226.600000001</v>
          </cell>
          <cell r="M52">
            <v>14790093.470000001</v>
          </cell>
          <cell r="N52">
            <v>15053538.990000002</v>
          </cell>
          <cell r="O52">
            <v>15369091.32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588286.82999999996</v>
          </cell>
          <cell r="D54">
            <v>42111.37</v>
          </cell>
          <cell r="E54">
            <v>42450.720000000001</v>
          </cell>
          <cell r="F54">
            <v>56130.13</v>
          </cell>
          <cell r="G54">
            <v>43160.47</v>
          </cell>
          <cell r="H54">
            <v>43479.63</v>
          </cell>
          <cell r="I54">
            <v>57274.239999999998</v>
          </cell>
          <cell r="J54">
            <v>44556.3</v>
          </cell>
          <cell r="K54">
            <v>45085</v>
          </cell>
          <cell r="L54">
            <v>59212.57</v>
          </cell>
          <cell r="M54">
            <v>46740.09</v>
          </cell>
          <cell r="N54">
            <v>47178.44</v>
          </cell>
          <cell r="O54">
            <v>60907.87</v>
          </cell>
        </row>
        <row r="55">
          <cell r="B55" t="str">
            <v>Total Non-Operating Income</v>
          </cell>
          <cell r="C55">
            <v>588286.82999999996</v>
          </cell>
          <cell r="D55">
            <v>42111.37</v>
          </cell>
          <cell r="E55">
            <v>42450.720000000001</v>
          </cell>
          <cell r="F55">
            <v>56130.13</v>
          </cell>
          <cell r="G55">
            <v>43160.47</v>
          </cell>
          <cell r="H55">
            <v>43479.63</v>
          </cell>
          <cell r="I55">
            <v>57274.239999999998</v>
          </cell>
          <cell r="J55">
            <v>44556.3</v>
          </cell>
          <cell r="K55">
            <v>45085</v>
          </cell>
          <cell r="L55">
            <v>59212.57</v>
          </cell>
          <cell r="M55">
            <v>46740.09</v>
          </cell>
          <cell r="N55">
            <v>47178.44</v>
          </cell>
          <cell r="O55">
            <v>60907.87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35988507.719999999</v>
          </cell>
          <cell r="D57">
            <v>2999042.31</v>
          </cell>
          <cell r="E57">
            <v>2999042.31</v>
          </cell>
          <cell r="F57">
            <v>2999042.31</v>
          </cell>
          <cell r="G57">
            <v>2999042.31</v>
          </cell>
          <cell r="H57">
            <v>2999042.31</v>
          </cell>
          <cell r="I57">
            <v>2999042.31</v>
          </cell>
          <cell r="J57">
            <v>2999042.31</v>
          </cell>
          <cell r="K57">
            <v>2999042.31</v>
          </cell>
          <cell r="L57">
            <v>2999042.31</v>
          </cell>
          <cell r="M57">
            <v>2999042.31</v>
          </cell>
          <cell r="N57">
            <v>2999042.31</v>
          </cell>
          <cell r="O57">
            <v>2999042.31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602052.81000000006</v>
          </cell>
          <cell r="D62">
            <v>29832.36</v>
          </cell>
          <cell r="E62">
            <v>55577.62</v>
          </cell>
          <cell r="F62">
            <v>90820.31</v>
          </cell>
          <cell r="G62">
            <v>104555.86</v>
          </cell>
          <cell r="H62">
            <v>72902.87</v>
          </cell>
          <cell r="I62">
            <v>56985.9</v>
          </cell>
          <cell r="J62">
            <v>37097.35</v>
          </cell>
          <cell r="K62">
            <v>31001.38</v>
          </cell>
          <cell r="L62">
            <v>31149.85</v>
          </cell>
          <cell r="M62">
            <v>41723.58</v>
          </cell>
          <cell r="N62">
            <v>22688.37</v>
          </cell>
          <cell r="O62">
            <v>27717.360000000001</v>
          </cell>
        </row>
        <row r="63">
          <cell r="B63" t="str">
            <v>ShortTerm Interest Exp. - Division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602052.81000000006</v>
          </cell>
          <cell r="D64">
            <v>29832.36</v>
          </cell>
          <cell r="E64">
            <v>55577.62</v>
          </cell>
          <cell r="F64">
            <v>90820.31</v>
          </cell>
          <cell r="G64">
            <v>104555.86</v>
          </cell>
          <cell r="H64">
            <v>72902.87</v>
          </cell>
          <cell r="I64">
            <v>56985.9</v>
          </cell>
          <cell r="J64">
            <v>37097.35</v>
          </cell>
          <cell r="K64">
            <v>31001.38</v>
          </cell>
          <cell r="L64">
            <v>31149.85</v>
          </cell>
          <cell r="M64">
            <v>41723.58</v>
          </cell>
          <cell r="N64">
            <v>22688.37</v>
          </cell>
          <cell r="O64">
            <v>27717.360000000001</v>
          </cell>
        </row>
        <row r="65">
          <cell r="B65" t="str">
            <v>Total Interest Expense</v>
          </cell>
          <cell r="C65">
            <v>36590560.530000001</v>
          </cell>
          <cell r="D65">
            <v>3028874.67</v>
          </cell>
          <cell r="E65">
            <v>3054619.93</v>
          </cell>
          <cell r="F65">
            <v>3089862.62</v>
          </cell>
          <cell r="G65">
            <v>3103598.17</v>
          </cell>
          <cell r="H65">
            <v>3071945.18</v>
          </cell>
          <cell r="I65">
            <v>3056028.21</v>
          </cell>
          <cell r="J65">
            <v>3036139.66</v>
          </cell>
          <cell r="K65">
            <v>3030043.69</v>
          </cell>
          <cell r="L65">
            <v>3030192.16</v>
          </cell>
          <cell r="M65">
            <v>3040765.89</v>
          </cell>
          <cell r="N65">
            <v>3021730.68</v>
          </cell>
          <cell r="O65">
            <v>3026759.67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40392982.549999997</v>
          </cell>
          <cell r="D67">
            <v>3515968.17</v>
          </cell>
          <cell r="E67">
            <v>3480499.43</v>
          </cell>
          <cell r="F67">
            <v>3515694.12</v>
          </cell>
          <cell r="G67">
            <v>3517711.67</v>
          </cell>
          <cell r="H67">
            <v>3488700.68</v>
          </cell>
          <cell r="I67">
            <v>3473152.71</v>
          </cell>
          <cell r="J67">
            <v>3476530.16</v>
          </cell>
          <cell r="K67">
            <v>3465020.19</v>
          </cell>
          <cell r="L67">
            <v>3104702.66</v>
          </cell>
          <cell r="M67">
            <v>3135489.39</v>
          </cell>
          <cell r="N67">
            <v>3105203.18</v>
          </cell>
          <cell r="O67">
            <v>3114310.19</v>
          </cell>
        </row>
        <row r="68">
          <cell r="B68" t="str">
            <v>Total Other Non-Operating Income/Expense</v>
          </cell>
          <cell r="C68">
            <v>39804695.719999999</v>
          </cell>
          <cell r="D68">
            <v>3473856.8</v>
          </cell>
          <cell r="E68">
            <v>3438048.71</v>
          </cell>
          <cell r="F68">
            <v>3459563.99</v>
          </cell>
          <cell r="G68">
            <v>3474551.1999999997</v>
          </cell>
          <cell r="H68">
            <v>3445221.0500000003</v>
          </cell>
          <cell r="I68">
            <v>3415878.4699999997</v>
          </cell>
          <cell r="J68">
            <v>3431973.8600000003</v>
          </cell>
          <cell r="K68">
            <v>3419935.19</v>
          </cell>
          <cell r="L68">
            <v>3045490.0900000003</v>
          </cell>
          <cell r="M68">
            <v>3088749.3000000003</v>
          </cell>
          <cell r="N68">
            <v>3058024.74</v>
          </cell>
          <cell r="O68">
            <v>3053402.32</v>
          </cell>
        </row>
        <row r="69">
          <cell r="B69" t="str">
            <v>Other Non-Operating Income/(Expense)</v>
          </cell>
          <cell r="C69">
            <v>-3802422.0199999958</v>
          </cell>
          <cell r="D69">
            <v>-487093.5</v>
          </cell>
          <cell r="E69">
            <v>-425879.5</v>
          </cell>
          <cell r="F69">
            <v>-425831.5</v>
          </cell>
          <cell r="G69">
            <v>-414113.5</v>
          </cell>
          <cell r="H69">
            <v>-416755.5</v>
          </cell>
          <cell r="I69">
            <v>-417124.5</v>
          </cell>
          <cell r="J69">
            <v>-440390.5</v>
          </cell>
          <cell r="K69">
            <v>-434976.5</v>
          </cell>
          <cell r="L69">
            <v>-74510.5</v>
          </cell>
          <cell r="M69">
            <v>-94723.5</v>
          </cell>
          <cell r="N69">
            <v>-83472.5</v>
          </cell>
          <cell r="O69">
            <v>-87550.520000000019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120844019.03</v>
          </cell>
          <cell r="D71">
            <v>7568854.0100000026</v>
          </cell>
          <cell r="E71">
            <v>8641643.7600000016</v>
          </cell>
          <cell r="F71">
            <v>8964486.25</v>
          </cell>
          <cell r="G71">
            <v>8857589.2400000021</v>
          </cell>
          <cell r="H71">
            <v>9253215.9799999986</v>
          </cell>
          <cell r="I71">
            <v>9524046.5899999999</v>
          </cell>
          <cell r="J71">
            <v>9018669.3900000006</v>
          </cell>
          <cell r="K71">
            <v>11122229.880000001</v>
          </cell>
          <cell r="L71">
            <v>11880736.510000002</v>
          </cell>
          <cell r="M71">
            <v>11701344.17</v>
          </cell>
          <cell r="N71">
            <v>11995514.250000002</v>
          </cell>
          <cell r="O71">
            <v>12315689</v>
          </cell>
        </row>
        <row r="72">
          <cell r="B72" t="str">
            <v>Total Provision (Benefit) for Inc Tax</v>
          </cell>
          <cell r="C72">
            <v>42742529.560000002</v>
          </cell>
          <cell r="D72">
            <v>2677103.66</v>
          </cell>
          <cell r="E72">
            <v>3056549.4</v>
          </cell>
          <cell r="F72">
            <v>3170738.78</v>
          </cell>
          <cell r="G72">
            <v>3132929.32</v>
          </cell>
          <cell r="H72">
            <v>3272862.49</v>
          </cell>
          <cell r="I72">
            <v>3368655.28</v>
          </cell>
          <cell r="J72">
            <v>3189903.37</v>
          </cell>
          <cell r="K72">
            <v>3933932.71</v>
          </cell>
          <cell r="L72">
            <v>4202216.51</v>
          </cell>
          <cell r="M72">
            <v>4138765.44</v>
          </cell>
          <cell r="N72">
            <v>4242813.4000000004</v>
          </cell>
          <cell r="O72">
            <v>4356059.2</v>
          </cell>
        </row>
        <row r="73">
          <cell r="B73" t="str">
            <v>Income (Loss), Before Cumulative Effect</v>
          </cell>
          <cell r="C73">
            <v>78101489.470000014</v>
          </cell>
          <cell r="D73">
            <v>4891750.3500000024</v>
          </cell>
          <cell r="E73">
            <v>5585094.3600000013</v>
          </cell>
          <cell r="F73">
            <v>5793747.4700000007</v>
          </cell>
          <cell r="G73">
            <v>5724659.9200000018</v>
          </cell>
          <cell r="H73">
            <v>5980353.4899999984</v>
          </cell>
          <cell r="I73">
            <v>6155391.3100000005</v>
          </cell>
          <cell r="J73">
            <v>5828766.0200000005</v>
          </cell>
          <cell r="K73">
            <v>7188297.1700000009</v>
          </cell>
          <cell r="L73">
            <v>7678520.0000000019</v>
          </cell>
          <cell r="M73">
            <v>7562578.7300000004</v>
          </cell>
          <cell r="N73">
            <v>7752700.8500000015</v>
          </cell>
          <cell r="O73">
            <v>7959629.7999999998</v>
          </cell>
        </row>
        <row r="74">
          <cell r="B74" t="str">
            <v>Income Statement - Net Income (Loss)</v>
          </cell>
          <cell r="C74">
            <v>78101489.470000014</v>
          </cell>
          <cell r="D74">
            <v>4891750.3500000024</v>
          </cell>
          <cell r="E74">
            <v>5585094.3600000013</v>
          </cell>
          <cell r="F74">
            <v>5793747.4700000007</v>
          </cell>
          <cell r="G74">
            <v>5724659.9200000018</v>
          </cell>
          <cell r="H74">
            <v>5980353.4899999984</v>
          </cell>
          <cell r="I74">
            <v>6155391.3100000005</v>
          </cell>
          <cell r="J74">
            <v>5828766.0200000005</v>
          </cell>
          <cell r="K74">
            <v>7188297.1700000009</v>
          </cell>
          <cell r="L74">
            <v>7678520.0000000019</v>
          </cell>
          <cell r="M74">
            <v>7562578.7300000004</v>
          </cell>
          <cell r="N74">
            <v>7752700.8500000015</v>
          </cell>
          <cell r="O74">
            <v>7959629.7999999998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7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10359145.920000002</v>
          </cell>
          <cell r="D9">
            <v>1907631.1699999997</v>
          </cell>
          <cell r="E9">
            <v>1567200.6400000006</v>
          </cell>
          <cell r="F9">
            <v>1841661.7300000002</v>
          </cell>
          <cell r="G9">
            <v>1789277.4800000002</v>
          </cell>
          <cell r="H9">
            <v>1613292.2700000005</v>
          </cell>
          <cell r="I9">
            <v>1640082.6300000001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Benefits</v>
          </cell>
          <cell r="C10">
            <v>2988694.5500000003</v>
          </cell>
          <cell r="D10">
            <v>564504.10000000009</v>
          </cell>
          <cell r="E10">
            <v>438874.03</v>
          </cell>
          <cell r="F10">
            <v>542625.87</v>
          </cell>
          <cell r="G10">
            <v>495993.9</v>
          </cell>
          <cell r="H10">
            <v>469494.58000000013</v>
          </cell>
          <cell r="I10">
            <v>477202.07000000007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Employee Welfare</v>
          </cell>
          <cell r="C11">
            <v>897018.02</v>
          </cell>
          <cell r="D11">
            <v>95264.36</v>
          </cell>
          <cell r="E11">
            <v>160804.05999999997</v>
          </cell>
          <cell r="F11">
            <v>295875.52999999997</v>
          </cell>
          <cell r="G11">
            <v>206875.64000000007</v>
          </cell>
          <cell r="H11">
            <v>93046.469999999987</v>
          </cell>
          <cell r="I11">
            <v>45151.959999999992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Insurance</v>
          </cell>
          <cell r="C12">
            <v>261888.26999999996</v>
          </cell>
          <cell r="D12">
            <v>24291.479999999996</v>
          </cell>
          <cell r="E12">
            <v>79811.539999999994</v>
          </cell>
          <cell r="F12">
            <v>46363.5</v>
          </cell>
          <cell r="G12">
            <v>33767.859999999993</v>
          </cell>
          <cell r="H12">
            <v>28223.009999999995</v>
          </cell>
          <cell r="I12">
            <v>49430.87999999999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Rent, Maint., &amp; Utilities</v>
          </cell>
          <cell r="C13">
            <v>1075094.6599999999</v>
          </cell>
          <cell r="D13">
            <v>181149.56000000008</v>
          </cell>
          <cell r="E13">
            <v>141011.31</v>
          </cell>
          <cell r="F13">
            <v>177625.73999999993</v>
          </cell>
          <cell r="G13">
            <v>185869.03999999986</v>
          </cell>
          <cell r="H13">
            <v>203461.42999999996</v>
          </cell>
          <cell r="I13">
            <v>185977.57999999996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Vehicles &amp; Equip</v>
          </cell>
          <cell r="C14">
            <v>1146733.0699999998</v>
          </cell>
          <cell r="D14">
            <v>198641.68000000014</v>
          </cell>
          <cell r="E14">
            <v>192737.14999999994</v>
          </cell>
          <cell r="F14">
            <v>203079.08</v>
          </cell>
          <cell r="G14">
            <v>189706.62</v>
          </cell>
          <cell r="H14">
            <v>155384.27000000002</v>
          </cell>
          <cell r="I14">
            <v>207184.26999999981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Materials &amp; Supplies</v>
          </cell>
          <cell r="C15">
            <v>1659525.86</v>
          </cell>
          <cell r="D15">
            <v>283147.72000000003</v>
          </cell>
          <cell r="E15">
            <v>178304.73999999996</v>
          </cell>
          <cell r="F15">
            <v>304567.84000000003</v>
          </cell>
          <cell r="G15">
            <v>194195.05999999997</v>
          </cell>
          <cell r="H15">
            <v>284808.12000000005</v>
          </cell>
          <cell r="I15">
            <v>414502.38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Information Technologies</v>
          </cell>
          <cell r="C16">
            <v>178977.07</v>
          </cell>
          <cell r="D16">
            <v>58265.969999999994</v>
          </cell>
          <cell r="E16">
            <v>18272.460000000003</v>
          </cell>
          <cell r="F16">
            <v>23766.420000000002</v>
          </cell>
          <cell r="G16">
            <v>51832.920000000006</v>
          </cell>
          <cell r="H16">
            <v>10658.279999999999</v>
          </cell>
          <cell r="I16">
            <v>16181.02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Telecom</v>
          </cell>
          <cell r="C17">
            <v>392711.97</v>
          </cell>
          <cell r="D17">
            <v>64034.06</v>
          </cell>
          <cell r="E17">
            <v>58535.370000000024</v>
          </cell>
          <cell r="F17">
            <v>65408.430000000022</v>
          </cell>
          <cell r="G17">
            <v>81168.709999999992</v>
          </cell>
          <cell r="H17">
            <v>51290.270000000019</v>
          </cell>
          <cell r="I17">
            <v>72275.129999999946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Marketing</v>
          </cell>
          <cell r="C18">
            <v>74468.829999999987</v>
          </cell>
          <cell r="D18">
            <v>14602.899999999998</v>
          </cell>
          <cell r="E18">
            <v>11257.57</v>
          </cell>
          <cell r="F18">
            <v>36013.799999999996</v>
          </cell>
          <cell r="G18">
            <v>580.63000000000045</v>
          </cell>
          <cell r="H18">
            <v>2280.66</v>
          </cell>
          <cell r="I18">
            <v>9733.2699999999986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Directors &amp; Shareholders &amp;PR</v>
          </cell>
          <cell r="C19">
            <v>184.01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>
            <v>184.01</v>
          </cell>
          <cell r="I19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118856.79999999999</v>
          </cell>
          <cell r="D20">
            <v>13525.27</v>
          </cell>
          <cell r="E20">
            <v>17198.79</v>
          </cell>
          <cell r="F20">
            <v>18087.649999999998</v>
          </cell>
          <cell r="G20">
            <v>34505.050000000003</v>
          </cell>
          <cell r="H20">
            <v>15299.65</v>
          </cell>
          <cell r="I20">
            <v>20240.39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Print &amp; Postages</v>
          </cell>
          <cell r="C21">
            <v>36734.369999999995</v>
          </cell>
          <cell r="D21">
            <v>4896.74</v>
          </cell>
          <cell r="E21">
            <v>6229.7999999999993</v>
          </cell>
          <cell r="F21">
            <v>6303.51</v>
          </cell>
          <cell r="G21">
            <v>8171.45</v>
          </cell>
          <cell r="H21">
            <v>6278.1900000000005</v>
          </cell>
          <cell r="I21">
            <v>4854.6800000000012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Travel &amp; Entertainment</v>
          </cell>
          <cell r="C22">
            <v>555771.13</v>
          </cell>
          <cell r="D22">
            <v>59195.33</v>
          </cell>
          <cell r="E22">
            <v>151822.02000000002</v>
          </cell>
          <cell r="F22">
            <v>96696.639999999985</v>
          </cell>
          <cell r="G22">
            <v>87035.47</v>
          </cell>
          <cell r="H22">
            <v>80234.509999999995</v>
          </cell>
          <cell r="I22">
            <v>80787.16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Training</v>
          </cell>
          <cell r="C23">
            <v>110886.97</v>
          </cell>
          <cell r="D23">
            <v>12115.609999999999</v>
          </cell>
          <cell r="E23">
            <v>19512.98</v>
          </cell>
          <cell r="F23">
            <v>10784.169999999998</v>
          </cell>
          <cell r="G23">
            <v>27616.370000000003</v>
          </cell>
          <cell r="H23">
            <v>18979.04</v>
          </cell>
          <cell r="I23">
            <v>21878.799999999999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</row>
        <row r="24">
          <cell r="B24" t="str">
            <v>Outside Services</v>
          </cell>
          <cell r="C24">
            <v>12081887.489999998</v>
          </cell>
          <cell r="D24">
            <v>1869443.1799999997</v>
          </cell>
          <cell r="E24">
            <v>1796482.7399999998</v>
          </cell>
          <cell r="F24">
            <v>3849183.4199999995</v>
          </cell>
          <cell r="G24">
            <v>1423316.23</v>
          </cell>
          <cell r="H24">
            <v>1451081.2099999995</v>
          </cell>
          <cell r="I24">
            <v>1692380.7099999997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Miscellaneous</v>
          </cell>
          <cell r="C25">
            <v>-3358320.72</v>
          </cell>
          <cell r="D25">
            <v>-73778.819999999992</v>
          </cell>
          <cell r="E25">
            <v>-85758.86</v>
          </cell>
          <cell r="F25">
            <v>-2940410.83</v>
          </cell>
          <cell r="G25">
            <v>-66683.13</v>
          </cell>
          <cell r="H25">
            <v>-101578.96</v>
          </cell>
          <cell r="I25">
            <v>-90110.12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Total BU Direct Expense</v>
          </cell>
          <cell r="C26">
            <v>28580258.27</v>
          </cell>
          <cell r="D26">
            <v>5276930.3099999996</v>
          </cell>
          <cell r="E26">
            <v>4752296.3399999989</v>
          </cell>
          <cell r="F26">
            <v>4577632.4999999981</v>
          </cell>
          <cell r="G26">
            <v>4743229.3000000007</v>
          </cell>
          <cell r="H26">
            <v>4382417.01</v>
          </cell>
          <cell r="I26">
            <v>4847752.8099999996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4883024.76</v>
          </cell>
          <cell r="D30">
            <v>1100596.8299999996</v>
          </cell>
          <cell r="E30">
            <v>526707.90999999992</v>
          </cell>
          <cell r="F30">
            <v>859507.14000000013</v>
          </cell>
          <cell r="G30">
            <v>849423.0399999998</v>
          </cell>
          <cell r="H30">
            <v>738065.49</v>
          </cell>
          <cell r="I30">
            <v>808724.34999999974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Provision for Bad Debt</v>
          </cell>
          <cell r="C31">
            <v>15829.09</v>
          </cell>
          <cell r="D31" t="str">
            <v>0</v>
          </cell>
          <cell r="E31" t="str">
            <v>0</v>
          </cell>
          <cell r="F31">
            <v>5179.59</v>
          </cell>
          <cell r="G31">
            <v>0</v>
          </cell>
          <cell r="H31">
            <v>0</v>
          </cell>
          <cell r="I31">
            <v>10649.5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</row>
        <row r="32">
          <cell r="B32" t="str">
            <v>O&amp;M - Total Operation &amp; Maintenance Expense</v>
          </cell>
          <cell r="C32">
            <v>33894895.159999996</v>
          </cell>
          <cell r="D32">
            <v>6450040.4199999999</v>
          </cell>
          <cell r="E32">
            <v>5334803.79</v>
          </cell>
          <cell r="F32">
            <v>5514913.9399999995</v>
          </cell>
          <cell r="G32">
            <v>5673062.8600000003</v>
          </cell>
          <cell r="H32">
            <v>5198287.66</v>
          </cell>
          <cell r="I32">
            <v>5723786.4900000002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415783.04</v>
          </cell>
          <cell r="D34">
            <v>72513.279999999999</v>
          </cell>
          <cell r="E34">
            <v>55799.539999999994</v>
          </cell>
          <cell r="F34">
            <v>72594.709999999992</v>
          </cell>
          <cell r="G34">
            <v>80410.52</v>
          </cell>
          <cell r="H34">
            <v>77805.16</v>
          </cell>
          <cell r="I34">
            <v>56659.83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SSU Direct Charges</v>
          </cell>
          <cell r="C35">
            <v>415783.04</v>
          </cell>
          <cell r="D35">
            <v>72513.279999999999</v>
          </cell>
          <cell r="E35">
            <v>55799.539999999994</v>
          </cell>
          <cell r="F35">
            <v>72594.709999999992</v>
          </cell>
          <cell r="G35">
            <v>80410.52</v>
          </cell>
          <cell r="H35">
            <v>77805.16</v>
          </cell>
          <cell r="I35">
            <v>56659.83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</sheetData>
      <sheetData sheetId="28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20500108.890000001</v>
          </cell>
          <cell r="D9">
            <v>1793880.8900000006</v>
          </cell>
          <cell r="E9">
            <v>1648580.88</v>
          </cell>
          <cell r="F9">
            <v>1777975.9700000002</v>
          </cell>
          <cell r="G9">
            <v>1793880.8900000006</v>
          </cell>
          <cell r="H9">
            <v>1575930.8399999999</v>
          </cell>
          <cell r="I9">
            <v>1650761.99</v>
          </cell>
          <cell r="J9">
            <v>1721230.85</v>
          </cell>
          <cell r="K9">
            <v>1721230.85</v>
          </cell>
          <cell r="L9">
            <v>1650761.99</v>
          </cell>
          <cell r="M9">
            <v>1793880.8900000006</v>
          </cell>
          <cell r="N9">
            <v>1648580.8800000001</v>
          </cell>
          <cell r="O9">
            <v>1723411.9700000002</v>
          </cell>
        </row>
        <row r="10">
          <cell r="B10" t="str">
            <v>Benefits</v>
          </cell>
          <cell r="C10">
            <v>7568165.2599999988</v>
          </cell>
          <cell r="D10">
            <v>667952.03999999969</v>
          </cell>
          <cell r="E10">
            <v>604640.80999999994</v>
          </cell>
          <cell r="F10">
            <v>661021.72</v>
          </cell>
          <cell r="G10">
            <v>667952.03999999969</v>
          </cell>
          <cell r="H10">
            <v>572985.4800000001</v>
          </cell>
          <cell r="I10">
            <v>605591.16</v>
          </cell>
          <cell r="J10">
            <v>636296.38</v>
          </cell>
          <cell r="K10">
            <v>636296.38</v>
          </cell>
          <cell r="L10">
            <v>605591.16</v>
          </cell>
          <cell r="M10">
            <v>667952.03999999969</v>
          </cell>
          <cell r="N10">
            <v>604640.80999999994</v>
          </cell>
          <cell r="O10">
            <v>637245.24000000011</v>
          </cell>
        </row>
        <row r="11">
          <cell r="B11" t="str">
            <v>Employee Welfare</v>
          </cell>
          <cell r="C11">
            <v>1124440.6999999997</v>
          </cell>
          <cell r="D11">
            <v>130548.42999999996</v>
          </cell>
          <cell r="E11">
            <v>162975.21999999994</v>
          </cell>
          <cell r="F11">
            <v>157778.25999999995</v>
          </cell>
          <cell r="G11">
            <v>177559.8900000001</v>
          </cell>
          <cell r="H11">
            <v>99435.999999999985</v>
          </cell>
          <cell r="I11">
            <v>34347.37999999999</v>
          </cell>
          <cell r="J11">
            <v>34080.46</v>
          </cell>
          <cell r="K11">
            <v>172763.32999999996</v>
          </cell>
          <cell r="L11">
            <v>35762.99</v>
          </cell>
          <cell r="M11">
            <v>44051.23000000001</v>
          </cell>
          <cell r="N11">
            <v>32674.519999999997</v>
          </cell>
          <cell r="O11">
            <v>42462.989999999983</v>
          </cell>
        </row>
        <row r="12">
          <cell r="B12" t="str">
            <v>Insurance</v>
          </cell>
          <cell r="C12">
            <v>415554</v>
          </cell>
          <cell r="D12">
            <v>33864</v>
          </cell>
          <cell r="E12">
            <v>33864</v>
          </cell>
          <cell r="F12">
            <v>33864</v>
          </cell>
          <cell r="G12">
            <v>33864</v>
          </cell>
          <cell r="H12">
            <v>33864</v>
          </cell>
          <cell r="I12">
            <v>33863</v>
          </cell>
          <cell r="J12">
            <v>35376</v>
          </cell>
          <cell r="K12">
            <v>35491</v>
          </cell>
          <cell r="L12">
            <v>35376</v>
          </cell>
          <cell r="M12">
            <v>35376</v>
          </cell>
          <cell r="N12">
            <v>35376</v>
          </cell>
          <cell r="O12">
            <v>35376</v>
          </cell>
        </row>
        <row r="13">
          <cell r="B13" t="str">
            <v>Rent, Maint., &amp; Utilities</v>
          </cell>
          <cell r="C13">
            <v>1917540.35</v>
          </cell>
          <cell r="D13">
            <v>161011.67000000004</v>
          </cell>
          <cell r="E13">
            <v>157837.5</v>
          </cell>
          <cell r="F13">
            <v>161373.5</v>
          </cell>
          <cell r="G13">
            <v>159931.82</v>
          </cell>
          <cell r="H13">
            <v>160087.05000000005</v>
          </cell>
          <cell r="I13">
            <v>159948.69</v>
          </cell>
          <cell r="J13">
            <v>160221.24</v>
          </cell>
          <cell r="K13">
            <v>159834.92000000004</v>
          </cell>
          <cell r="L13">
            <v>160761.92000000004</v>
          </cell>
          <cell r="M13">
            <v>159629.24</v>
          </cell>
          <cell r="N13">
            <v>158586.92000000001</v>
          </cell>
          <cell r="O13">
            <v>158315.88</v>
          </cell>
        </row>
        <row r="14">
          <cell r="B14" t="str">
            <v>Vehicles &amp; Equip</v>
          </cell>
          <cell r="C14">
            <v>2466293.1800000006</v>
          </cell>
          <cell r="D14">
            <v>199500.32</v>
          </cell>
          <cell r="E14">
            <v>199497.63999999998</v>
          </cell>
          <cell r="F14">
            <v>199497.63000000003</v>
          </cell>
          <cell r="G14">
            <v>199533.33</v>
          </cell>
          <cell r="H14">
            <v>199497.63000000003</v>
          </cell>
          <cell r="I14">
            <v>266430.86000000004</v>
          </cell>
          <cell r="J14">
            <v>201526.07</v>
          </cell>
          <cell r="K14">
            <v>200214.71999999997</v>
          </cell>
          <cell r="L14">
            <v>200220.12000000002</v>
          </cell>
          <cell r="M14">
            <v>200220.12000000002</v>
          </cell>
          <cell r="N14">
            <v>200220.12000000002</v>
          </cell>
          <cell r="O14">
            <v>199934.62000000002</v>
          </cell>
        </row>
        <row r="15">
          <cell r="B15" t="str">
            <v>Materials &amp; Supplies</v>
          </cell>
          <cell r="C15">
            <v>4463050.9800000004</v>
          </cell>
          <cell r="D15">
            <v>372413.8</v>
          </cell>
          <cell r="E15">
            <v>375330.38</v>
          </cell>
          <cell r="F15">
            <v>370096.38</v>
          </cell>
          <cell r="G15">
            <v>376846.38</v>
          </cell>
          <cell r="H15">
            <v>382929.38</v>
          </cell>
          <cell r="I15">
            <v>356412.38</v>
          </cell>
          <cell r="J15">
            <v>358820.38</v>
          </cell>
          <cell r="K15">
            <v>380511.38</v>
          </cell>
          <cell r="L15">
            <v>385721.38</v>
          </cell>
          <cell r="M15">
            <v>358505.38</v>
          </cell>
          <cell r="N15">
            <v>377471.38</v>
          </cell>
          <cell r="O15">
            <v>367992.38</v>
          </cell>
        </row>
        <row r="16">
          <cell r="B16" t="str">
            <v>Information Technologies</v>
          </cell>
          <cell r="C16">
            <v>500282</v>
          </cell>
          <cell r="D16">
            <v>68231</v>
          </cell>
          <cell r="E16">
            <v>30181</v>
          </cell>
          <cell r="F16">
            <v>9981</v>
          </cell>
          <cell r="G16">
            <v>9981</v>
          </cell>
          <cell r="H16">
            <v>54981</v>
          </cell>
          <cell r="I16">
            <v>84031</v>
          </cell>
          <cell r="J16">
            <v>9981</v>
          </cell>
          <cell r="K16">
            <v>9981</v>
          </cell>
          <cell r="L16">
            <v>13981</v>
          </cell>
          <cell r="M16">
            <v>90302</v>
          </cell>
          <cell r="N16">
            <v>56870</v>
          </cell>
          <cell r="O16">
            <v>61781</v>
          </cell>
        </row>
        <row r="17">
          <cell r="B17" t="str">
            <v>Telecom</v>
          </cell>
          <cell r="C17">
            <v>794586.70000000007</v>
          </cell>
          <cell r="D17">
            <v>66272.260000000009</v>
          </cell>
          <cell r="E17">
            <v>67728.350000000006</v>
          </cell>
          <cell r="F17">
            <v>65426.800000000017</v>
          </cell>
          <cell r="G17">
            <v>65670</v>
          </cell>
          <cell r="H17">
            <v>65476.450000000012</v>
          </cell>
          <cell r="I17">
            <v>65554.700000000012</v>
          </cell>
          <cell r="J17">
            <v>65462.600000000006</v>
          </cell>
          <cell r="K17">
            <v>68374.580000000016</v>
          </cell>
          <cell r="L17">
            <v>68249.100000000006</v>
          </cell>
          <cell r="M17">
            <v>65564.72</v>
          </cell>
          <cell r="N17">
            <v>65469.570000000007</v>
          </cell>
          <cell r="O17">
            <v>65337.570000000007</v>
          </cell>
        </row>
        <row r="18">
          <cell r="B18" t="str">
            <v>Marketing</v>
          </cell>
          <cell r="C18">
            <v>96894</v>
          </cell>
          <cell r="D18">
            <v>3434</v>
          </cell>
          <cell r="E18">
            <v>6321</v>
          </cell>
          <cell r="F18">
            <v>9221</v>
          </cell>
          <cell r="G18">
            <v>10934</v>
          </cell>
          <cell r="H18">
            <v>12821</v>
          </cell>
          <cell r="I18">
            <v>16521</v>
          </cell>
          <cell r="J18">
            <v>10944</v>
          </cell>
          <cell r="K18">
            <v>3621</v>
          </cell>
          <cell r="L18">
            <v>8221</v>
          </cell>
          <cell r="M18">
            <v>3314</v>
          </cell>
          <cell r="N18">
            <v>3321</v>
          </cell>
          <cell r="O18">
            <v>8221</v>
          </cell>
        </row>
        <row r="19">
          <cell r="B19" t="str">
            <v>Directors &amp; Shareholders &amp;PR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228752</v>
          </cell>
          <cell r="D20">
            <v>25162</v>
          </cell>
          <cell r="E20">
            <v>22185</v>
          </cell>
          <cell r="F20">
            <v>15035</v>
          </cell>
          <cell r="G20">
            <v>28265</v>
          </cell>
          <cell r="H20">
            <v>14253</v>
          </cell>
          <cell r="I20">
            <v>15075</v>
          </cell>
          <cell r="J20">
            <v>28210</v>
          </cell>
          <cell r="K20">
            <v>14220</v>
          </cell>
          <cell r="L20">
            <v>14770</v>
          </cell>
          <cell r="M20">
            <v>18930</v>
          </cell>
          <cell r="N20">
            <v>13380</v>
          </cell>
          <cell r="O20">
            <v>19267</v>
          </cell>
        </row>
        <row r="21">
          <cell r="B21" t="str">
            <v>Print &amp; Postages</v>
          </cell>
          <cell r="C21">
            <v>74774.42</v>
          </cell>
          <cell r="D21">
            <v>6418.5599999999995</v>
          </cell>
          <cell r="E21">
            <v>6109.2099999999991</v>
          </cell>
          <cell r="F21">
            <v>6754.65</v>
          </cell>
          <cell r="G21">
            <v>6132.7099999999991</v>
          </cell>
          <cell r="H21">
            <v>6136</v>
          </cell>
          <cell r="I21">
            <v>6156.2099999999991</v>
          </cell>
          <cell r="J21">
            <v>6685.9</v>
          </cell>
          <cell r="K21">
            <v>6111.66</v>
          </cell>
          <cell r="L21">
            <v>6161.3799999999992</v>
          </cell>
          <cell r="M21">
            <v>6078.19</v>
          </cell>
          <cell r="N21">
            <v>6021.32</v>
          </cell>
          <cell r="O21">
            <v>6008.63</v>
          </cell>
        </row>
        <row r="22">
          <cell r="B22" t="str">
            <v>Travel &amp; Entertainment</v>
          </cell>
          <cell r="C22">
            <v>1294711</v>
          </cell>
          <cell r="D22">
            <v>152176.5</v>
          </cell>
          <cell r="E22">
            <v>133750.5</v>
          </cell>
          <cell r="F22">
            <v>92077.5</v>
          </cell>
          <cell r="G22">
            <v>96392.5</v>
          </cell>
          <cell r="H22">
            <v>118559.5</v>
          </cell>
          <cell r="I22">
            <v>91914.5</v>
          </cell>
          <cell r="J22">
            <v>92045.5</v>
          </cell>
          <cell r="K22">
            <v>135278.5</v>
          </cell>
          <cell r="L22">
            <v>86183.5</v>
          </cell>
          <cell r="M22">
            <v>90345.5</v>
          </cell>
          <cell r="N22">
            <v>84380.5</v>
          </cell>
          <cell r="O22">
            <v>121606.5</v>
          </cell>
        </row>
        <row r="23">
          <cell r="B23" t="str">
            <v>Training</v>
          </cell>
          <cell r="C23">
            <v>297561</v>
          </cell>
          <cell r="D23">
            <v>50922</v>
          </cell>
          <cell r="E23">
            <v>20016</v>
          </cell>
          <cell r="F23">
            <v>17095</v>
          </cell>
          <cell r="G23">
            <v>33453</v>
          </cell>
          <cell r="H23">
            <v>19934</v>
          </cell>
          <cell r="I23">
            <v>27588</v>
          </cell>
          <cell r="J23">
            <v>37699</v>
          </cell>
          <cell r="K23">
            <v>21843</v>
          </cell>
          <cell r="L23">
            <v>18967</v>
          </cell>
          <cell r="M23">
            <v>17821</v>
          </cell>
          <cell r="N23">
            <v>13646</v>
          </cell>
          <cell r="O23">
            <v>18577</v>
          </cell>
        </row>
        <row r="24">
          <cell r="B24" t="str">
            <v>Outside Services</v>
          </cell>
          <cell r="C24">
            <v>24226435.400000002</v>
          </cell>
          <cell r="D24">
            <v>1774069.95</v>
          </cell>
          <cell r="E24">
            <v>1860444.95</v>
          </cell>
          <cell r="F24">
            <v>1227522.95</v>
          </cell>
          <cell r="G24">
            <v>1148683.95</v>
          </cell>
          <cell r="H24">
            <v>990358.95</v>
          </cell>
          <cell r="I24">
            <v>1220522.95</v>
          </cell>
          <cell r="J24">
            <v>1929247.95</v>
          </cell>
          <cell r="K24">
            <v>2654874.9500000002</v>
          </cell>
          <cell r="L24">
            <v>3794050.95</v>
          </cell>
          <cell r="M24">
            <v>2791471.95</v>
          </cell>
          <cell r="N24">
            <v>2385021.9500000002</v>
          </cell>
          <cell r="O24">
            <v>2450163.9500000002</v>
          </cell>
        </row>
        <row r="25">
          <cell r="B25" t="str">
            <v>Miscellaneous</v>
          </cell>
          <cell r="C25">
            <v>-658978</v>
          </cell>
          <cell r="D25">
            <v>-64504</v>
          </cell>
          <cell r="E25">
            <v>-50376</v>
          </cell>
          <cell r="F25">
            <v>-54081</v>
          </cell>
          <cell r="G25">
            <v>-50081</v>
          </cell>
          <cell r="H25">
            <v>-58331</v>
          </cell>
          <cell r="I25">
            <v>-50081</v>
          </cell>
          <cell r="J25">
            <v>-66174</v>
          </cell>
          <cell r="K25">
            <v>-50081</v>
          </cell>
          <cell r="L25">
            <v>-51281</v>
          </cell>
          <cell r="M25">
            <v>-56326</v>
          </cell>
          <cell r="N25">
            <v>-57581</v>
          </cell>
          <cell r="O25">
            <v>-50081</v>
          </cell>
        </row>
        <row r="26">
          <cell r="B26" t="str">
            <v>Total BU Direct Expense</v>
          </cell>
          <cell r="C26">
            <v>65310171.88000001</v>
          </cell>
          <cell r="D26">
            <v>5441353.4199999999</v>
          </cell>
          <cell r="E26">
            <v>5279086.4399999995</v>
          </cell>
          <cell r="F26">
            <v>4750640.3599999994</v>
          </cell>
          <cell r="G26">
            <v>4758999.51</v>
          </cell>
          <cell r="H26">
            <v>4248919.28</v>
          </cell>
          <cell r="I26">
            <v>4584637.8199999994</v>
          </cell>
          <cell r="J26">
            <v>5261653.3299999991</v>
          </cell>
          <cell r="K26">
            <v>6170566.2700000005</v>
          </cell>
          <cell r="L26">
            <v>7033498.4900000002</v>
          </cell>
          <cell r="M26">
            <v>6287116.2600000007</v>
          </cell>
          <cell r="N26">
            <v>5628079.9699999997</v>
          </cell>
          <cell r="O26">
            <v>5865620.7300000004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9374823.9000000022</v>
          </cell>
          <cell r="D30">
            <v>1401330.7500000002</v>
          </cell>
          <cell r="E30">
            <v>409508.94999999995</v>
          </cell>
          <cell r="F30">
            <v>884553.78</v>
          </cell>
          <cell r="G30">
            <v>914741.78</v>
          </cell>
          <cell r="H30">
            <v>714373.81</v>
          </cell>
          <cell r="I30">
            <v>798429.7100000002</v>
          </cell>
          <cell r="J30">
            <v>645540.7100000002</v>
          </cell>
          <cell r="K30">
            <v>1049901.7100000002</v>
          </cell>
          <cell r="L30">
            <v>630999.7100000002</v>
          </cell>
          <cell r="M30">
            <v>656407.7100000002</v>
          </cell>
          <cell r="N30">
            <v>608437.7100000002</v>
          </cell>
          <cell r="O30">
            <v>660597.57000000007</v>
          </cell>
        </row>
        <row r="31">
          <cell r="B31" t="str">
            <v>Provision for Bad Debt</v>
          </cell>
          <cell r="C31">
            <v>60000</v>
          </cell>
          <cell r="D31">
            <v>5000</v>
          </cell>
          <cell r="E31">
            <v>5000</v>
          </cell>
          <cell r="F31">
            <v>5000</v>
          </cell>
          <cell r="G31">
            <v>5000</v>
          </cell>
          <cell r="H31">
            <v>5000</v>
          </cell>
          <cell r="I31">
            <v>5000</v>
          </cell>
          <cell r="J31">
            <v>5000</v>
          </cell>
          <cell r="K31">
            <v>5000</v>
          </cell>
          <cell r="L31">
            <v>5000</v>
          </cell>
          <cell r="M31">
            <v>5000</v>
          </cell>
          <cell r="N31">
            <v>5000</v>
          </cell>
          <cell r="O31">
            <v>5000</v>
          </cell>
        </row>
        <row r="32">
          <cell r="B32" t="str">
            <v>O&amp;M - Total Operation &amp; Maintenance Expense</v>
          </cell>
          <cell r="C32">
            <v>75765365.080000013</v>
          </cell>
          <cell r="D32">
            <v>6930116.0100000007</v>
          </cell>
          <cell r="E32">
            <v>5770817.4300000006</v>
          </cell>
          <cell r="F32">
            <v>5720001.2999999998</v>
          </cell>
          <cell r="G32">
            <v>5761174.830000001</v>
          </cell>
          <cell r="H32">
            <v>5042868.59</v>
          </cell>
          <cell r="I32">
            <v>5465784.0099999998</v>
          </cell>
          <cell r="J32">
            <v>5991995.96</v>
          </cell>
          <cell r="K32">
            <v>7345266.7100000009</v>
          </cell>
          <cell r="L32">
            <v>7746670.6399999997</v>
          </cell>
          <cell r="M32">
            <v>7030953.830000001</v>
          </cell>
          <cell r="N32">
            <v>6318695.1699999999</v>
          </cell>
          <cell r="O32">
            <v>6641020.5999999996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1020369.2999999998</v>
          </cell>
          <cell r="D34">
            <v>82431.839999999982</v>
          </cell>
          <cell r="E34">
            <v>77222.039999999994</v>
          </cell>
          <cell r="F34">
            <v>79807.159999999989</v>
          </cell>
          <cell r="G34">
            <v>82433.539999999994</v>
          </cell>
          <cell r="H34">
            <v>74575.5</v>
          </cell>
          <cell r="I34">
            <v>77716.48000000001</v>
          </cell>
          <cell r="J34">
            <v>79801.919999999984</v>
          </cell>
          <cell r="K34">
            <v>119798.72999999998</v>
          </cell>
          <cell r="L34">
            <v>77172.439999999988</v>
          </cell>
          <cell r="M34">
            <v>82429.859999999986</v>
          </cell>
          <cell r="N34">
            <v>77177.489999999991</v>
          </cell>
          <cell r="O34">
            <v>109802.29999999999</v>
          </cell>
        </row>
        <row r="35">
          <cell r="B35" t="str">
            <v>SSU Direct Charges</v>
          </cell>
          <cell r="C35">
            <v>1020369.2999999998</v>
          </cell>
          <cell r="D35">
            <v>82431.839999999982</v>
          </cell>
          <cell r="E35">
            <v>77222.039999999994</v>
          </cell>
          <cell r="F35">
            <v>79807.159999999989</v>
          </cell>
          <cell r="G35">
            <v>82433.539999999994</v>
          </cell>
          <cell r="H35">
            <v>74575.5</v>
          </cell>
          <cell r="I35">
            <v>77716.48000000001</v>
          </cell>
          <cell r="J35">
            <v>79801.919999999984</v>
          </cell>
          <cell r="K35">
            <v>119798.72999999998</v>
          </cell>
          <cell r="L35">
            <v>77172.439999999988</v>
          </cell>
          <cell r="M35">
            <v>82429.859999999986</v>
          </cell>
          <cell r="N35">
            <v>77177.489999999991</v>
          </cell>
          <cell r="O35">
            <v>109802.29999999999</v>
          </cell>
        </row>
      </sheetData>
      <sheetData sheetId="29">
        <row r="8">
          <cell r="C8" t="str">
            <v>Atmos Energy Marketing Group</v>
          </cell>
        </row>
      </sheetData>
      <sheetData sheetId="30">
        <row r="8">
          <cell r="C8" t="str">
            <v>Atmos Energy Marketing Group</v>
          </cell>
        </row>
      </sheetData>
      <sheetData sheetId="31">
        <row r="8">
          <cell r="B8">
            <v>0</v>
          </cell>
        </row>
      </sheetData>
      <sheetData sheetId="32">
        <row r="8">
          <cell r="B8">
            <v>0</v>
          </cell>
        </row>
      </sheetData>
      <sheetData sheetId="33">
        <row r="8">
          <cell r="C8" t="str">
            <v>SS Rollup w Blueflame</v>
          </cell>
        </row>
      </sheetData>
      <sheetData sheetId="34">
        <row r="8">
          <cell r="C8" t="str">
            <v>SS Rollup w Blueflame</v>
          </cell>
        </row>
      </sheetData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13396017.050000001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744697.69000000006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10724468.449999999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3057505.7699999996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5845412.8699999992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31510957.32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M246">
            <v>2608703</v>
          </cell>
          <cell r="O246">
            <v>8275442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M247">
            <v>520456</v>
          </cell>
          <cell r="O247">
            <v>5523903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M248">
            <v>189495</v>
          </cell>
          <cell r="O248">
            <v>731539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M249">
            <v>-646523</v>
          </cell>
          <cell r="O249">
            <v>1618654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M250">
            <v>-344953</v>
          </cell>
          <cell r="O250">
            <v>-720998</v>
          </cell>
        </row>
        <row r="251">
          <cell r="B251" t="str">
            <v xml:space="preserve">  Pipeline Integrity</v>
          </cell>
          <cell r="M251">
            <v>1582501</v>
          </cell>
          <cell r="O251">
            <v>1582501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M252">
            <v>-2455966</v>
          </cell>
          <cell r="O252">
            <v>-2782465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M253">
            <v>110801</v>
          </cell>
          <cell r="O253">
            <v>263121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M254">
            <v>2101211</v>
          </cell>
          <cell r="O254">
            <v>9602777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M255">
            <v>3316739</v>
          </cell>
          <cell r="O255">
            <v>31249713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Projection"/>
      <sheetName val="MS-Summary"/>
      <sheetName val="MS-Project"/>
      <sheetName val="Mississippi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6703005.0099999998</v>
          </cell>
          <cell r="C15">
            <v>252076.27</v>
          </cell>
          <cell r="D15">
            <v>253650.91</v>
          </cell>
          <cell r="F15">
            <v>417644.71</v>
          </cell>
          <cell r="H15">
            <v>195946.51</v>
          </cell>
          <cell r="J15">
            <v>233018.36</v>
          </cell>
          <cell r="L15">
            <v>400262.81</v>
          </cell>
          <cell r="N15">
            <v>237066.97</v>
          </cell>
          <cell r="P15">
            <v>485166.01</v>
          </cell>
          <cell r="Q15">
            <v>-150000</v>
          </cell>
          <cell r="R15">
            <v>479418.82</v>
          </cell>
          <cell r="S15">
            <v>-150000</v>
          </cell>
          <cell r="T15">
            <v>527845.35</v>
          </cell>
          <cell r="U15">
            <v>-200000</v>
          </cell>
          <cell r="V15">
            <v>516447.91</v>
          </cell>
          <cell r="W15">
            <v>-215000</v>
          </cell>
          <cell r="X15">
            <v>513607.67999999999</v>
          </cell>
          <cell r="Y15">
            <v>-215000</v>
          </cell>
          <cell r="Z15">
            <v>3582152.31</v>
          </cell>
        </row>
        <row r="16">
          <cell r="A16" t="str">
            <v>Equipment</v>
          </cell>
          <cell r="B16">
            <v>1808201.46</v>
          </cell>
          <cell r="C16">
            <v>30636.97</v>
          </cell>
          <cell r="D16">
            <v>16645.48</v>
          </cell>
          <cell r="F16">
            <v>5023.1400000000003</v>
          </cell>
          <cell r="H16">
            <v>1406.26</v>
          </cell>
          <cell r="J16">
            <v>217373.14</v>
          </cell>
          <cell r="L16">
            <v>65228.26</v>
          </cell>
          <cell r="N16">
            <v>2432.02</v>
          </cell>
          <cell r="P16">
            <v>357486.04</v>
          </cell>
          <cell r="Q16">
            <v>-50000</v>
          </cell>
          <cell r="R16">
            <v>169645.11</v>
          </cell>
          <cell r="T16">
            <v>291391.46000000002</v>
          </cell>
          <cell r="V16">
            <v>378240.77</v>
          </cell>
          <cell r="X16">
            <v>1188.83</v>
          </cell>
          <cell r="Z16">
            <v>1486697.4800000002</v>
          </cell>
        </row>
        <row r="18">
          <cell r="A18" t="str">
            <v>5002.Data Center Move: CB10.Data Center Move</v>
          </cell>
          <cell r="B18">
            <v>738212.5</v>
          </cell>
          <cell r="C18" t="str">
            <v xml:space="preserve"> 0</v>
          </cell>
          <cell r="D18" t="str">
            <v xml:space="preserve"> 0</v>
          </cell>
          <cell r="F18">
            <v>351007.41</v>
          </cell>
          <cell r="H18" t="str">
            <v xml:space="preserve"> 0</v>
          </cell>
          <cell r="J18">
            <v>5100.9399999999996</v>
          </cell>
          <cell r="L18">
            <v>-7795.24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348313.11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738212.5</v>
          </cell>
          <cell r="C20">
            <v>0</v>
          </cell>
          <cell r="D20">
            <v>0</v>
          </cell>
          <cell r="E20">
            <v>0</v>
          </cell>
          <cell r="F20">
            <v>351007.41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-7795.24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348313.11</v>
          </cell>
        </row>
        <row r="21">
          <cell r="A21" t="str">
            <v>5002.PC/MDT Replacement-Acker: CB10.PC / MDT Replacement - Acker</v>
          </cell>
          <cell r="B21">
            <v>427940.92</v>
          </cell>
          <cell r="C21" t="str">
            <v xml:space="preserve"> 0</v>
          </cell>
          <cell r="D21">
            <v>308.89999999999998</v>
          </cell>
          <cell r="F21">
            <v>48992.639999999999</v>
          </cell>
          <cell r="H21">
            <v>210.73</v>
          </cell>
          <cell r="J21">
            <v>59744.74</v>
          </cell>
          <cell r="L21">
            <v>14833.42</v>
          </cell>
          <cell r="N21" t="str">
            <v xml:space="preserve"> 0</v>
          </cell>
          <cell r="P21">
            <v>34270.879999999997</v>
          </cell>
          <cell r="R21">
            <v>34404.31</v>
          </cell>
          <cell r="T21">
            <v>34796.78</v>
          </cell>
          <cell r="V21">
            <v>34571.42</v>
          </cell>
          <cell r="X21">
            <v>36376.19</v>
          </cell>
          <cell r="Y21">
            <v>51710</v>
          </cell>
          <cell r="Z21">
            <v>350220.01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427940.92</v>
          </cell>
          <cell r="C23">
            <v>0</v>
          </cell>
          <cell r="D23">
            <v>308.89999999999998</v>
          </cell>
          <cell r="E23">
            <v>0</v>
          </cell>
          <cell r="F23">
            <v>48992.639999999999</v>
          </cell>
          <cell r="G23">
            <v>0</v>
          </cell>
          <cell r="H23">
            <v>210.73</v>
          </cell>
          <cell r="I23">
            <v>0</v>
          </cell>
          <cell r="J23">
            <v>59744.74</v>
          </cell>
          <cell r="K23">
            <v>0</v>
          </cell>
          <cell r="L23">
            <v>14833.42</v>
          </cell>
          <cell r="M23">
            <v>0</v>
          </cell>
          <cell r="N23">
            <v>0</v>
          </cell>
          <cell r="O23">
            <v>0</v>
          </cell>
          <cell r="P23">
            <v>34270.879999999997</v>
          </cell>
          <cell r="Q23">
            <v>0</v>
          </cell>
          <cell r="R23">
            <v>34404.31</v>
          </cell>
          <cell r="S23">
            <v>0</v>
          </cell>
          <cell r="T23">
            <v>34796.78</v>
          </cell>
          <cell r="U23">
            <v>0</v>
          </cell>
          <cell r="V23">
            <v>34571.42</v>
          </cell>
          <cell r="W23">
            <v>0</v>
          </cell>
          <cell r="X23">
            <v>36376.19</v>
          </cell>
          <cell r="Y23">
            <v>51710</v>
          </cell>
          <cell r="Z23">
            <v>350220.01</v>
          </cell>
        </row>
        <row r="24">
          <cell r="A24" t="str">
            <v>Information Technology-Other</v>
          </cell>
          <cell r="B24">
            <v>269633.00999999995</v>
          </cell>
          <cell r="C24">
            <v>22552.07</v>
          </cell>
          <cell r="D24">
            <v>11698.130000000001</v>
          </cell>
          <cell r="F24">
            <v>19771.190000000017</v>
          </cell>
          <cell r="H24">
            <v>60.390000000000015</v>
          </cell>
          <cell r="J24">
            <v>13769.620000000003</v>
          </cell>
          <cell r="L24">
            <v>4365.6200000000008</v>
          </cell>
          <cell r="N24">
            <v>30245.45</v>
          </cell>
          <cell r="P24">
            <v>22072.280000000006</v>
          </cell>
          <cell r="Q24">
            <v>20000</v>
          </cell>
          <cell r="R24">
            <v>0</v>
          </cell>
          <cell r="T24">
            <v>0</v>
          </cell>
          <cell r="V24">
            <v>0</v>
          </cell>
          <cell r="W24">
            <v>56561</v>
          </cell>
          <cell r="X24">
            <v>0</v>
          </cell>
          <cell r="Z24">
            <v>201095.75000000003</v>
          </cell>
        </row>
        <row r="25">
          <cell r="A25" t="str">
            <v>Information Technology</v>
          </cell>
          <cell r="B25">
            <v>1435786.43</v>
          </cell>
          <cell r="C25">
            <v>22552.07</v>
          </cell>
          <cell r="D25">
            <v>12007.03</v>
          </cell>
          <cell r="E25">
            <v>0</v>
          </cell>
          <cell r="F25">
            <v>419771.24</v>
          </cell>
          <cell r="G25">
            <v>0</v>
          </cell>
          <cell r="H25">
            <v>271.12</v>
          </cell>
          <cell r="I25">
            <v>0</v>
          </cell>
          <cell r="J25">
            <v>78615.3</v>
          </cell>
          <cell r="K25">
            <v>0</v>
          </cell>
          <cell r="L25">
            <v>11403.8</v>
          </cell>
          <cell r="M25">
            <v>0</v>
          </cell>
          <cell r="N25">
            <v>30245.45</v>
          </cell>
          <cell r="O25">
            <v>0</v>
          </cell>
          <cell r="P25">
            <v>56343.16</v>
          </cell>
          <cell r="Q25">
            <v>20000</v>
          </cell>
          <cell r="R25">
            <v>34404.31</v>
          </cell>
          <cell r="S25">
            <v>0</v>
          </cell>
          <cell r="T25">
            <v>34796.78</v>
          </cell>
          <cell r="U25">
            <v>0</v>
          </cell>
          <cell r="V25">
            <v>34571.42</v>
          </cell>
          <cell r="W25">
            <v>56561</v>
          </cell>
          <cell r="X25">
            <v>36376.19</v>
          </cell>
          <cell r="Y25">
            <v>51710</v>
          </cell>
          <cell r="Z25">
            <v>899628.87000000011</v>
          </cell>
        </row>
        <row r="27">
          <cell r="A27" t="str">
            <v>Misc</v>
          </cell>
          <cell r="B27" t="str">
            <v xml:space="preserve"> 0</v>
          </cell>
          <cell r="C27">
            <v>102312.89</v>
          </cell>
          <cell r="D27">
            <v>171918.73</v>
          </cell>
          <cell r="F27">
            <v>-368598.52</v>
          </cell>
          <cell r="H27">
            <v>113223.51</v>
          </cell>
          <cell r="J27">
            <v>178647.25</v>
          </cell>
          <cell r="L27">
            <v>-30559.64</v>
          </cell>
          <cell r="N27">
            <v>5073.8900000000003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172018.11</v>
          </cell>
        </row>
        <row r="28">
          <cell r="A28" t="str">
            <v>Overhead</v>
          </cell>
          <cell r="B28" t="str">
            <v xml:space="preserve"> 0</v>
          </cell>
          <cell r="C28">
            <v>122229.52</v>
          </cell>
          <cell r="D28">
            <v>119030.52</v>
          </cell>
          <cell r="F28">
            <v>-241260.04</v>
          </cell>
          <cell r="H28">
            <v>276845.59999999998</v>
          </cell>
          <cell r="J28">
            <v>198684.75</v>
          </cell>
          <cell r="L28">
            <v>-475530.35</v>
          </cell>
          <cell r="N28">
            <v>347244.64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347244.64</v>
          </cell>
        </row>
        <row r="29">
          <cell r="A29" t="str">
            <v>Pipeline Integrity Management</v>
          </cell>
          <cell r="B29">
            <v>118678.37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68768</v>
          </cell>
          <cell r="Z29">
            <v>68768</v>
          </cell>
        </row>
        <row r="30">
          <cell r="A30" t="str">
            <v>Public Improvements</v>
          </cell>
          <cell r="B30">
            <v>2638055.2400000002</v>
          </cell>
          <cell r="C30">
            <v>-20467.37</v>
          </cell>
          <cell r="D30">
            <v>365753.22</v>
          </cell>
          <cell r="F30">
            <v>268686.52</v>
          </cell>
          <cell r="H30">
            <v>120879.74</v>
          </cell>
          <cell r="J30">
            <v>116213.05</v>
          </cell>
          <cell r="L30">
            <v>180257.15</v>
          </cell>
          <cell r="N30">
            <v>57410.36</v>
          </cell>
          <cell r="P30">
            <v>287109.08</v>
          </cell>
          <cell r="R30">
            <v>196508.67</v>
          </cell>
          <cell r="T30">
            <v>217779.66</v>
          </cell>
          <cell r="V30">
            <v>437455.11</v>
          </cell>
          <cell r="X30">
            <v>374390.63</v>
          </cell>
          <cell r="Z30">
            <v>2601975.8199999998</v>
          </cell>
        </row>
        <row r="32">
          <cell r="A32" t="str">
            <v>Project XXX</v>
          </cell>
          <cell r="S32">
            <v>560000</v>
          </cell>
          <cell r="U32">
            <v>560000</v>
          </cell>
          <cell r="W32">
            <v>560000</v>
          </cell>
          <cell r="Z32">
            <v>1680000</v>
          </cell>
        </row>
        <row r="33">
          <cell r="Z33">
            <v>0</v>
          </cell>
        </row>
        <row r="34">
          <cell r="A34" t="str">
            <v>Clarksdale New Office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560000</v>
          </cell>
          <cell r="T34">
            <v>0</v>
          </cell>
          <cell r="U34">
            <v>560000</v>
          </cell>
          <cell r="V34">
            <v>0</v>
          </cell>
          <cell r="W34">
            <v>560000</v>
          </cell>
          <cell r="X34">
            <v>0</v>
          </cell>
          <cell r="Y34">
            <v>0</v>
          </cell>
          <cell r="Z34">
            <v>1680000</v>
          </cell>
        </row>
        <row r="35">
          <cell r="A35" t="str">
            <v>Structures-Other</v>
          </cell>
          <cell r="B35">
            <v>113289.64</v>
          </cell>
          <cell r="C35">
            <v>240.71</v>
          </cell>
          <cell r="D35">
            <v>33.270000000000003</v>
          </cell>
          <cell r="E35">
            <v>0</v>
          </cell>
          <cell r="F35">
            <v>6089.81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14042.54</v>
          </cell>
          <cell r="N35">
            <v>24128.26</v>
          </cell>
          <cell r="P35">
            <v>0</v>
          </cell>
          <cell r="R35">
            <v>29409</v>
          </cell>
          <cell r="T35">
            <v>24936.82</v>
          </cell>
          <cell r="V35">
            <v>12168.41</v>
          </cell>
          <cell r="X35">
            <v>0</v>
          </cell>
          <cell r="Z35">
            <v>111048.82</v>
          </cell>
        </row>
        <row r="36">
          <cell r="A36" t="str">
            <v>Structures</v>
          </cell>
          <cell r="B36">
            <v>113289.64</v>
          </cell>
          <cell r="C36">
            <v>240.71</v>
          </cell>
          <cell r="D36">
            <v>33.270000000000003</v>
          </cell>
          <cell r="F36">
            <v>6089.81</v>
          </cell>
          <cell r="H36" t="str">
            <v xml:space="preserve"> 0</v>
          </cell>
          <cell r="J36" t="str">
            <v xml:space="preserve"> 0</v>
          </cell>
          <cell r="L36">
            <v>14042.54</v>
          </cell>
          <cell r="M36">
            <v>0</v>
          </cell>
          <cell r="N36">
            <v>24128.26</v>
          </cell>
          <cell r="O36">
            <v>0</v>
          </cell>
          <cell r="P36" t="str">
            <v xml:space="preserve"> 0</v>
          </cell>
          <cell r="Q36">
            <v>0</v>
          </cell>
          <cell r="R36">
            <v>29409</v>
          </cell>
          <cell r="S36">
            <v>560000</v>
          </cell>
          <cell r="T36">
            <v>24936.82</v>
          </cell>
          <cell r="U36">
            <v>560000</v>
          </cell>
          <cell r="V36">
            <v>12168.41</v>
          </cell>
          <cell r="W36">
            <v>560000</v>
          </cell>
          <cell r="X36" t="str">
            <v xml:space="preserve"> 0</v>
          </cell>
          <cell r="Y36">
            <v>0</v>
          </cell>
          <cell r="Z36">
            <v>1791048.82</v>
          </cell>
        </row>
        <row r="38">
          <cell r="A38" t="str">
            <v>System Improvements</v>
          </cell>
          <cell r="B38">
            <v>842878.11</v>
          </cell>
          <cell r="C38">
            <v>76281.919999999998</v>
          </cell>
          <cell r="D38">
            <v>36294.019999999997</v>
          </cell>
          <cell r="F38">
            <v>92187.18</v>
          </cell>
          <cell r="H38">
            <v>-22171.09</v>
          </cell>
          <cell r="J38">
            <v>15324.75</v>
          </cell>
          <cell r="L38">
            <v>19513.7</v>
          </cell>
          <cell r="N38">
            <v>11927.92</v>
          </cell>
          <cell r="P38">
            <v>42786.15</v>
          </cell>
          <cell r="R38">
            <v>97519.9</v>
          </cell>
          <cell r="S38">
            <v>-15000</v>
          </cell>
          <cell r="T38">
            <v>71243.56</v>
          </cell>
          <cell r="V38">
            <v>37894.959999999999</v>
          </cell>
          <cell r="X38">
            <v>177862.27</v>
          </cell>
          <cell r="Y38">
            <v>-8608</v>
          </cell>
          <cell r="Z38">
            <v>633057.24000000011</v>
          </cell>
        </row>
        <row r="40">
          <cell r="A40" t="str">
            <v>5073.MERIDIAN:BARE STEEL: CB10.MERIDIAN:REPLCE BARE STEEL AND MAIN IN MERIDIAN</v>
          </cell>
          <cell r="B40">
            <v>2447012.0499999998</v>
          </cell>
          <cell r="C40">
            <v>83764.27</v>
          </cell>
          <cell r="D40">
            <v>195784.02</v>
          </cell>
          <cell r="F40">
            <v>174579.81</v>
          </cell>
          <cell r="H40">
            <v>167030.73000000001</v>
          </cell>
          <cell r="J40">
            <v>98197.96</v>
          </cell>
          <cell r="L40">
            <v>370846.83</v>
          </cell>
          <cell r="N40">
            <v>344081.78</v>
          </cell>
          <cell r="P40">
            <v>196007.04000000001</v>
          </cell>
          <cell r="R40">
            <v>196721.04</v>
          </cell>
          <cell r="T40">
            <v>198964.57</v>
          </cell>
          <cell r="V40">
            <v>197677.22</v>
          </cell>
          <cell r="X40">
            <v>207968.9</v>
          </cell>
          <cell r="Z40">
            <v>2431624.17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Meridian: Bare Steel Services and Main Replacement</v>
          </cell>
          <cell r="B44">
            <v>2447012.0499999998</v>
          </cell>
          <cell r="C44">
            <v>83764.27</v>
          </cell>
          <cell r="D44">
            <v>195784.02</v>
          </cell>
          <cell r="E44">
            <v>0</v>
          </cell>
          <cell r="F44">
            <v>174579.81</v>
          </cell>
          <cell r="G44">
            <v>0</v>
          </cell>
          <cell r="H44">
            <v>167030.73000000001</v>
          </cell>
          <cell r="I44">
            <v>0</v>
          </cell>
          <cell r="J44">
            <v>98197.96</v>
          </cell>
          <cell r="K44">
            <v>0</v>
          </cell>
          <cell r="L44">
            <v>370846.83</v>
          </cell>
          <cell r="M44">
            <v>0</v>
          </cell>
          <cell r="N44">
            <v>344081.78</v>
          </cell>
          <cell r="O44">
            <v>0</v>
          </cell>
          <cell r="P44">
            <v>196007.04000000001</v>
          </cell>
          <cell r="Q44">
            <v>0</v>
          </cell>
          <cell r="R44">
            <v>196721.04</v>
          </cell>
          <cell r="S44">
            <v>0</v>
          </cell>
          <cell r="T44">
            <v>198964.57</v>
          </cell>
          <cell r="U44">
            <v>0</v>
          </cell>
          <cell r="V44">
            <v>197677.22</v>
          </cell>
          <cell r="W44">
            <v>0</v>
          </cell>
          <cell r="X44">
            <v>207968.9</v>
          </cell>
          <cell r="Y44">
            <v>0</v>
          </cell>
          <cell r="Z44">
            <v>2431624.17</v>
          </cell>
        </row>
        <row r="45">
          <cell r="A45" t="str">
            <v>System Integrity-Other</v>
          </cell>
          <cell r="B45">
            <v>12310555.710000001</v>
          </cell>
          <cell r="C45">
            <v>832476.54999999993</v>
          </cell>
          <cell r="D45">
            <v>1078961.75</v>
          </cell>
          <cell r="F45">
            <v>1665039.69</v>
          </cell>
          <cell r="H45">
            <v>890807.39999999991</v>
          </cell>
          <cell r="J45">
            <v>1023244.96</v>
          </cell>
          <cell r="L45">
            <v>2037404.6400000001</v>
          </cell>
          <cell r="N45">
            <v>1011786.47</v>
          </cell>
          <cell r="P45">
            <v>1072858.55</v>
          </cell>
          <cell r="R45">
            <v>1271704.3499999999</v>
          </cell>
          <cell r="T45">
            <v>1054853.53</v>
          </cell>
          <cell r="V45">
            <v>957330.46</v>
          </cell>
          <cell r="X45">
            <v>990962.16</v>
          </cell>
          <cell r="Z45">
            <v>13887430.510000002</v>
          </cell>
        </row>
        <row r="46">
          <cell r="A46" t="str">
            <v>System Integrity</v>
          </cell>
          <cell r="B46">
            <v>14757567.76</v>
          </cell>
          <cell r="C46">
            <v>916240.82</v>
          </cell>
          <cell r="D46">
            <v>1274745.77</v>
          </cell>
          <cell r="E46">
            <v>0</v>
          </cell>
          <cell r="F46">
            <v>1839619.5</v>
          </cell>
          <cell r="G46">
            <v>0</v>
          </cell>
          <cell r="H46">
            <v>1057838.1299999999</v>
          </cell>
          <cell r="I46">
            <v>0</v>
          </cell>
          <cell r="J46">
            <v>1121442.92</v>
          </cell>
          <cell r="K46">
            <v>0</v>
          </cell>
          <cell r="L46">
            <v>2408251.4700000002</v>
          </cell>
          <cell r="M46">
            <v>0</v>
          </cell>
          <cell r="N46">
            <v>1355868.25</v>
          </cell>
          <cell r="O46">
            <v>0</v>
          </cell>
          <cell r="P46">
            <v>1268865.5900000001</v>
          </cell>
          <cell r="Q46">
            <v>0</v>
          </cell>
          <cell r="R46">
            <v>1468425.39</v>
          </cell>
          <cell r="S46">
            <v>0</v>
          </cell>
          <cell r="T46">
            <v>1253818.1000000001</v>
          </cell>
          <cell r="U46">
            <v>0</v>
          </cell>
          <cell r="V46">
            <v>1155007.68</v>
          </cell>
          <cell r="W46">
            <v>0</v>
          </cell>
          <cell r="X46">
            <v>1198931.06</v>
          </cell>
          <cell r="Y46">
            <v>0</v>
          </cell>
          <cell r="Z46">
            <v>16319054.68</v>
          </cell>
        </row>
        <row r="48">
          <cell r="A48" t="str">
            <v>Vehicles</v>
          </cell>
          <cell r="B48" t="str">
            <v xml:space="preserve"> 0</v>
          </cell>
          <cell r="C48">
            <v>172.54</v>
          </cell>
          <cell r="D48">
            <v>-7944.32</v>
          </cell>
          <cell r="F48">
            <v>46.68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>
            <v>-1455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-9180.0999999999985</v>
          </cell>
        </row>
        <row r="50">
          <cell r="A50" t="str">
            <v>NonGrowth</v>
          </cell>
          <cell r="B50">
            <v>21714457.009999998</v>
          </cell>
          <cell r="C50">
            <v>1250200.07</v>
          </cell>
          <cell r="D50">
            <v>1988483.72</v>
          </cell>
          <cell r="E50">
            <v>0</v>
          </cell>
          <cell r="F50">
            <v>2021565.51</v>
          </cell>
          <cell r="G50">
            <v>0</v>
          </cell>
          <cell r="H50">
            <v>1548293.27</v>
          </cell>
          <cell r="I50">
            <v>0</v>
          </cell>
          <cell r="J50">
            <v>1926301.16</v>
          </cell>
          <cell r="K50">
            <v>0</v>
          </cell>
          <cell r="L50">
            <v>2192606.9300000002</v>
          </cell>
          <cell r="M50">
            <v>0</v>
          </cell>
          <cell r="N50">
            <v>1832875.79</v>
          </cell>
          <cell r="O50">
            <v>0</v>
          </cell>
          <cell r="P50">
            <v>2012590.02</v>
          </cell>
          <cell r="Q50">
            <v>-30000</v>
          </cell>
          <cell r="R50">
            <v>1995912.38</v>
          </cell>
          <cell r="S50">
            <v>545000</v>
          </cell>
          <cell r="T50">
            <v>1893966.38</v>
          </cell>
          <cell r="U50">
            <v>560000</v>
          </cell>
          <cell r="V50">
            <v>2055338.35</v>
          </cell>
          <cell r="W50">
            <v>616561</v>
          </cell>
          <cell r="X50">
            <v>1788748.98</v>
          </cell>
          <cell r="Y50">
            <v>111870</v>
          </cell>
          <cell r="Z50">
            <v>24310313.559999999</v>
          </cell>
        </row>
        <row r="52">
          <cell r="A52" t="str">
            <v>Capital</v>
          </cell>
          <cell r="B52">
            <v>28417462.019999996</v>
          </cell>
          <cell r="C52">
            <v>1502276.34</v>
          </cell>
          <cell r="D52">
            <v>2242134.63</v>
          </cell>
          <cell r="E52">
            <v>0</v>
          </cell>
          <cell r="F52">
            <v>2439210.2200000002</v>
          </cell>
          <cell r="G52">
            <v>0</v>
          </cell>
          <cell r="H52">
            <v>1744239.78</v>
          </cell>
          <cell r="I52">
            <v>0</v>
          </cell>
          <cell r="J52">
            <v>2159319.52</v>
          </cell>
          <cell r="K52">
            <v>0</v>
          </cell>
          <cell r="L52">
            <v>2592869.7400000002</v>
          </cell>
          <cell r="M52">
            <v>0</v>
          </cell>
          <cell r="N52">
            <v>2069942.76</v>
          </cell>
          <cell r="O52">
            <v>0</v>
          </cell>
          <cell r="P52">
            <v>2497756.0299999998</v>
          </cell>
          <cell r="Q52">
            <v>-180000</v>
          </cell>
          <cell r="R52">
            <v>2475331.2000000002</v>
          </cell>
          <cell r="S52">
            <v>395000</v>
          </cell>
          <cell r="T52">
            <v>2421811.73</v>
          </cell>
          <cell r="U52">
            <v>360000</v>
          </cell>
          <cell r="V52">
            <v>2571786.2599999998</v>
          </cell>
          <cell r="W52">
            <v>401561</v>
          </cell>
          <cell r="X52">
            <v>2302356.66</v>
          </cell>
          <cell r="Y52">
            <v>-103130</v>
          </cell>
          <cell r="Z52">
            <v>27892465.870000001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-Projection"/>
      <sheetName val="MTX-Summary"/>
      <sheetName val="MTX-Project"/>
      <sheetName val="MTX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  <cell r="AA13" t="str">
            <v>Bud vs. Proj</v>
          </cell>
        </row>
        <row r="15">
          <cell r="A15" t="str">
            <v>Growth</v>
          </cell>
          <cell r="B15">
            <v>29363441.420000002</v>
          </cell>
          <cell r="C15">
            <v>1222110.06</v>
          </cell>
          <cell r="D15">
            <v>1811392.75</v>
          </cell>
          <cell r="F15">
            <v>3410408.12</v>
          </cell>
          <cell r="H15">
            <v>1930661.96</v>
          </cell>
          <cell r="J15">
            <v>1881684.29</v>
          </cell>
          <cell r="L15">
            <v>2543131.37</v>
          </cell>
          <cell r="N15">
            <v>1789237.77</v>
          </cell>
          <cell r="P15">
            <v>2057867.17</v>
          </cell>
          <cell r="Q15">
            <v>451426</v>
          </cell>
          <cell r="R15">
            <v>2388216.9900000002</v>
          </cell>
          <cell r="S15">
            <v>591381</v>
          </cell>
          <cell r="T15">
            <v>2730426.13</v>
          </cell>
          <cell r="U15">
            <v>206491</v>
          </cell>
          <cell r="V15">
            <v>2744002.49</v>
          </cell>
          <cell r="W15">
            <v>292692</v>
          </cell>
          <cell r="X15">
            <v>3330116.01</v>
          </cell>
          <cell r="Y15">
            <v>-17803.990000000002</v>
          </cell>
          <cell r="Z15">
            <v>29363441.120000001</v>
          </cell>
          <cell r="AA15">
            <v>0.30000000074505806</v>
          </cell>
        </row>
        <row r="17">
          <cell r="A17" t="str">
            <v>Equipment</v>
          </cell>
          <cell r="B17">
            <v>2667840.2000000002</v>
          </cell>
          <cell r="C17">
            <v>189070.93</v>
          </cell>
          <cell r="D17">
            <v>71038.880000000005</v>
          </cell>
          <cell r="F17">
            <v>60090.22</v>
          </cell>
          <cell r="H17">
            <v>51476.22</v>
          </cell>
          <cell r="J17">
            <v>111488.79</v>
          </cell>
          <cell r="L17">
            <v>87484.32</v>
          </cell>
          <cell r="N17">
            <v>412652.6</v>
          </cell>
          <cell r="P17">
            <v>222689.38</v>
          </cell>
          <cell r="Q17">
            <v>-90000</v>
          </cell>
          <cell r="R17">
            <v>215822.14</v>
          </cell>
          <cell r="S17">
            <v>178533</v>
          </cell>
          <cell r="T17">
            <v>216911.37</v>
          </cell>
          <cell r="U17">
            <v>253848</v>
          </cell>
          <cell r="V17">
            <v>224638.61</v>
          </cell>
          <cell r="W17">
            <v>177559</v>
          </cell>
          <cell r="X17">
            <v>217333.53</v>
          </cell>
          <cell r="Y17">
            <v>67203</v>
          </cell>
          <cell r="Z17">
            <v>2667839.9899999998</v>
          </cell>
          <cell r="AA17">
            <v>0.21000000042840838</v>
          </cell>
        </row>
        <row r="19">
          <cell r="A19" t="str">
            <v>CB10.4129.04.IT.190: Data Center Move</v>
          </cell>
          <cell r="B19">
            <v>1356550.28</v>
          </cell>
          <cell r="C19" t="str">
            <v xml:space="preserve"> 0</v>
          </cell>
          <cell r="D19" t="str">
            <v xml:space="preserve"> 0</v>
          </cell>
          <cell r="F19">
            <v>505048.06</v>
          </cell>
          <cell r="H19" t="str">
            <v xml:space="preserve"> 0</v>
          </cell>
          <cell r="J19">
            <v>11124.3</v>
          </cell>
          <cell r="L19">
            <v>-9107.14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507065.22</v>
          </cell>
          <cell r="AA19">
            <v>849485.06</v>
          </cell>
        </row>
        <row r="20">
          <cell r="Z20">
            <v>0</v>
          </cell>
          <cell r="AA20">
            <v>0</v>
          </cell>
        </row>
        <row r="21">
          <cell r="A21" t="str">
            <v>Data Center</v>
          </cell>
          <cell r="B21">
            <v>1356550.28</v>
          </cell>
          <cell r="C21">
            <v>0</v>
          </cell>
          <cell r="D21">
            <v>0</v>
          </cell>
          <cell r="E21">
            <v>0</v>
          </cell>
          <cell r="F21">
            <v>505048.06</v>
          </cell>
          <cell r="G21">
            <v>0</v>
          </cell>
          <cell r="H21">
            <v>0</v>
          </cell>
          <cell r="I21">
            <v>0</v>
          </cell>
          <cell r="J21">
            <v>11124.3</v>
          </cell>
          <cell r="K21">
            <v>0</v>
          </cell>
          <cell r="L21">
            <v>-9107.14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507065.22</v>
          </cell>
          <cell r="AA21">
            <v>849485.06</v>
          </cell>
        </row>
        <row r="22">
          <cell r="A22" t="str">
            <v>CB10.4129.05.IT.190: PC / MDT Replacement - Acker</v>
          </cell>
          <cell r="B22">
            <v>1129686.29</v>
          </cell>
          <cell r="C22" t="str">
            <v xml:space="preserve"> 0</v>
          </cell>
          <cell r="D22">
            <v>1401.59</v>
          </cell>
          <cell r="F22">
            <v>3558.87</v>
          </cell>
          <cell r="H22">
            <v>32306.36</v>
          </cell>
          <cell r="J22">
            <v>533395.18000000005</v>
          </cell>
          <cell r="L22">
            <v>110053.51</v>
          </cell>
          <cell r="N22">
            <v>38069.11</v>
          </cell>
          <cell r="P22">
            <v>94334.22</v>
          </cell>
          <cell r="R22">
            <v>91425.16</v>
          </cell>
          <cell r="S22">
            <v>90000</v>
          </cell>
          <cell r="T22">
            <v>91886.57</v>
          </cell>
          <cell r="U22">
            <v>165541</v>
          </cell>
          <cell r="V22">
            <v>95159.93</v>
          </cell>
          <cell r="W22">
            <v>122497</v>
          </cell>
          <cell r="X22">
            <v>92058.880000000005</v>
          </cell>
          <cell r="Y22">
            <v>4960</v>
          </cell>
          <cell r="Z22">
            <v>1566647.38</v>
          </cell>
          <cell r="AA22">
            <v>-436961.08999999985</v>
          </cell>
        </row>
        <row r="23">
          <cell r="Z23">
            <v>0</v>
          </cell>
          <cell r="AA23">
            <v>0</v>
          </cell>
        </row>
        <row r="24">
          <cell r="A24" t="str">
            <v>PC/MDT Replacement</v>
          </cell>
          <cell r="B24">
            <v>1129686.29</v>
          </cell>
          <cell r="C24">
            <v>0</v>
          </cell>
          <cell r="D24">
            <v>1401.59</v>
          </cell>
          <cell r="E24">
            <v>0</v>
          </cell>
          <cell r="F24">
            <v>3558.87</v>
          </cell>
          <cell r="G24">
            <v>0</v>
          </cell>
          <cell r="H24">
            <v>32306.36</v>
          </cell>
          <cell r="I24">
            <v>0</v>
          </cell>
          <cell r="J24">
            <v>533395.18000000005</v>
          </cell>
          <cell r="K24">
            <v>0</v>
          </cell>
          <cell r="L24">
            <v>110053.51</v>
          </cell>
          <cell r="M24">
            <v>0</v>
          </cell>
          <cell r="N24">
            <v>38069.11</v>
          </cell>
          <cell r="O24">
            <v>0</v>
          </cell>
          <cell r="P24">
            <v>94334.22</v>
          </cell>
          <cell r="Q24">
            <v>0</v>
          </cell>
          <cell r="R24">
            <v>91425.16</v>
          </cell>
          <cell r="S24">
            <v>90000</v>
          </cell>
          <cell r="T24">
            <v>91886.57</v>
          </cell>
          <cell r="U24">
            <v>165541</v>
          </cell>
          <cell r="V24">
            <v>95159.93</v>
          </cell>
          <cell r="W24">
            <v>122497</v>
          </cell>
          <cell r="X24">
            <v>92058.880000000005</v>
          </cell>
          <cell r="Y24">
            <v>4960</v>
          </cell>
          <cell r="Z24">
            <v>1566647.38</v>
          </cell>
          <cell r="AA24">
            <v>-436961.08999999985</v>
          </cell>
        </row>
        <row r="25">
          <cell r="A25" t="str">
            <v>Information Technology-Other</v>
          </cell>
          <cell r="B25">
            <v>4616040.24</v>
          </cell>
          <cell r="C25">
            <v>374531.01</v>
          </cell>
          <cell r="D25">
            <v>82514.52</v>
          </cell>
          <cell r="F25">
            <v>116592.29999999999</v>
          </cell>
          <cell r="H25">
            <v>59130.539999999994</v>
          </cell>
          <cell r="J25">
            <v>149511.72999999986</v>
          </cell>
          <cell r="L25">
            <v>251885.28000000003</v>
          </cell>
          <cell r="N25">
            <v>80481.539999999994</v>
          </cell>
          <cell r="O25">
            <v>0</v>
          </cell>
          <cell r="P25">
            <v>178712.91</v>
          </cell>
          <cell r="R25">
            <v>173201.79</v>
          </cell>
          <cell r="T25">
            <v>174075.94</v>
          </cell>
          <cell r="V25">
            <v>180277.21000000002</v>
          </cell>
          <cell r="X25">
            <v>174414.72999999998</v>
          </cell>
          <cell r="Z25">
            <v>1995329.4999999998</v>
          </cell>
          <cell r="AA25">
            <v>2620710.7400000002</v>
          </cell>
        </row>
        <row r="26">
          <cell r="A26" t="str">
            <v>Information Technology</v>
          </cell>
          <cell r="B26">
            <v>7102276.8100000005</v>
          </cell>
          <cell r="C26">
            <v>374531.01</v>
          </cell>
          <cell r="D26">
            <v>83916.11</v>
          </cell>
          <cell r="E26">
            <v>0</v>
          </cell>
          <cell r="F26">
            <v>625199.23</v>
          </cell>
          <cell r="G26">
            <v>0</v>
          </cell>
          <cell r="H26">
            <v>91436.9</v>
          </cell>
          <cell r="I26">
            <v>0</v>
          </cell>
          <cell r="J26">
            <v>694031.21</v>
          </cell>
          <cell r="K26">
            <v>0</v>
          </cell>
          <cell r="L26">
            <v>352831.65</v>
          </cell>
          <cell r="M26">
            <v>0</v>
          </cell>
          <cell r="N26">
            <v>118550.65</v>
          </cell>
          <cell r="O26">
            <v>0</v>
          </cell>
          <cell r="P26">
            <v>273047.13</v>
          </cell>
          <cell r="Q26">
            <v>0</v>
          </cell>
          <cell r="R26">
            <v>264626.95</v>
          </cell>
          <cell r="S26">
            <v>90000</v>
          </cell>
          <cell r="T26">
            <v>265962.51</v>
          </cell>
          <cell r="U26">
            <v>165541</v>
          </cell>
          <cell r="V26">
            <v>275437.14</v>
          </cell>
          <cell r="W26">
            <v>122497</v>
          </cell>
          <cell r="X26">
            <v>266473.61</v>
          </cell>
          <cell r="Y26">
            <v>4960</v>
          </cell>
          <cell r="Z26">
            <v>4069042.0999999996</v>
          </cell>
          <cell r="AA26">
            <v>3033234.7100000009</v>
          </cell>
        </row>
        <row r="28">
          <cell r="A28" t="str">
            <v>Misc</v>
          </cell>
          <cell r="B28" t="str">
            <v xml:space="preserve"> 0</v>
          </cell>
          <cell r="C28">
            <v>2827497.46</v>
          </cell>
          <cell r="D28">
            <v>-1910765.23</v>
          </cell>
          <cell r="F28">
            <v>-1642634.26</v>
          </cell>
          <cell r="H28">
            <v>1439832.58</v>
          </cell>
          <cell r="J28">
            <v>159075.35999999999</v>
          </cell>
          <cell r="L28">
            <v>487498.18</v>
          </cell>
          <cell r="N28">
            <v>200686.44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-1561191</v>
          </cell>
          <cell r="Z28">
            <v>-0.46999999997206032</v>
          </cell>
          <cell r="AA28">
            <v>0.46999999997206032</v>
          </cell>
        </row>
        <row r="29">
          <cell r="A29" t="str">
            <v>Overhead</v>
          </cell>
          <cell r="B29" t="str">
            <v xml:space="preserve"> 0</v>
          </cell>
          <cell r="C29">
            <v>191733.95</v>
          </cell>
          <cell r="D29">
            <v>3001358.25</v>
          </cell>
          <cell r="F29">
            <v>-2804761.53</v>
          </cell>
          <cell r="H29">
            <v>340786.57</v>
          </cell>
          <cell r="J29">
            <v>-42233.929999999469</v>
          </cell>
          <cell r="L29">
            <v>-298552.6399999992</v>
          </cell>
          <cell r="N29">
            <v>193500.89999999804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-581832</v>
          </cell>
          <cell r="Z29">
            <v>-0.43000000016763806</v>
          </cell>
          <cell r="AA29">
            <v>0.43000000016763806</v>
          </cell>
        </row>
        <row r="30">
          <cell r="A30" t="str">
            <v>Pipeline Integrity Management</v>
          </cell>
          <cell r="B30">
            <v>7548012.3699999992</v>
          </cell>
          <cell r="C30">
            <v>174578.46</v>
          </cell>
          <cell r="D30">
            <v>126216.69</v>
          </cell>
          <cell r="F30">
            <v>431572.62</v>
          </cell>
          <cell r="H30">
            <v>126095.66</v>
          </cell>
          <cell r="J30">
            <v>78806.19</v>
          </cell>
          <cell r="L30">
            <v>844595</v>
          </cell>
          <cell r="N30">
            <v>230984.38</v>
          </cell>
          <cell r="P30">
            <v>611553.02</v>
          </cell>
          <cell r="Q30">
            <v>1102715</v>
          </cell>
          <cell r="R30">
            <v>1633301.55</v>
          </cell>
          <cell r="T30">
            <v>1417217.21</v>
          </cell>
          <cell r="U30">
            <v>-1100111</v>
          </cell>
          <cell r="V30">
            <v>1156041.8</v>
          </cell>
          <cell r="W30">
            <v>-406442</v>
          </cell>
          <cell r="X30">
            <v>1120888</v>
          </cell>
          <cell r="Z30">
            <v>7548012.5800000001</v>
          </cell>
          <cell r="AA30">
            <v>-0.21000000089406967</v>
          </cell>
        </row>
        <row r="31">
          <cell r="A31" t="str">
            <v>Public Improvements</v>
          </cell>
          <cell r="B31">
            <v>23059963.91</v>
          </cell>
          <cell r="C31">
            <v>-1525697.69</v>
          </cell>
          <cell r="D31">
            <v>1330767.5900000001</v>
          </cell>
          <cell r="F31">
            <v>2133540.06</v>
          </cell>
          <cell r="H31">
            <v>659337.54</v>
          </cell>
          <cell r="J31">
            <v>1269810.6399999999</v>
          </cell>
          <cell r="L31">
            <v>1617489.99</v>
          </cell>
          <cell r="N31">
            <v>1636889.04</v>
          </cell>
          <cell r="P31">
            <v>1832005.53</v>
          </cell>
          <cell r="Q31">
            <v>1086952</v>
          </cell>
          <cell r="R31">
            <v>2553452.04</v>
          </cell>
          <cell r="S31">
            <v>-1881738</v>
          </cell>
          <cell r="T31">
            <v>2614393.59</v>
          </cell>
          <cell r="U31">
            <v>2573622</v>
          </cell>
          <cell r="V31">
            <v>1710268.17</v>
          </cell>
          <cell r="W31">
            <v>3213799</v>
          </cell>
          <cell r="X31">
            <v>1601161.2</v>
          </cell>
          <cell r="Y31">
            <v>633911</v>
          </cell>
          <cell r="Z31">
            <v>23059963.699999999</v>
          </cell>
          <cell r="AA31">
            <v>0.21000000089406967</v>
          </cell>
        </row>
        <row r="33">
          <cell r="A33" t="str">
            <v>080.190.4586.NA.2046.PLANOSC</v>
          </cell>
          <cell r="B33">
            <v>9200013</v>
          </cell>
          <cell r="C33">
            <v>48445.61</v>
          </cell>
          <cell r="D33">
            <v>2291169.71</v>
          </cell>
          <cell r="F33">
            <v>91575.1</v>
          </cell>
          <cell r="H33">
            <v>188815.97</v>
          </cell>
          <cell r="J33">
            <v>532120.17000000004</v>
          </cell>
          <cell r="L33">
            <v>969107.29</v>
          </cell>
          <cell r="N33">
            <v>168252.35</v>
          </cell>
          <cell r="P33" t="str">
            <v xml:space="preserve"> 0</v>
          </cell>
          <cell r="Q33">
            <v>1856000</v>
          </cell>
          <cell r="R33" t="str">
            <v xml:space="preserve"> 0</v>
          </cell>
          <cell r="S33">
            <v>1652500</v>
          </cell>
          <cell r="T33" t="str">
            <v xml:space="preserve"> 0</v>
          </cell>
          <cell r="U33">
            <v>1957870</v>
          </cell>
          <cell r="V33" t="str">
            <v xml:space="preserve"> 0</v>
          </cell>
          <cell r="W33">
            <v>1433770</v>
          </cell>
          <cell r="X33" t="str">
            <v xml:space="preserve"> 0</v>
          </cell>
          <cell r="Y33">
            <v>1353047</v>
          </cell>
          <cell r="Z33">
            <v>12542673.199999999</v>
          </cell>
          <cell r="AA33">
            <v>-3342660.1999999993</v>
          </cell>
        </row>
        <row r="34">
          <cell r="Z34">
            <v>0</v>
          </cell>
          <cell r="AA34">
            <v>0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A43" t="str">
            <v>Plano Service Center</v>
          </cell>
          <cell r="B43">
            <v>9200013</v>
          </cell>
          <cell r="C43">
            <v>48445.61</v>
          </cell>
          <cell r="D43">
            <v>2291169.71</v>
          </cell>
          <cell r="E43">
            <v>0</v>
          </cell>
          <cell r="F43">
            <v>91575.1</v>
          </cell>
          <cell r="G43">
            <v>0</v>
          </cell>
          <cell r="H43">
            <v>188815.97</v>
          </cell>
          <cell r="I43">
            <v>0</v>
          </cell>
          <cell r="J43">
            <v>532120.17000000004</v>
          </cell>
          <cell r="K43">
            <v>0</v>
          </cell>
          <cell r="L43">
            <v>969107.29</v>
          </cell>
          <cell r="M43">
            <v>0</v>
          </cell>
          <cell r="N43">
            <v>168252.35</v>
          </cell>
          <cell r="O43">
            <v>0</v>
          </cell>
          <cell r="P43">
            <v>0</v>
          </cell>
          <cell r="Q43">
            <v>1856000</v>
          </cell>
          <cell r="R43">
            <v>0</v>
          </cell>
          <cell r="S43">
            <v>1652500</v>
          </cell>
          <cell r="T43">
            <v>0</v>
          </cell>
          <cell r="U43">
            <v>1957870</v>
          </cell>
          <cell r="V43">
            <v>0</v>
          </cell>
          <cell r="W43">
            <v>1433770</v>
          </cell>
          <cell r="X43">
            <v>0</v>
          </cell>
          <cell r="Y43">
            <v>1353047</v>
          </cell>
          <cell r="Z43">
            <v>12542673.199999999</v>
          </cell>
          <cell r="AA43">
            <v>-3342660.1999999993</v>
          </cell>
        </row>
        <row r="44">
          <cell r="A44" t="str">
            <v>Default FP: Company 080 - Structures</v>
          </cell>
          <cell r="B44">
            <v>5000000</v>
          </cell>
          <cell r="C44">
            <v>7785.34</v>
          </cell>
          <cell r="D44" t="str">
            <v xml:space="preserve"> 0</v>
          </cell>
          <cell r="F44">
            <v>935725</v>
          </cell>
          <cell r="H44">
            <v>780383</v>
          </cell>
          <cell r="I44">
            <v>0</v>
          </cell>
          <cell r="J44">
            <v>866153</v>
          </cell>
          <cell r="K44">
            <v>0</v>
          </cell>
          <cell r="L44">
            <v>589748</v>
          </cell>
          <cell r="N44" t="str">
            <v xml:space="preserve"> 0</v>
          </cell>
          <cell r="P44">
            <v>9205</v>
          </cell>
          <cell r="Q44">
            <v>320674</v>
          </cell>
          <cell r="R44">
            <v>9205</v>
          </cell>
          <cell r="S44">
            <v>200000</v>
          </cell>
          <cell r="T44">
            <v>9205</v>
          </cell>
          <cell r="U44">
            <v>200000</v>
          </cell>
          <cell r="V44">
            <v>9205</v>
          </cell>
          <cell r="W44">
            <v>361621</v>
          </cell>
          <cell r="X44">
            <v>9345</v>
          </cell>
          <cell r="Z44">
            <v>4308254.34</v>
          </cell>
          <cell r="AA44">
            <v>691745.66000000015</v>
          </cell>
        </row>
        <row r="45">
          <cell r="A45" t="str">
            <v>080.190.4594.NA.2046.FRMBRSC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>
            <v>104783.38</v>
          </cell>
          <cell r="H45">
            <v>2538.11</v>
          </cell>
          <cell r="J45">
            <v>102084.51</v>
          </cell>
          <cell r="L45">
            <v>261078.21</v>
          </cell>
          <cell r="N45">
            <v>519572.22</v>
          </cell>
          <cell r="P45" t="str">
            <v xml:space="preserve"> 0</v>
          </cell>
          <cell r="Q45">
            <v>568500</v>
          </cell>
          <cell r="R45" t="str">
            <v xml:space="preserve"> 0</v>
          </cell>
          <cell r="S45">
            <v>523000</v>
          </cell>
          <cell r="T45" t="str">
            <v xml:space="preserve"> 0</v>
          </cell>
          <cell r="U45">
            <v>424732</v>
          </cell>
          <cell r="V45" t="str">
            <v xml:space="preserve"> 0</v>
          </cell>
          <cell r="W45">
            <v>257548</v>
          </cell>
          <cell r="X45" t="str">
            <v xml:space="preserve"> 0</v>
          </cell>
          <cell r="Y45">
            <v>68118</v>
          </cell>
          <cell r="Z45">
            <v>2831954.4299999997</v>
          </cell>
          <cell r="AA45">
            <v>-2831954.4299999997</v>
          </cell>
        </row>
        <row r="46">
          <cell r="A46" t="str">
            <v>080.190.4585.NA.2046.WAXGATE</v>
          </cell>
          <cell r="B46" t="str">
            <v xml:space="preserve"> 0</v>
          </cell>
          <cell r="C46">
            <v>2994.35</v>
          </cell>
          <cell r="D46">
            <v>1061.51</v>
          </cell>
          <cell r="F46">
            <v>2302.9899999999998</v>
          </cell>
          <cell r="H46">
            <v>116.21</v>
          </cell>
          <cell r="J46">
            <v>-898.21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5576.8499999999995</v>
          </cell>
          <cell r="AA46">
            <v>-5576.8499999999995</v>
          </cell>
        </row>
        <row r="47">
          <cell r="A47" t="str">
            <v>080.190.4581.NA.2046.MORNADA</v>
          </cell>
          <cell r="B47" t="str">
            <v xml:space="preserve"> 0</v>
          </cell>
          <cell r="C47" t="str">
            <v xml:space="preserve"> 0</v>
          </cell>
          <cell r="D47">
            <v>10545</v>
          </cell>
          <cell r="F47">
            <v>1670.15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12215.15</v>
          </cell>
          <cell r="AA47">
            <v>-12215.15</v>
          </cell>
        </row>
        <row r="48">
          <cell r="A48" t="str">
            <v>080.190.4342.NA.2046.KILLAC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>
            <v>2562.9699999999998</v>
          </cell>
          <cell r="H48">
            <v>197.6</v>
          </cell>
          <cell r="J48" t="str">
            <v xml:space="preserve"> 0</v>
          </cell>
          <cell r="L48">
            <v>11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2771.5699999999997</v>
          </cell>
          <cell r="AA48">
            <v>-2771.5699999999997</v>
          </cell>
        </row>
        <row r="49">
          <cell r="Z49">
            <v>0</v>
          </cell>
          <cell r="AA49">
            <v>0</v>
          </cell>
        </row>
        <row r="50">
          <cell r="Z50">
            <v>0</v>
          </cell>
          <cell r="AA50">
            <v>0</v>
          </cell>
        </row>
        <row r="51">
          <cell r="Z51">
            <v>0</v>
          </cell>
          <cell r="AA51">
            <v>0</v>
          </cell>
        </row>
        <row r="52">
          <cell r="A52" t="str">
            <v>Other Potential Service Centers</v>
          </cell>
          <cell r="B52">
            <v>5000000</v>
          </cell>
          <cell r="C52">
            <v>10779.69</v>
          </cell>
          <cell r="D52">
            <v>11606.51</v>
          </cell>
          <cell r="E52">
            <v>0</v>
          </cell>
          <cell r="F52">
            <v>1047044.49</v>
          </cell>
          <cell r="G52">
            <v>0</v>
          </cell>
          <cell r="H52">
            <v>783234.91999999993</v>
          </cell>
          <cell r="I52">
            <v>0</v>
          </cell>
          <cell r="J52">
            <v>967339.3</v>
          </cell>
          <cell r="K52">
            <v>0</v>
          </cell>
          <cell r="L52">
            <v>850837.21</v>
          </cell>
          <cell r="M52">
            <v>0</v>
          </cell>
          <cell r="N52">
            <v>519572.22</v>
          </cell>
          <cell r="O52">
            <v>0</v>
          </cell>
          <cell r="P52">
            <v>9205</v>
          </cell>
          <cell r="Q52">
            <v>889174</v>
          </cell>
          <cell r="R52">
            <v>9205</v>
          </cell>
          <cell r="S52">
            <v>723000</v>
          </cell>
          <cell r="T52">
            <v>9205</v>
          </cell>
          <cell r="U52">
            <v>624732</v>
          </cell>
          <cell r="V52">
            <v>9205</v>
          </cell>
          <cell r="W52">
            <v>619169</v>
          </cell>
          <cell r="X52">
            <v>9345</v>
          </cell>
          <cell r="Y52">
            <v>68118</v>
          </cell>
          <cell r="Z52">
            <v>7160772.3399999999</v>
          </cell>
          <cell r="AA52">
            <v>-2160772.34</v>
          </cell>
        </row>
        <row r="53">
          <cell r="A53" t="str">
            <v>Reconciled Items</v>
          </cell>
          <cell r="C53">
            <v>108972.62999999999</v>
          </cell>
          <cell r="D53">
            <v>169757.69999999995</v>
          </cell>
          <cell r="E53">
            <v>0</v>
          </cell>
          <cell r="F53">
            <v>-741193.48</v>
          </cell>
          <cell r="H53">
            <v>-728734.80999999994</v>
          </cell>
          <cell r="I53">
            <v>0</v>
          </cell>
          <cell r="J53">
            <v>-971344.95000000007</v>
          </cell>
          <cell r="K53">
            <v>0</v>
          </cell>
          <cell r="L53">
            <v>-511822.60000000009</v>
          </cell>
          <cell r="M53">
            <v>0</v>
          </cell>
          <cell r="N53">
            <v>13664.550000000047</v>
          </cell>
          <cell r="O53">
            <v>0</v>
          </cell>
          <cell r="P53">
            <v>17095.14</v>
          </cell>
          <cell r="Q53">
            <v>0</v>
          </cell>
          <cell r="R53">
            <v>17101.71</v>
          </cell>
          <cell r="S53">
            <v>0</v>
          </cell>
          <cell r="T53">
            <v>17097.54</v>
          </cell>
          <cell r="U53">
            <v>0</v>
          </cell>
          <cell r="V53">
            <v>17090.55</v>
          </cell>
          <cell r="W53">
            <v>0</v>
          </cell>
          <cell r="X53">
            <v>17350.75</v>
          </cell>
          <cell r="Z53">
            <v>-2574965.27</v>
          </cell>
          <cell r="AA53">
            <v>2574965.27</v>
          </cell>
        </row>
        <row r="54">
          <cell r="A54" t="str">
            <v>Structures</v>
          </cell>
          <cell r="B54">
            <v>14200013.01</v>
          </cell>
          <cell r="C54">
            <v>168197.93</v>
          </cell>
          <cell r="D54">
            <v>2472533.92</v>
          </cell>
          <cell r="E54">
            <v>0</v>
          </cell>
          <cell r="F54">
            <v>397426.11</v>
          </cell>
          <cell r="G54">
            <v>0</v>
          </cell>
          <cell r="H54">
            <v>243316.08</v>
          </cell>
          <cell r="I54">
            <v>0</v>
          </cell>
          <cell r="J54">
            <v>528114.52</v>
          </cell>
          <cell r="K54">
            <v>0</v>
          </cell>
          <cell r="L54">
            <v>1308121.8999999999</v>
          </cell>
          <cell r="M54">
            <v>0</v>
          </cell>
          <cell r="N54">
            <v>701489.12</v>
          </cell>
          <cell r="O54">
            <v>0</v>
          </cell>
          <cell r="P54">
            <v>26300.14</v>
          </cell>
          <cell r="Q54">
            <v>2745174</v>
          </cell>
          <cell r="R54">
            <v>26306.71</v>
          </cell>
          <cell r="S54">
            <v>2375500</v>
          </cell>
          <cell r="T54">
            <v>26302.54</v>
          </cell>
          <cell r="U54">
            <v>2582602</v>
          </cell>
          <cell r="V54">
            <v>26295.55</v>
          </cell>
          <cell r="W54">
            <v>2052939</v>
          </cell>
          <cell r="X54">
            <v>26695.75</v>
          </cell>
          <cell r="Y54">
            <v>1421165</v>
          </cell>
          <cell r="Z54">
            <v>17128480.27</v>
          </cell>
          <cell r="AA54">
            <v>-2928467.26</v>
          </cell>
        </row>
        <row r="56">
          <cell r="A56" t="str">
            <v>CB10.4129.11.SIMP.190: AMI Project approved by Management Committee on 7-16-09.</v>
          </cell>
          <cell r="B56">
            <v>3495396.5</v>
          </cell>
          <cell r="C56" t="str">
            <v xml:space="preserve"> 0</v>
          </cell>
          <cell r="D56">
            <v>26345.88</v>
          </cell>
          <cell r="F56">
            <v>1375232.81</v>
          </cell>
          <cell r="H56">
            <v>102140.18</v>
          </cell>
          <cell r="J56">
            <v>187718.28</v>
          </cell>
          <cell r="L56">
            <v>432124.38</v>
          </cell>
          <cell r="N56">
            <v>225388.59</v>
          </cell>
          <cell r="O56">
            <v>0</v>
          </cell>
          <cell r="P56">
            <v>704110.5</v>
          </cell>
          <cell r="R56">
            <v>683500.5</v>
          </cell>
          <cell r="S56">
            <v>-247626</v>
          </cell>
          <cell r="T56">
            <v>686769.5</v>
          </cell>
          <cell r="U56">
            <v>-680308</v>
          </cell>
          <cell r="V56" t="str">
            <v xml:space="preserve"> 0</v>
          </cell>
          <cell r="W56">
            <v>0</v>
          </cell>
          <cell r="X56" t="str">
            <v xml:space="preserve"> 0</v>
          </cell>
          <cell r="Z56">
            <v>3495396.6199999996</v>
          </cell>
          <cell r="AA56">
            <v>-0.11999999964609742</v>
          </cell>
        </row>
        <row r="57">
          <cell r="Z57">
            <v>0</v>
          </cell>
          <cell r="AA57">
            <v>0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Z64">
            <v>0</v>
          </cell>
          <cell r="AA64">
            <v>0</v>
          </cell>
        </row>
        <row r="65">
          <cell r="Z65">
            <v>0</v>
          </cell>
          <cell r="AA65">
            <v>0</v>
          </cell>
        </row>
        <row r="66">
          <cell r="Z66">
            <v>0</v>
          </cell>
          <cell r="AA66">
            <v>0</v>
          </cell>
        </row>
        <row r="67">
          <cell r="Z67">
            <v>0</v>
          </cell>
          <cell r="AA67">
            <v>0</v>
          </cell>
        </row>
        <row r="68">
          <cell r="Z68">
            <v>0</v>
          </cell>
          <cell r="AA68">
            <v>0</v>
          </cell>
        </row>
        <row r="69">
          <cell r="Z69">
            <v>0</v>
          </cell>
          <cell r="AA69">
            <v>0</v>
          </cell>
        </row>
        <row r="70">
          <cell r="Z70">
            <v>0</v>
          </cell>
          <cell r="AA70">
            <v>0</v>
          </cell>
        </row>
        <row r="71">
          <cell r="Z71">
            <v>0</v>
          </cell>
          <cell r="AA71">
            <v>0</v>
          </cell>
        </row>
        <row r="72">
          <cell r="A72" t="str">
            <v>AMI</v>
          </cell>
          <cell r="B72">
            <v>3495396.5</v>
          </cell>
          <cell r="C72">
            <v>0</v>
          </cell>
          <cell r="D72">
            <v>26345.88</v>
          </cell>
          <cell r="E72">
            <v>0</v>
          </cell>
          <cell r="F72">
            <v>1375232.81</v>
          </cell>
          <cell r="G72">
            <v>0</v>
          </cell>
          <cell r="H72">
            <v>102140.18</v>
          </cell>
          <cell r="I72">
            <v>0</v>
          </cell>
          <cell r="J72">
            <v>187718.28</v>
          </cell>
          <cell r="K72">
            <v>0</v>
          </cell>
          <cell r="L72">
            <v>432124.38</v>
          </cell>
          <cell r="M72">
            <v>0</v>
          </cell>
          <cell r="N72">
            <v>225388.59</v>
          </cell>
          <cell r="O72">
            <v>0</v>
          </cell>
          <cell r="P72">
            <v>704110.5</v>
          </cell>
          <cell r="Q72">
            <v>0</v>
          </cell>
          <cell r="R72">
            <v>683500.5</v>
          </cell>
          <cell r="S72">
            <v>-247626</v>
          </cell>
          <cell r="T72">
            <v>686769.5</v>
          </cell>
          <cell r="U72">
            <v>-680308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3495396.6199999996</v>
          </cell>
          <cell r="AA72">
            <v>-0.11999999964609742</v>
          </cell>
        </row>
        <row r="73">
          <cell r="A73" t="str">
            <v>System Improvements-Other</v>
          </cell>
          <cell r="B73">
            <v>398221.64999999991</v>
          </cell>
          <cell r="C73">
            <v>163412.65</v>
          </cell>
          <cell r="D73">
            <v>127519.88999999998</v>
          </cell>
          <cell r="F73">
            <v>260326.15999999992</v>
          </cell>
          <cell r="H73">
            <v>116881.44</v>
          </cell>
          <cell r="J73">
            <v>61354.47</v>
          </cell>
          <cell r="L73">
            <v>102153.55000000005</v>
          </cell>
          <cell r="N73">
            <v>16474.709999999992</v>
          </cell>
          <cell r="P73">
            <v>52642.930000000051</v>
          </cell>
          <cell r="Q73">
            <v>-25000</v>
          </cell>
          <cell r="R73">
            <v>6446.1300000000047</v>
          </cell>
          <cell r="S73">
            <v>181</v>
          </cell>
          <cell r="T73">
            <v>52032.819999999949</v>
          </cell>
          <cell r="U73">
            <v>1209</v>
          </cell>
          <cell r="V73">
            <v>11869.24</v>
          </cell>
          <cell r="W73">
            <v>-109</v>
          </cell>
          <cell r="X73">
            <v>66045.05</v>
          </cell>
          <cell r="Y73">
            <v>-36551</v>
          </cell>
          <cell r="Z73">
            <v>976889.03999999992</v>
          </cell>
          <cell r="AA73">
            <v>-578667.39</v>
          </cell>
        </row>
        <row r="74">
          <cell r="A74" t="str">
            <v>System Improvements</v>
          </cell>
          <cell r="B74">
            <v>3893618.15</v>
          </cell>
          <cell r="C74">
            <v>163412.65</v>
          </cell>
          <cell r="D74">
            <v>153865.76999999999</v>
          </cell>
          <cell r="E74">
            <v>0</v>
          </cell>
          <cell r="F74">
            <v>1635558.97</v>
          </cell>
          <cell r="G74">
            <v>0</v>
          </cell>
          <cell r="H74">
            <v>219021.62</v>
          </cell>
          <cell r="I74">
            <v>0</v>
          </cell>
          <cell r="J74">
            <v>249072.75</v>
          </cell>
          <cell r="K74">
            <v>0</v>
          </cell>
          <cell r="L74">
            <v>534277.93000000005</v>
          </cell>
          <cell r="M74">
            <v>0</v>
          </cell>
          <cell r="N74">
            <v>241863.3</v>
          </cell>
          <cell r="O74">
            <v>0</v>
          </cell>
          <cell r="P74">
            <v>756753.43</v>
          </cell>
          <cell r="Q74">
            <v>-25000</v>
          </cell>
          <cell r="R74">
            <v>689946.63</v>
          </cell>
          <cell r="S74">
            <v>-247445</v>
          </cell>
          <cell r="T74">
            <v>738802.32</v>
          </cell>
          <cell r="U74">
            <v>-679099</v>
          </cell>
          <cell r="V74">
            <v>11869.24</v>
          </cell>
          <cell r="W74">
            <v>-109</v>
          </cell>
          <cell r="X74">
            <v>66045.05</v>
          </cell>
          <cell r="Y74">
            <v>-36551</v>
          </cell>
          <cell r="Z74">
            <v>4472285.66</v>
          </cell>
          <cell r="AA74">
            <v>-578667.51000000024</v>
          </cell>
        </row>
        <row r="76">
          <cell r="A76" t="str">
            <v>CB10.4129.02.SINT.190: Prebent Riser Program</v>
          </cell>
          <cell r="B76">
            <v>8040695.6399999997</v>
          </cell>
          <cell r="C76" t="str">
            <v xml:space="preserve"> 0</v>
          </cell>
          <cell r="D76" t="str">
            <v xml:space="preserve"> 0</v>
          </cell>
          <cell r="F76">
            <v>241.05</v>
          </cell>
          <cell r="H76">
            <v>26.49</v>
          </cell>
          <cell r="J76">
            <v>214.95</v>
          </cell>
          <cell r="L76">
            <v>38.270000000000003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520.76</v>
          </cell>
          <cell r="AA76">
            <v>8040174.8799999999</v>
          </cell>
        </row>
        <row r="77">
          <cell r="A77" t="str">
            <v>CB09.4129.08.SINT.190: Prebent Riser Program</v>
          </cell>
          <cell r="B77" t="str">
            <v xml:space="preserve"> 0</v>
          </cell>
          <cell r="C77">
            <v>750794.58</v>
          </cell>
          <cell r="D77">
            <v>282973.96999999997</v>
          </cell>
          <cell r="F77">
            <v>331053.83</v>
          </cell>
          <cell r="H77">
            <v>179447.08</v>
          </cell>
          <cell r="J77">
            <v>181765.65</v>
          </cell>
          <cell r="L77">
            <v>171007.6</v>
          </cell>
          <cell r="N77">
            <v>96463.03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1993505.74</v>
          </cell>
          <cell r="AA77">
            <v>-1993505.74</v>
          </cell>
        </row>
        <row r="78">
          <cell r="Z78">
            <v>0</v>
          </cell>
          <cell r="AA78">
            <v>0</v>
          </cell>
        </row>
        <row r="79">
          <cell r="Z79">
            <v>0</v>
          </cell>
          <cell r="AA79">
            <v>0</v>
          </cell>
        </row>
        <row r="80">
          <cell r="Z80">
            <v>0</v>
          </cell>
          <cell r="AA80">
            <v>0</v>
          </cell>
        </row>
        <row r="81">
          <cell r="Z81">
            <v>0</v>
          </cell>
          <cell r="AA81">
            <v>0</v>
          </cell>
        </row>
        <row r="82">
          <cell r="Z82">
            <v>0</v>
          </cell>
          <cell r="AA82">
            <v>0</v>
          </cell>
        </row>
        <row r="83">
          <cell r="Z83">
            <v>0</v>
          </cell>
          <cell r="AA83">
            <v>0</v>
          </cell>
        </row>
        <row r="84">
          <cell r="Z84">
            <v>0</v>
          </cell>
          <cell r="AA84">
            <v>0</v>
          </cell>
        </row>
        <row r="85">
          <cell r="Z85">
            <v>0</v>
          </cell>
          <cell r="AA85">
            <v>0</v>
          </cell>
        </row>
        <row r="86">
          <cell r="Z86">
            <v>0</v>
          </cell>
          <cell r="AA86">
            <v>0</v>
          </cell>
        </row>
        <row r="87">
          <cell r="Z87">
            <v>0</v>
          </cell>
          <cell r="AA87">
            <v>0</v>
          </cell>
        </row>
        <row r="88">
          <cell r="Z88">
            <v>0</v>
          </cell>
          <cell r="AA88">
            <v>0</v>
          </cell>
        </row>
        <row r="89">
          <cell r="Z89">
            <v>0</v>
          </cell>
          <cell r="AA89">
            <v>0</v>
          </cell>
        </row>
        <row r="90">
          <cell r="Z90">
            <v>0</v>
          </cell>
          <cell r="AA90">
            <v>0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Z93">
            <v>0</v>
          </cell>
          <cell r="AA93">
            <v>0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A96" t="str">
            <v>Prebent Riser Program</v>
          </cell>
          <cell r="B96">
            <v>8040695.6399999997</v>
          </cell>
          <cell r="C96">
            <v>750794.58</v>
          </cell>
          <cell r="D96">
            <v>282973.96999999997</v>
          </cell>
          <cell r="E96">
            <v>0</v>
          </cell>
          <cell r="F96">
            <v>331294.88</v>
          </cell>
          <cell r="G96">
            <v>0</v>
          </cell>
          <cell r="H96">
            <v>179473.56999999998</v>
          </cell>
          <cell r="I96">
            <v>0</v>
          </cell>
          <cell r="J96">
            <v>181980.6</v>
          </cell>
          <cell r="K96">
            <v>0</v>
          </cell>
          <cell r="L96">
            <v>171045.87</v>
          </cell>
          <cell r="M96">
            <v>0</v>
          </cell>
          <cell r="N96">
            <v>96463.03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1994026.5</v>
          </cell>
          <cell r="AA96">
            <v>6046669.1399999997</v>
          </cell>
        </row>
        <row r="97">
          <cell r="A97" t="str">
            <v>System Integrity-Other</v>
          </cell>
          <cell r="B97">
            <v>84079263.690000013</v>
          </cell>
          <cell r="C97">
            <v>4565101.59</v>
          </cell>
          <cell r="D97">
            <v>5060897.4400000004</v>
          </cell>
          <cell r="F97">
            <v>10137517.07</v>
          </cell>
          <cell r="H97">
            <v>6711133.6600000001</v>
          </cell>
          <cell r="J97">
            <v>8486122.6600000001</v>
          </cell>
          <cell r="L97">
            <v>12083743.1</v>
          </cell>
          <cell r="N97">
            <v>10089824.260000002</v>
          </cell>
          <cell r="P97">
            <v>6796479.0299999993</v>
          </cell>
          <cell r="Q97">
            <v>363010</v>
          </cell>
          <cell r="R97">
            <v>6519789.3200000003</v>
          </cell>
          <cell r="S97">
            <v>1349009</v>
          </cell>
          <cell r="T97">
            <v>6741736.3900000006</v>
          </cell>
          <cell r="U97">
            <v>1225760</v>
          </cell>
          <cell r="V97">
            <v>7057022.8700000001</v>
          </cell>
          <cell r="W97">
            <v>1739301</v>
          </cell>
          <cell r="X97">
            <v>9512901.2799999993</v>
          </cell>
          <cell r="Y97">
            <v>1225762</v>
          </cell>
          <cell r="Z97">
            <v>99665110.670000002</v>
          </cell>
          <cell r="AA97">
            <v>-15585846.979999989</v>
          </cell>
        </row>
        <row r="98">
          <cell r="A98" t="str">
            <v>System Integrity</v>
          </cell>
          <cell r="B98">
            <v>92119959.330000013</v>
          </cell>
          <cell r="C98">
            <v>5315896.17</v>
          </cell>
          <cell r="D98">
            <v>5343871.41</v>
          </cell>
          <cell r="E98">
            <v>0</v>
          </cell>
          <cell r="F98">
            <v>10468811.950000001</v>
          </cell>
          <cell r="G98">
            <v>0</v>
          </cell>
          <cell r="H98">
            <v>6890607.2300000004</v>
          </cell>
          <cell r="I98">
            <v>0</v>
          </cell>
          <cell r="J98">
            <v>8668103.2599999998</v>
          </cell>
          <cell r="K98">
            <v>0</v>
          </cell>
          <cell r="L98">
            <v>12254788.969999999</v>
          </cell>
          <cell r="M98">
            <v>0</v>
          </cell>
          <cell r="N98">
            <v>10186287.290000001</v>
          </cell>
          <cell r="O98">
            <v>0</v>
          </cell>
          <cell r="P98">
            <v>6796479.0299999993</v>
          </cell>
          <cell r="Q98">
            <v>363010</v>
          </cell>
          <cell r="R98">
            <v>6519789.3200000003</v>
          </cell>
          <cell r="S98">
            <v>1349009</v>
          </cell>
          <cell r="T98">
            <v>6741736.3900000006</v>
          </cell>
          <cell r="U98">
            <v>1225760</v>
          </cell>
          <cell r="V98">
            <v>7057022.8700000001</v>
          </cell>
          <cell r="W98">
            <v>1739301</v>
          </cell>
          <cell r="X98">
            <v>9512901.2799999993</v>
          </cell>
          <cell r="Y98">
            <v>1225762</v>
          </cell>
          <cell r="Z98">
            <v>101659137.17</v>
          </cell>
          <cell r="AA98">
            <v>-9539177.8399999887</v>
          </cell>
        </row>
        <row r="100">
          <cell r="A100" t="str">
            <v>Vehicles</v>
          </cell>
          <cell r="B100" t="str">
            <v xml:space="preserve"> 0</v>
          </cell>
          <cell r="C100">
            <v>29715.48</v>
          </cell>
          <cell r="D100" t="str">
            <v xml:space="preserve"> 0</v>
          </cell>
          <cell r="F100">
            <v>2083.0500000000002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Z100">
            <v>31798.53</v>
          </cell>
          <cell r="AA100">
            <v>-31798.53</v>
          </cell>
        </row>
        <row r="101">
          <cell r="A101" t="str">
            <v>NonGrowth</v>
          </cell>
          <cell r="B101">
            <v>150591683.78</v>
          </cell>
          <cell r="C101">
            <v>7908936.3500000015</v>
          </cell>
          <cell r="D101">
            <v>10672803.390000002</v>
          </cell>
          <cell r="E101">
            <v>0</v>
          </cell>
          <cell r="F101">
            <v>11306886.419999994</v>
          </cell>
          <cell r="G101">
            <v>0</v>
          </cell>
          <cell r="H101">
            <v>10061910.399999997</v>
          </cell>
          <cell r="I101">
            <v>0</v>
          </cell>
          <cell r="J101">
            <v>11716268.790000001</v>
          </cell>
          <cell r="K101">
            <v>0</v>
          </cell>
          <cell r="L101">
            <v>17188535.299999997</v>
          </cell>
          <cell r="M101">
            <v>0</v>
          </cell>
          <cell r="N101">
            <v>13922903.719999999</v>
          </cell>
          <cell r="O101">
            <v>0</v>
          </cell>
          <cell r="P101">
            <v>10518827.66</v>
          </cell>
          <cell r="Q101">
            <v>5182851</v>
          </cell>
          <cell r="R101">
            <v>11903245.34</v>
          </cell>
          <cell r="S101">
            <v>1863859</v>
          </cell>
          <cell r="T101">
            <v>12021325.93</v>
          </cell>
          <cell r="U101">
            <v>5022163</v>
          </cell>
          <cell r="V101">
            <v>10461573.379999999</v>
          </cell>
          <cell r="W101">
            <v>6899544</v>
          </cell>
          <cell r="X101">
            <v>12811498.42</v>
          </cell>
          <cell r="Y101">
            <v>1173427</v>
          </cell>
          <cell r="Z101">
            <v>160636559.09999996</v>
          </cell>
          <cell r="AA101">
            <v>-10044875.319999963</v>
          </cell>
        </row>
        <row r="103">
          <cell r="A103" t="str">
            <v>Capital</v>
          </cell>
          <cell r="B103">
            <v>179955125.19999999</v>
          </cell>
          <cell r="C103">
            <v>9131046.4100000039</v>
          </cell>
          <cell r="D103">
            <v>12484196.140000001</v>
          </cell>
          <cell r="E103">
            <v>0</v>
          </cell>
          <cell r="F103">
            <v>14717294.539999992</v>
          </cell>
          <cell r="G103">
            <v>0</v>
          </cell>
          <cell r="H103">
            <v>11992572.359999998</v>
          </cell>
          <cell r="I103">
            <v>0</v>
          </cell>
          <cell r="J103">
            <v>13597953.08</v>
          </cell>
          <cell r="K103">
            <v>0</v>
          </cell>
          <cell r="L103">
            <v>19731666.669999994</v>
          </cell>
          <cell r="M103">
            <v>0</v>
          </cell>
          <cell r="N103">
            <v>15712141.490000002</v>
          </cell>
          <cell r="O103">
            <v>0</v>
          </cell>
          <cell r="P103">
            <v>12576694.83</v>
          </cell>
          <cell r="Q103">
            <v>5634277</v>
          </cell>
          <cell r="R103">
            <v>14291462.329999998</v>
          </cell>
          <cell r="S103">
            <v>2455240</v>
          </cell>
          <cell r="T103">
            <v>14751752.059999999</v>
          </cell>
          <cell r="U103">
            <v>5228654</v>
          </cell>
          <cell r="V103">
            <v>13205575.870000001</v>
          </cell>
          <cell r="W103">
            <v>7192236</v>
          </cell>
          <cell r="X103">
            <v>16141614.43</v>
          </cell>
          <cell r="Y103">
            <v>1155623.01</v>
          </cell>
          <cell r="Z103">
            <v>190000000.21999997</v>
          </cell>
          <cell r="AA103">
            <v>-10044875.019999962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-Projection"/>
      <sheetName val="Nonreg-Summary"/>
      <sheetName val="Nonreg-Project"/>
      <sheetName val="Nonreg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4">
          <cell r="Z14">
            <v>0</v>
          </cell>
        </row>
        <row r="15">
          <cell r="A15" t="str">
            <v>CB10.9825.01.GR.868: Shrewsbury/Park City Pipeline Connector</v>
          </cell>
          <cell r="B15">
            <v>3065000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>
            <v>867</v>
          </cell>
          <cell r="P15">
            <v>270000</v>
          </cell>
          <cell r="R15">
            <v>220000</v>
          </cell>
          <cell r="T15">
            <v>235000</v>
          </cell>
          <cell r="V15">
            <v>220000</v>
          </cell>
          <cell r="X15">
            <v>15000</v>
          </cell>
          <cell r="Y15">
            <v>-394018</v>
          </cell>
          <cell r="Z15">
            <v>566849</v>
          </cell>
        </row>
        <row r="16">
          <cell r="A16" t="str">
            <v>Default FP: Company 212 - N Func Growth</v>
          </cell>
          <cell r="B16" t="str">
            <v xml:space="preserve"> 0</v>
          </cell>
          <cell r="C16">
            <v>42407.57</v>
          </cell>
          <cell r="D16">
            <v>103070.91</v>
          </cell>
          <cell r="F16">
            <v>28855.23</v>
          </cell>
          <cell r="H16">
            <v>1993.5</v>
          </cell>
          <cell r="J16">
            <v>10986.71</v>
          </cell>
          <cell r="L16">
            <v>8267.6</v>
          </cell>
          <cell r="N16">
            <v>10709.42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206290.94000000003</v>
          </cell>
        </row>
        <row r="17">
          <cell r="A17" t="str">
            <v>Default FP: Company 231 - Growth</v>
          </cell>
          <cell r="B17" t="str">
            <v xml:space="preserve"> 0</v>
          </cell>
          <cell r="C17">
            <v>98256.92</v>
          </cell>
          <cell r="D17">
            <v>146658.67000000001</v>
          </cell>
          <cell r="F17">
            <v>282917.2</v>
          </cell>
          <cell r="H17">
            <v>211745.74</v>
          </cell>
          <cell r="J17">
            <v>147655.01</v>
          </cell>
          <cell r="L17">
            <v>708042.95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1595276.49</v>
          </cell>
        </row>
        <row r="18">
          <cell r="A18" t="str">
            <v>CB08.8502.01.GR.800: Fuel Meter Telemetry</v>
          </cell>
          <cell r="B18" t="str">
            <v xml:space="preserve"> 0</v>
          </cell>
          <cell r="C18">
            <v>17806.810000000001</v>
          </cell>
          <cell r="D18">
            <v>478.98</v>
          </cell>
          <cell r="F18">
            <v>13003.02</v>
          </cell>
          <cell r="H18">
            <v>4881.8</v>
          </cell>
          <cell r="J18">
            <v>547</v>
          </cell>
          <cell r="L18">
            <v>-2925</v>
          </cell>
          <cell r="N18">
            <v>93.75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33886.36</v>
          </cell>
        </row>
        <row r="19">
          <cell r="A19" t="str">
            <v>CB08.8530.01.GR.817: Cathodic Protection on Wellheads</v>
          </cell>
          <cell r="B19" t="str">
            <v xml:space="preserve"> 0</v>
          </cell>
          <cell r="C19">
            <v>20870.63</v>
          </cell>
          <cell r="D19">
            <v>421.1</v>
          </cell>
          <cell r="F19">
            <v>7618.04</v>
          </cell>
          <cell r="H19">
            <v>200</v>
          </cell>
          <cell r="J19" t="str">
            <v xml:space="preserve"> 0</v>
          </cell>
          <cell r="L19">
            <v>-2925</v>
          </cell>
          <cell r="N19">
            <v>93.75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26278.52</v>
          </cell>
        </row>
        <row r="20">
          <cell r="A20" t="str">
            <v>Default FP: Company 236 - N Func Growth</v>
          </cell>
          <cell r="B20" t="str">
            <v xml:space="preserve"> 0</v>
          </cell>
          <cell r="C20">
            <v>10256.31</v>
          </cell>
          <cell r="D20">
            <v>4306.3500000000004</v>
          </cell>
          <cell r="F20">
            <v>136437.51</v>
          </cell>
          <cell r="H20">
            <v>-43028.66</v>
          </cell>
          <cell r="J20">
            <v>46279.73</v>
          </cell>
          <cell r="L20">
            <v>-73.98</v>
          </cell>
          <cell r="N20">
            <v>69325.27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288500</v>
          </cell>
          <cell r="Z20">
            <v>512002.53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Shrewsbury/Park City Pipleline Connector</v>
          </cell>
          <cell r="B24">
            <v>3065000</v>
          </cell>
          <cell r="C24">
            <v>189598.24</v>
          </cell>
          <cell r="D24">
            <v>254936.01000000004</v>
          </cell>
          <cell r="E24">
            <v>0</v>
          </cell>
          <cell r="F24">
            <v>468831</v>
          </cell>
          <cell r="G24">
            <v>0</v>
          </cell>
          <cell r="H24">
            <v>175792.37999999998</v>
          </cell>
          <cell r="I24">
            <v>0</v>
          </cell>
          <cell r="J24">
            <v>205468.45</v>
          </cell>
          <cell r="K24">
            <v>0</v>
          </cell>
          <cell r="L24">
            <v>710386.57</v>
          </cell>
          <cell r="M24">
            <v>0</v>
          </cell>
          <cell r="N24">
            <v>81089.19</v>
          </cell>
          <cell r="O24">
            <v>0</v>
          </cell>
          <cell r="P24">
            <v>270000</v>
          </cell>
          <cell r="Q24">
            <v>0</v>
          </cell>
          <cell r="R24">
            <v>220000</v>
          </cell>
          <cell r="S24">
            <v>0</v>
          </cell>
          <cell r="T24">
            <v>235000</v>
          </cell>
          <cell r="U24">
            <v>0</v>
          </cell>
          <cell r="V24">
            <v>220000</v>
          </cell>
          <cell r="W24">
            <v>0</v>
          </cell>
          <cell r="X24">
            <v>15000</v>
          </cell>
          <cell r="Y24">
            <v>-105518</v>
          </cell>
          <cell r="Z24">
            <v>2940583.84</v>
          </cell>
        </row>
        <row r="25">
          <cell r="A25" t="str">
            <v>Growth</v>
          </cell>
          <cell r="B25">
            <v>3065000</v>
          </cell>
          <cell r="C25">
            <v>189598.24</v>
          </cell>
          <cell r="D25">
            <v>254936.01</v>
          </cell>
          <cell r="E25">
            <v>0</v>
          </cell>
          <cell r="F25">
            <v>468831</v>
          </cell>
          <cell r="G25">
            <v>0</v>
          </cell>
          <cell r="H25">
            <v>175801.13</v>
          </cell>
          <cell r="I25">
            <v>0</v>
          </cell>
          <cell r="J25">
            <v>205468.45</v>
          </cell>
          <cell r="K25">
            <v>0</v>
          </cell>
          <cell r="L25">
            <v>710996.57000000007</v>
          </cell>
          <cell r="M25">
            <v>0</v>
          </cell>
          <cell r="N25">
            <v>81089.19</v>
          </cell>
          <cell r="O25">
            <v>0</v>
          </cell>
          <cell r="P25">
            <v>270000</v>
          </cell>
          <cell r="Q25">
            <v>0</v>
          </cell>
          <cell r="R25">
            <v>220000</v>
          </cell>
          <cell r="S25">
            <v>0</v>
          </cell>
          <cell r="T25">
            <v>235000</v>
          </cell>
          <cell r="U25">
            <v>0</v>
          </cell>
          <cell r="V25">
            <v>220000</v>
          </cell>
          <cell r="W25">
            <v>0</v>
          </cell>
          <cell r="X25">
            <v>15000</v>
          </cell>
          <cell r="Y25">
            <v>-105518</v>
          </cell>
          <cell r="Z25">
            <v>2941202.59</v>
          </cell>
        </row>
        <row r="26">
          <cell r="A26" t="str">
            <v>Shrewsbury/Park City</v>
          </cell>
          <cell r="B26">
            <v>4100000</v>
          </cell>
          <cell r="C26">
            <v>189598.24</v>
          </cell>
          <cell r="D26">
            <v>254936.01000000004</v>
          </cell>
          <cell r="E26">
            <v>0</v>
          </cell>
          <cell r="F26">
            <v>468831</v>
          </cell>
          <cell r="G26">
            <v>0</v>
          </cell>
          <cell r="H26">
            <v>175792.37999999998</v>
          </cell>
          <cell r="I26">
            <v>0</v>
          </cell>
          <cell r="J26">
            <v>205468.45</v>
          </cell>
          <cell r="K26">
            <v>0</v>
          </cell>
          <cell r="L26">
            <v>710386.57</v>
          </cell>
          <cell r="M26">
            <v>0</v>
          </cell>
          <cell r="N26">
            <v>81089.19</v>
          </cell>
          <cell r="O26">
            <v>0</v>
          </cell>
          <cell r="P26">
            <v>349000</v>
          </cell>
          <cell r="Q26">
            <v>0</v>
          </cell>
          <cell r="R26">
            <v>370000</v>
          </cell>
          <cell r="S26">
            <v>0</v>
          </cell>
          <cell r="T26">
            <v>394000</v>
          </cell>
          <cell r="U26">
            <v>0</v>
          </cell>
          <cell r="V26">
            <v>264000</v>
          </cell>
          <cell r="W26">
            <v>0</v>
          </cell>
          <cell r="X26">
            <v>59000</v>
          </cell>
          <cell r="Y26">
            <v>422482</v>
          </cell>
          <cell r="Z26">
            <v>3944583.84</v>
          </cell>
        </row>
        <row r="28">
          <cell r="A28" t="str">
            <v>CB10.8502.08.EQ.800: Barnsley Storage Maintenance</v>
          </cell>
          <cell r="B28">
            <v>1250000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>
            <v>104167</v>
          </cell>
          <cell r="R28">
            <v>104167</v>
          </cell>
          <cell r="T28">
            <v>104167</v>
          </cell>
          <cell r="V28">
            <v>104167</v>
          </cell>
          <cell r="X28">
            <v>104163</v>
          </cell>
          <cell r="Y28">
            <v>208400</v>
          </cell>
          <cell r="Z28">
            <v>729231</v>
          </cell>
        </row>
        <row r="29">
          <cell r="Y29">
            <v>500000</v>
          </cell>
          <cell r="Z29">
            <v>500000</v>
          </cell>
        </row>
        <row r="30">
          <cell r="Z30">
            <v>0</v>
          </cell>
        </row>
        <row r="31">
          <cell r="A31" t="str">
            <v>Barnsley Storage Maintenance</v>
          </cell>
          <cell r="B31">
            <v>1250000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104167</v>
          </cell>
          <cell r="Q31">
            <v>0</v>
          </cell>
          <cell r="R31">
            <v>104167</v>
          </cell>
          <cell r="S31">
            <v>0</v>
          </cell>
          <cell r="T31">
            <v>104167</v>
          </cell>
          <cell r="U31">
            <v>0</v>
          </cell>
          <cell r="V31">
            <v>104167</v>
          </cell>
          <cell r="W31">
            <v>0</v>
          </cell>
          <cell r="X31">
            <v>104163</v>
          </cell>
          <cell r="Y31">
            <v>708400</v>
          </cell>
          <cell r="Z31">
            <v>1229231</v>
          </cell>
        </row>
        <row r="33">
          <cell r="A33" t="str">
            <v>CB10.8531.08.EQ.817: East Diamond Maintenance</v>
          </cell>
          <cell r="B33">
            <v>1250000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104167</v>
          </cell>
          <cell r="R33">
            <v>104167</v>
          </cell>
          <cell r="T33">
            <v>104167</v>
          </cell>
          <cell r="V33">
            <v>104167</v>
          </cell>
          <cell r="X33">
            <v>104163</v>
          </cell>
          <cell r="Y33">
            <v>208400</v>
          </cell>
          <cell r="Z33">
            <v>729231</v>
          </cell>
        </row>
        <row r="34">
          <cell r="Y34">
            <v>500000</v>
          </cell>
          <cell r="Z34">
            <v>500000</v>
          </cell>
        </row>
        <row r="35">
          <cell r="Z35">
            <v>0</v>
          </cell>
        </row>
        <row r="36">
          <cell r="A36" t="str">
            <v>East Diamond Storage Maintenance</v>
          </cell>
          <cell r="B36">
            <v>1250000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104167</v>
          </cell>
          <cell r="Q36">
            <v>0</v>
          </cell>
          <cell r="R36">
            <v>104167</v>
          </cell>
          <cell r="S36">
            <v>0</v>
          </cell>
          <cell r="T36">
            <v>104167</v>
          </cell>
          <cell r="U36">
            <v>0</v>
          </cell>
          <cell r="V36">
            <v>104167</v>
          </cell>
          <cell r="W36">
            <v>0</v>
          </cell>
          <cell r="X36">
            <v>104163</v>
          </cell>
          <cell r="Y36">
            <v>708400</v>
          </cell>
          <cell r="Z36">
            <v>1229231</v>
          </cell>
        </row>
        <row r="38">
          <cell r="A38" t="str">
            <v>CB10.9825.08.EQ.861: Shrewsbury</v>
          </cell>
          <cell r="B38">
            <v>685000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>
            <v>50000</v>
          </cell>
          <cell r="R38">
            <v>120000</v>
          </cell>
          <cell r="T38">
            <v>130000</v>
          </cell>
          <cell r="V38">
            <v>15000</v>
          </cell>
          <cell r="X38">
            <v>15000</v>
          </cell>
          <cell r="Y38">
            <v>280000</v>
          </cell>
          <cell r="Z38">
            <v>610000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A43" t="str">
            <v>Shrewsbury</v>
          </cell>
          <cell r="B43">
            <v>685000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50000</v>
          </cell>
          <cell r="Q43">
            <v>0</v>
          </cell>
          <cell r="R43">
            <v>120000</v>
          </cell>
          <cell r="S43">
            <v>0</v>
          </cell>
          <cell r="T43">
            <v>130000</v>
          </cell>
          <cell r="U43">
            <v>0</v>
          </cell>
          <cell r="V43">
            <v>15000</v>
          </cell>
          <cell r="W43">
            <v>0</v>
          </cell>
          <cell r="X43">
            <v>15000</v>
          </cell>
          <cell r="Y43">
            <v>280000</v>
          </cell>
          <cell r="Z43">
            <v>610000</v>
          </cell>
        </row>
        <row r="44">
          <cell r="A44" t="str">
            <v>Equipment</v>
          </cell>
          <cell r="B44">
            <v>3185000</v>
          </cell>
          <cell r="C44" t="str">
            <v xml:space="preserve"> 0</v>
          </cell>
          <cell r="D44" t="str">
            <v xml:space="preserve"> 0</v>
          </cell>
          <cell r="E44">
            <v>0</v>
          </cell>
          <cell r="F44" t="str">
            <v xml:space="preserve"> 0</v>
          </cell>
          <cell r="G44">
            <v>0</v>
          </cell>
          <cell r="H44" t="str">
            <v xml:space="preserve"> 0</v>
          </cell>
          <cell r="I44">
            <v>0</v>
          </cell>
          <cell r="J44" t="str">
            <v xml:space="preserve"> 0</v>
          </cell>
          <cell r="K44">
            <v>0</v>
          </cell>
          <cell r="L44" t="str">
            <v xml:space="preserve"> 0</v>
          </cell>
          <cell r="M44">
            <v>0</v>
          </cell>
          <cell r="N44" t="str">
            <v xml:space="preserve"> 0</v>
          </cell>
          <cell r="O44">
            <v>0</v>
          </cell>
          <cell r="P44">
            <v>258334</v>
          </cell>
          <cell r="Q44">
            <v>0</v>
          </cell>
          <cell r="R44">
            <v>328334</v>
          </cell>
          <cell r="S44">
            <v>0</v>
          </cell>
          <cell r="T44">
            <v>338334</v>
          </cell>
          <cell r="U44">
            <v>0</v>
          </cell>
          <cell r="V44">
            <v>223334</v>
          </cell>
          <cell r="W44">
            <v>0</v>
          </cell>
          <cell r="X44">
            <v>223326</v>
          </cell>
          <cell r="Y44">
            <v>1696800</v>
          </cell>
          <cell r="Z44">
            <v>3068462</v>
          </cell>
        </row>
        <row r="46">
          <cell r="A46" t="str">
            <v>CB10.8565.01.IT.821: ETRM</v>
          </cell>
          <cell r="B46">
            <v>4500000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>
            <v>850000</v>
          </cell>
          <cell r="R46">
            <v>1050000</v>
          </cell>
          <cell r="T46">
            <v>1000000</v>
          </cell>
          <cell r="V46">
            <v>650000</v>
          </cell>
          <cell r="X46">
            <v>350000</v>
          </cell>
          <cell r="Z46">
            <v>3900000</v>
          </cell>
        </row>
        <row r="47">
          <cell r="A47" t="str">
            <v>Default FP: Company 212 - Information Technology</v>
          </cell>
          <cell r="B47" t="str">
            <v xml:space="preserve"> 0</v>
          </cell>
          <cell r="C47">
            <v>8974.4</v>
          </cell>
          <cell r="D47">
            <v>4484.58</v>
          </cell>
          <cell r="F47">
            <v>113.09</v>
          </cell>
          <cell r="H47">
            <v>20054.240000000002</v>
          </cell>
          <cell r="J47" t="str">
            <v xml:space="preserve"> 0</v>
          </cell>
          <cell r="L47">
            <v>2009.5</v>
          </cell>
          <cell r="N47">
            <v>7637.18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Y47">
            <v>500000</v>
          </cell>
          <cell r="Z47">
            <v>543272.99</v>
          </cell>
        </row>
        <row r="48">
          <cell r="Z48">
            <v>0</v>
          </cell>
        </row>
        <row r="49">
          <cell r="A49" t="str">
            <v>ETRM</v>
          </cell>
          <cell r="B49">
            <v>4500000</v>
          </cell>
          <cell r="C49">
            <v>8974.4</v>
          </cell>
          <cell r="D49">
            <v>4484.58</v>
          </cell>
          <cell r="E49">
            <v>0</v>
          </cell>
          <cell r="F49">
            <v>113.09</v>
          </cell>
          <cell r="G49">
            <v>0</v>
          </cell>
          <cell r="H49">
            <v>20054.240000000002</v>
          </cell>
          <cell r="I49">
            <v>0</v>
          </cell>
          <cell r="J49">
            <v>0</v>
          </cell>
          <cell r="K49">
            <v>0</v>
          </cell>
          <cell r="L49">
            <v>2009.5</v>
          </cell>
          <cell r="M49">
            <v>0</v>
          </cell>
          <cell r="N49">
            <v>7637.18</v>
          </cell>
          <cell r="O49">
            <v>0</v>
          </cell>
          <cell r="P49">
            <v>850000</v>
          </cell>
          <cell r="Q49">
            <v>0</v>
          </cell>
          <cell r="R49">
            <v>1050000</v>
          </cell>
          <cell r="S49">
            <v>0</v>
          </cell>
          <cell r="T49">
            <v>1000000</v>
          </cell>
          <cell r="U49">
            <v>0</v>
          </cell>
          <cell r="V49">
            <v>650000</v>
          </cell>
          <cell r="W49">
            <v>0</v>
          </cell>
          <cell r="X49">
            <v>350000</v>
          </cell>
          <cell r="Y49">
            <v>500000</v>
          </cell>
          <cell r="Z49">
            <v>4443272.99</v>
          </cell>
        </row>
        <row r="51">
          <cell r="A51" t="str">
            <v>CB10.8565.02.IT.821: IT Maintenance</v>
          </cell>
          <cell r="B51">
            <v>1400000</v>
          </cell>
          <cell r="C51" t="str">
            <v xml:space="preserve"> 0</v>
          </cell>
          <cell r="D51" t="str">
            <v xml:space="preserve"> 0</v>
          </cell>
          <cell r="F51">
            <v>1662.82</v>
          </cell>
          <cell r="H51">
            <v>2718.36</v>
          </cell>
          <cell r="J51" t="str">
            <v xml:space="preserve"> 0</v>
          </cell>
          <cell r="L51" t="str">
            <v xml:space="preserve"> 0</v>
          </cell>
          <cell r="N51" t="str">
            <v xml:space="preserve"> 0</v>
          </cell>
          <cell r="P51">
            <v>116667</v>
          </cell>
          <cell r="R51">
            <v>116667</v>
          </cell>
          <cell r="T51">
            <v>116667</v>
          </cell>
          <cell r="V51">
            <v>116667</v>
          </cell>
          <cell r="X51">
            <v>116663</v>
          </cell>
          <cell r="Y51">
            <v>200000</v>
          </cell>
          <cell r="Z51">
            <v>787712.17999999993</v>
          </cell>
        </row>
        <row r="52">
          <cell r="A52" t="str">
            <v>CB09.8560.01.IT.821: System Upgrades</v>
          </cell>
          <cell r="B52" t="str">
            <v xml:space="preserve"> 0</v>
          </cell>
          <cell r="C52">
            <v>162.86000000000001</v>
          </cell>
          <cell r="D52" t="str">
            <v xml:space="preserve"> 0</v>
          </cell>
          <cell r="F52" t="str">
            <v xml:space="preserve"> 0</v>
          </cell>
          <cell r="H52" t="str">
            <v xml:space="preserve"> 0</v>
          </cell>
          <cell r="J52" t="str">
            <v xml:space="preserve"> 0</v>
          </cell>
          <cell r="L52" t="str">
            <v xml:space="preserve"> 0</v>
          </cell>
          <cell r="N52" t="str">
            <v xml:space="preserve"> 0</v>
          </cell>
          <cell r="P52" t="str">
            <v xml:space="preserve"> 0</v>
          </cell>
          <cell r="R52" t="str">
            <v xml:space="preserve"> 0</v>
          </cell>
          <cell r="T52" t="str">
            <v xml:space="preserve"> 0</v>
          </cell>
          <cell r="V52" t="str">
            <v xml:space="preserve"> 0</v>
          </cell>
          <cell r="X52" t="str">
            <v xml:space="preserve"> 0</v>
          </cell>
          <cell r="Z52">
            <v>162.86000000000001</v>
          </cell>
        </row>
        <row r="53">
          <cell r="Y53">
            <v>550000</v>
          </cell>
          <cell r="Z53">
            <v>550000</v>
          </cell>
        </row>
        <row r="54">
          <cell r="Z54">
            <v>0</v>
          </cell>
        </row>
        <row r="55">
          <cell r="A55" t="str">
            <v>IT Maintenance</v>
          </cell>
          <cell r="B55">
            <v>1400000</v>
          </cell>
          <cell r="C55">
            <v>162.86000000000001</v>
          </cell>
          <cell r="D55">
            <v>0</v>
          </cell>
          <cell r="E55">
            <v>0</v>
          </cell>
          <cell r="F55">
            <v>1662.82</v>
          </cell>
          <cell r="G55">
            <v>0</v>
          </cell>
          <cell r="H55">
            <v>2718.36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116667</v>
          </cell>
          <cell r="Q55">
            <v>0</v>
          </cell>
          <cell r="R55">
            <v>116667</v>
          </cell>
          <cell r="S55">
            <v>0</v>
          </cell>
          <cell r="T55">
            <v>116667</v>
          </cell>
          <cell r="U55">
            <v>0</v>
          </cell>
          <cell r="V55">
            <v>116667</v>
          </cell>
          <cell r="W55">
            <v>0</v>
          </cell>
          <cell r="X55">
            <v>116663</v>
          </cell>
          <cell r="Y55">
            <v>750000</v>
          </cell>
          <cell r="Z55">
            <v>1337875.04</v>
          </cell>
        </row>
        <row r="57">
          <cell r="A57" t="str">
            <v>CB10.8565.03.IT.821: Data Center Move</v>
          </cell>
          <cell r="B57">
            <v>434376.98</v>
          </cell>
          <cell r="C57" t="str">
            <v xml:space="preserve"> 0</v>
          </cell>
          <cell r="D57" t="str">
            <v xml:space="preserve"> 0</v>
          </cell>
          <cell r="F57">
            <v>210377.92</v>
          </cell>
          <cell r="H57" t="str">
            <v xml:space="preserve"> 0</v>
          </cell>
          <cell r="J57">
            <v>5100.9399999999996</v>
          </cell>
          <cell r="L57">
            <v>-4327.5</v>
          </cell>
          <cell r="N57" t="str">
            <v xml:space="preserve"> 0</v>
          </cell>
          <cell r="P57" t="str">
            <v xml:space="preserve"> 0</v>
          </cell>
          <cell r="R57" t="str">
            <v xml:space="preserve"> 0</v>
          </cell>
          <cell r="T57" t="str">
            <v xml:space="preserve"> 0</v>
          </cell>
          <cell r="V57" t="str">
            <v xml:space="preserve"> 0</v>
          </cell>
          <cell r="X57" t="str">
            <v xml:space="preserve"> 0</v>
          </cell>
          <cell r="Z57">
            <v>211151.36000000002</v>
          </cell>
        </row>
        <row r="58">
          <cell r="Z58">
            <v>0</v>
          </cell>
        </row>
        <row r="59">
          <cell r="Z59">
            <v>0</v>
          </cell>
        </row>
        <row r="60">
          <cell r="A60" t="str">
            <v>Data Center</v>
          </cell>
          <cell r="B60">
            <v>434376.98</v>
          </cell>
          <cell r="C60">
            <v>0</v>
          </cell>
          <cell r="D60">
            <v>0</v>
          </cell>
          <cell r="E60">
            <v>0</v>
          </cell>
          <cell r="F60">
            <v>210377.92</v>
          </cell>
          <cell r="G60">
            <v>0</v>
          </cell>
          <cell r="H60">
            <v>0</v>
          </cell>
          <cell r="I60">
            <v>0</v>
          </cell>
          <cell r="J60">
            <v>5100.9399999999996</v>
          </cell>
          <cell r="K60">
            <v>0</v>
          </cell>
          <cell r="L60">
            <v>-4327.5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211151.36000000002</v>
          </cell>
        </row>
        <row r="61">
          <cell r="A61" t="str">
            <v>Information Technology-Other</v>
          </cell>
          <cell r="B61">
            <v>81600.000000000466</v>
          </cell>
          <cell r="C61">
            <v>5.6843418860808015E-13</v>
          </cell>
          <cell r="D61">
            <v>0</v>
          </cell>
          <cell r="F61">
            <v>0</v>
          </cell>
          <cell r="H61">
            <v>-3.1832314562052488E-12</v>
          </cell>
          <cell r="J61">
            <v>0</v>
          </cell>
          <cell r="L61">
            <v>0</v>
          </cell>
          <cell r="N61">
            <v>0</v>
          </cell>
          <cell r="P61">
            <v>6800</v>
          </cell>
          <cell r="R61">
            <v>6800</v>
          </cell>
          <cell r="T61">
            <v>6800</v>
          </cell>
          <cell r="V61">
            <v>6800</v>
          </cell>
          <cell r="X61">
            <v>6800</v>
          </cell>
          <cell r="Y61">
            <v>20400</v>
          </cell>
          <cell r="Z61">
            <v>54400</v>
          </cell>
        </row>
        <row r="62">
          <cell r="A62" t="str">
            <v>Information Technology</v>
          </cell>
          <cell r="B62">
            <v>6415976.9800000004</v>
          </cell>
          <cell r="C62">
            <v>9137.26</v>
          </cell>
          <cell r="D62">
            <v>4484.58</v>
          </cell>
          <cell r="E62">
            <v>0</v>
          </cell>
          <cell r="F62">
            <v>212153.83</v>
          </cell>
          <cell r="G62">
            <v>0</v>
          </cell>
          <cell r="H62">
            <v>22772.6</v>
          </cell>
          <cell r="I62">
            <v>0</v>
          </cell>
          <cell r="J62">
            <v>5100.9399999999996</v>
          </cell>
          <cell r="K62">
            <v>0</v>
          </cell>
          <cell r="L62">
            <v>-2318</v>
          </cell>
          <cell r="M62">
            <v>0</v>
          </cell>
          <cell r="N62">
            <v>7637.18</v>
          </cell>
          <cell r="O62">
            <v>0</v>
          </cell>
          <cell r="P62">
            <v>973467</v>
          </cell>
          <cell r="Q62">
            <v>0</v>
          </cell>
          <cell r="R62">
            <v>1173467</v>
          </cell>
          <cell r="S62">
            <v>0</v>
          </cell>
          <cell r="T62">
            <v>1123467</v>
          </cell>
          <cell r="U62">
            <v>0</v>
          </cell>
          <cell r="V62">
            <v>773467</v>
          </cell>
          <cell r="W62">
            <v>0</v>
          </cell>
          <cell r="X62">
            <v>473463</v>
          </cell>
          <cell r="Y62">
            <v>1270400</v>
          </cell>
          <cell r="Z62">
            <v>6046699.3899999997</v>
          </cell>
        </row>
        <row r="64">
          <cell r="A64" t="str">
            <v>Misc</v>
          </cell>
          <cell r="B64" t="str">
            <v xml:space="preserve"> 0</v>
          </cell>
          <cell r="C64">
            <v>-25431.71</v>
          </cell>
          <cell r="D64">
            <v>3944.92</v>
          </cell>
          <cell r="F64">
            <v>-3971.03</v>
          </cell>
          <cell r="H64">
            <v>42606.2</v>
          </cell>
          <cell r="J64">
            <v>-42606.2</v>
          </cell>
          <cell r="L64">
            <v>29.62</v>
          </cell>
          <cell r="N64">
            <v>231.65</v>
          </cell>
          <cell r="P64" t="str">
            <v xml:space="preserve"> 0</v>
          </cell>
          <cell r="R64" t="str">
            <v xml:space="preserve"> 0</v>
          </cell>
          <cell r="T64" t="str">
            <v xml:space="preserve"> 0</v>
          </cell>
          <cell r="V64" t="str">
            <v xml:space="preserve"> 0</v>
          </cell>
          <cell r="X64" t="str">
            <v xml:space="preserve"> 0</v>
          </cell>
          <cell r="Y64">
            <v>25197</v>
          </cell>
          <cell r="Z64">
            <v>0.4500000000007276</v>
          </cell>
        </row>
        <row r="65">
          <cell r="A65" t="str">
            <v>Overhead</v>
          </cell>
          <cell r="B65" t="str">
            <v xml:space="preserve"> 0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T65" t="str">
            <v xml:space="preserve"> 0</v>
          </cell>
          <cell r="V65" t="str">
            <v xml:space="preserve"> 0</v>
          </cell>
          <cell r="X65" t="str">
            <v xml:space="preserve"> 0</v>
          </cell>
          <cell r="Z65">
            <v>0</v>
          </cell>
        </row>
        <row r="66">
          <cell r="A66" t="str">
            <v>Pipeline Integrity Management</v>
          </cell>
          <cell r="B66" t="str">
            <v xml:space="preserve"> 0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 t="str">
            <v xml:space="preserve"> 0</v>
          </cell>
          <cell r="L66" t="str">
            <v xml:space="preserve"> 0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Z66">
            <v>0</v>
          </cell>
        </row>
        <row r="67">
          <cell r="A67" t="str">
            <v>Public Improvements</v>
          </cell>
          <cell r="B67" t="str">
            <v xml:space="preserve"> 0</v>
          </cell>
          <cell r="C67" t="str">
            <v xml:space="preserve"> 0</v>
          </cell>
          <cell r="D67" t="str">
            <v xml:space="preserve"> 0</v>
          </cell>
          <cell r="F67" t="str">
            <v xml:space="preserve"> 0</v>
          </cell>
          <cell r="H67" t="str">
            <v xml:space="preserve"> 0</v>
          </cell>
          <cell r="J67" t="str">
            <v xml:space="preserve"> 0</v>
          </cell>
          <cell r="L67" t="str">
            <v xml:space="preserve"> 0</v>
          </cell>
          <cell r="N67" t="str">
            <v xml:space="preserve"> 0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Z67">
            <v>0</v>
          </cell>
        </row>
        <row r="68">
          <cell r="A68" t="str">
            <v>Structures</v>
          </cell>
          <cell r="B68" t="str">
            <v xml:space="preserve"> 0</v>
          </cell>
          <cell r="C68" t="str">
            <v xml:space="preserve"> 0</v>
          </cell>
          <cell r="D68" t="str">
            <v xml:space="preserve"> 0</v>
          </cell>
          <cell r="F68" t="str">
            <v xml:space="preserve"> 0</v>
          </cell>
          <cell r="H68" t="str">
            <v xml:space="preserve"> 0</v>
          </cell>
          <cell r="J68" t="str">
            <v xml:space="preserve"> 0</v>
          </cell>
          <cell r="L68" t="str">
            <v xml:space="preserve"> 0</v>
          </cell>
          <cell r="N68" t="str">
            <v xml:space="preserve"> 0</v>
          </cell>
          <cell r="P68" t="str">
            <v xml:space="preserve"> 0</v>
          </cell>
          <cell r="R68" t="str">
            <v xml:space="preserve"> 0</v>
          </cell>
          <cell r="T68" t="str">
            <v xml:space="preserve"> 0</v>
          </cell>
          <cell r="V68" t="str">
            <v xml:space="preserve"> 0</v>
          </cell>
          <cell r="X68" t="str">
            <v xml:space="preserve"> 0</v>
          </cell>
          <cell r="Z68">
            <v>0</v>
          </cell>
        </row>
        <row r="70">
          <cell r="A70" t="str">
            <v>CB10.9825.01.SIMP.868: Park City Modifications</v>
          </cell>
          <cell r="B70">
            <v>350000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 t="str">
            <v xml:space="preserve"> 0</v>
          </cell>
          <cell r="N70" t="str">
            <v xml:space="preserve"> 0</v>
          </cell>
          <cell r="P70">
            <v>29000</v>
          </cell>
          <cell r="R70">
            <v>30000</v>
          </cell>
          <cell r="T70">
            <v>29000</v>
          </cell>
          <cell r="V70">
            <v>29000</v>
          </cell>
          <cell r="X70">
            <v>29000</v>
          </cell>
          <cell r="Y70">
            <v>58000</v>
          </cell>
          <cell r="Z70">
            <v>204000</v>
          </cell>
        </row>
        <row r="72">
          <cell r="Y72">
            <v>190000</v>
          </cell>
        </row>
        <row r="74">
          <cell r="Z74">
            <v>0</v>
          </cell>
        </row>
        <row r="75">
          <cell r="A75" t="str">
            <v>Park City Modifications</v>
          </cell>
          <cell r="B75">
            <v>350000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29000</v>
          </cell>
          <cell r="Q75">
            <v>0</v>
          </cell>
          <cell r="R75">
            <v>30000</v>
          </cell>
          <cell r="S75">
            <v>0</v>
          </cell>
          <cell r="T75">
            <v>29000</v>
          </cell>
          <cell r="U75">
            <v>0</v>
          </cell>
          <cell r="V75">
            <v>29000</v>
          </cell>
          <cell r="W75">
            <v>0</v>
          </cell>
          <cell r="X75">
            <v>29000</v>
          </cell>
          <cell r="Y75">
            <v>248000</v>
          </cell>
          <cell r="Z75">
            <v>394000</v>
          </cell>
        </row>
        <row r="76">
          <cell r="A76" t="str">
            <v>System Improvements</v>
          </cell>
          <cell r="B76">
            <v>350000</v>
          </cell>
          <cell r="C76" t="str">
            <v xml:space="preserve"> 0</v>
          </cell>
          <cell r="D76" t="str">
            <v xml:space="preserve"> 0</v>
          </cell>
          <cell r="E76">
            <v>0</v>
          </cell>
          <cell r="F76" t="str">
            <v xml:space="preserve"> 0</v>
          </cell>
          <cell r="G76">
            <v>0</v>
          </cell>
          <cell r="H76">
            <v>21.88</v>
          </cell>
          <cell r="I76">
            <v>0</v>
          </cell>
          <cell r="J76" t="str">
            <v xml:space="preserve"> 0</v>
          </cell>
          <cell r="K76">
            <v>0</v>
          </cell>
          <cell r="L76" t="str">
            <v xml:space="preserve"> 0</v>
          </cell>
          <cell r="M76">
            <v>0</v>
          </cell>
          <cell r="N76">
            <v>-48333.88</v>
          </cell>
          <cell r="O76">
            <v>0</v>
          </cell>
          <cell r="P76">
            <v>29000</v>
          </cell>
          <cell r="Q76">
            <v>0</v>
          </cell>
          <cell r="R76">
            <v>30000</v>
          </cell>
          <cell r="S76">
            <v>0</v>
          </cell>
          <cell r="T76">
            <v>29000</v>
          </cell>
          <cell r="U76">
            <v>0</v>
          </cell>
          <cell r="V76">
            <v>29000</v>
          </cell>
          <cell r="W76">
            <v>0</v>
          </cell>
          <cell r="X76">
            <v>29000</v>
          </cell>
          <cell r="Y76">
            <v>248000</v>
          </cell>
          <cell r="Z76">
            <v>345688</v>
          </cell>
        </row>
        <row r="78">
          <cell r="A78" t="str">
            <v>System Integrity</v>
          </cell>
          <cell r="B78" t="str">
            <v xml:space="preserve"> 0</v>
          </cell>
          <cell r="C78">
            <v>74459.19</v>
          </cell>
          <cell r="D78">
            <v>4563.46</v>
          </cell>
          <cell r="F78">
            <v>25292.71</v>
          </cell>
          <cell r="H78">
            <v>117180.83</v>
          </cell>
          <cell r="J78">
            <v>86910.3</v>
          </cell>
          <cell r="L78">
            <v>40077.31</v>
          </cell>
          <cell r="N78">
            <v>7593.28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356077.08</v>
          </cell>
        </row>
        <row r="79">
          <cell r="A79" t="str">
            <v>Vehicles</v>
          </cell>
          <cell r="B79" t="str">
            <v xml:space="preserve"> 0</v>
          </cell>
          <cell r="C79" t="str">
            <v xml:space="preserve"> 0</v>
          </cell>
          <cell r="D79" t="str">
            <v xml:space="preserve"> 0</v>
          </cell>
          <cell r="F79" t="str">
            <v xml:space="preserve"> 0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0</v>
          </cell>
        </row>
        <row r="80">
          <cell r="A80" t="str">
            <v>NonGrowth</v>
          </cell>
          <cell r="B80">
            <v>9950976.9800000004</v>
          </cell>
          <cell r="C80">
            <v>58164.74</v>
          </cell>
          <cell r="D80">
            <v>12992.96</v>
          </cell>
          <cell r="E80">
            <v>0</v>
          </cell>
          <cell r="F80">
            <v>233475.51</v>
          </cell>
          <cell r="G80">
            <v>0</v>
          </cell>
          <cell r="H80">
            <v>182581.51</v>
          </cell>
          <cell r="I80">
            <v>0</v>
          </cell>
          <cell r="J80">
            <v>49405.04</v>
          </cell>
          <cell r="K80">
            <v>0</v>
          </cell>
          <cell r="L80">
            <v>37788.93</v>
          </cell>
          <cell r="M80">
            <v>0</v>
          </cell>
          <cell r="N80">
            <v>-32871.769999999997</v>
          </cell>
          <cell r="O80">
            <v>0</v>
          </cell>
          <cell r="P80">
            <v>1260801</v>
          </cell>
          <cell r="Q80">
            <v>0</v>
          </cell>
          <cell r="R80">
            <v>1531801</v>
          </cell>
          <cell r="S80">
            <v>0</v>
          </cell>
          <cell r="T80">
            <v>1490801</v>
          </cell>
          <cell r="U80">
            <v>0</v>
          </cell>
          <cell r="V80">
            <v>1025801</v>
          </cell>
          <cell r="W80">
            <v>0</v>
          </cell>
          <cell r="X80">
            <v>725789</v>
          </cell>
          <cell r="Y80">
            <v>3240397</v>
          </cell>
          <cell r="Z80">
            <v>9816926.9199999999</v>
          </cell>
        </row>
        <row r="82">
          <cell r="A82" t="str">
            <v>Capital</v>
          </cell>
          <cell r="B82">
            <v>13015976.98</v>
          </cell>
          <cell r="C82">
            <v>247762.97999999998</v>
          </cell>
          <cell r="D82">
            <v>267928.97000000003</v>
          </cell>
          <cell r="E82">
            <v>0</v>
          </cell>
          <cell r="F82">
            <v>702306.51</v>
          </cell>
          <cell r="G82">
            <v>0</v>
          </cell>
          <cell r="H82">
            <v>358382.64</v>
          </cell>
          <cell r="I82">
            <v>0</v>
          </cell>
          <cell r="J82">
            <v>254873.49000000002</v>
          </cell>
          <cell r="K82">
            <v>0</v>
          </cell>
          <cell r="L82">
            <v>748785.50000000012</v>
          </cell>
          <cell r="M82">
            <v>0</v>
          </cell>
          <cell r="N82">
            <v>48217.42</v>
          </cell>
          <cell r="O82">
            <v>0</v>
          </cell>
          <cell r="P82">
            <v>1530801</v>
          </cell>
          <cell r="Q82">
            <v>0</v>
          </cell>
          <cell r="R82">
            <v>1751801</v>
          </cell>
          <cell r="S82">
            <v>0</v>
          </cell>
          <cell r="T82">
            <v>1725801</v>
          </cell>
          <cell r="U82">
            <v>0</v>
          </cell>
          <cell r="V82">
            <v>1245801</v>
          </cell>
          <cell r="W82">
            <v>0</v>
          </cell>
          <cell r="X82">
            <v>740789</v>
          </cell>
          <cell r="Y82">
            <v>3134879</v>
          </cell>
          <cell r="Z82">
            <v>12758129.51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_Rate"/>
      <sheetName val="ADIT"/>
      <sheetName val="FAS115_T-Lock"/>
      <sheetName val="09_30_2010"/>
      <sheetName val="12_31_2010"/>
      <sheetName val="03_31_2011"/>
      <sheetName val="06_30_2011"/>
      <sheetName val="09_30_2011"/>
      <sheetName val="12_31_2011"/>
      <sheetName val="09_2010 Essbase"/>
      <sheetName val="10_2010 Essbase"/>
      <sheetName val="11_2010 Essbase"/>
      <sheetName val="12_2010 Essbase"/>
      <sheetName val="01_2011 Essbase"/>
      <sheetName val="02_2011 Essbase"/>
      <sheetName val="03_2011 Essbase"/>
      <sheetName val="04_2011 Essbase"/>
      <sheetName val="05_2011 Essbase"/>
      <sheetName val="06_2011 Essbase"/>
      <sheetName val="07_2011 Essbase"/>
      <sheetName val="08_2011 Essbase"/>
      <sheetName val="09_2011 Essbase"/>
      <sheetName val="10_2011 Essbase"/>
      <sheetName val="11_2011 Essbase"/>
      <sheetName val="12_2011 Essbase"/>
      <sheetName val="SSU Def Reclass Entry Q2"/>
      <sheetName val="Inde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>
        <row r="2">
          <cell r="A2" t="str">
            <v>001DIV</v>
          </cell>
        </row>
        <row r="3">
          <cell r="A3" t="str">
            <v>002DIV</v>
          </cell>
        </row>
        <row r="4">
          <cell r="A4" t="str">
            <v>003DIV</v>
          </cell>
        </row>
        <row r="5">
          <cell r="A5" t="str">
            <v>004DIV</v>
          </cell>
        </row>
        <row r="6">
          <cell r="A6" t="str">
            <v>005DIV</v>
          </cell>
        </row>
        <row r="7">
          <cell r="A7" t="str">
            <v>006DIV</v>
          </cell>
        </row>
        <row r="8">
          <cell r="A8" t="str">
            <v>007DIV</v>
          </cell>
        </row>
        <row r="9">
          <cell r="A9" t="str">
            <v>008DIV</v>
          </cell>
        </row>
        <row r="10">
          <cell r="A10" t="str">
            <v>009DIV</v>
          </cell>
        </row>
        <row r="11">
          <cell r="A11" t="str">
            <v>010DIV</v>
          </cell>
        </row>
        <row r="12">
          <cell r="A12" t="str">
            <v>011DIV</v>
          </cell>
        </row>
        <row r="13">
          <cell r="A13" t="str">
            <v>012DIV</v>
          </cell>
        </row>
        <row r="14">
          <cell r="A14" t="str">
            <v>013DIV</v>
          </cell>
        </row>
        <row r="15">
          <cell r="A15" t="str">
            <v>014DIV</v>
          </cell>
        </row>
        <row r="16">
          <cell r="A16" t="str">
            <v>015DIV</v>
          </cell>
        </row>
        <row r="17">
          <cell r="A17" t="str">
            <v>016DIV</v>
          </cell>
        </row>
        <row r="18">
          <cell r="A18" t="str">
            <v>017DIV</v>
          </cell>
        </row>
        <row r="19">
          <cell r="A19" t="str">
            <v>018DIV</v>
          </cell>
        </row>
        <row r="20">
          <cell r="A20" t="str">
            <v>019DIV</v>
          </cell>
        </row>
        <row r="21">
          <cell r="A21" t="str">
            <v>020DIV</v>
          </cell>
        </row>
        <row r="22">
          <cell r="A22" t="str">
            <v>021DIV</v>
          </cell>
        </row>
        <row r="23">
          <cell r="A23" t="str">
            <v>030DIV</v>
          </cell>
        </row>
        <row r="24">
          <cell r="A24" t="str">
            <v>047DIV</v>
          </cell>
        </row>
        <row r="25">
          <cell r="A25" t="str">
            <v>070DIV</v>
          </cell>
        </row>
        <row r="26">
          <cell r="A26" t="str">
            <v>071DIV</v>
          </cell>
        </row>
        <row r="27">
          <cell r="A27" t="str">
            <v>072DIV</v>
          </cell>
        </row>
        <row r="28">
          <cell r="A28" t="str">
            <v>077DIV</v>
          </cell>
        </row>
        <row r="29">
          <cell r="A29" t="str">
            <v>091DIV</v>
          </cell>
        </row>
        <row r="30">
          <cell r="A30" t="str">
            <v>092DIV</v>
          </cell>
        </row>
        <row r="31">
          <cell r="A31" t="str">
            <v>093DIV</v>
          </cell>
        </row>
        <row r="32">
          <cell r="A32" t="str">
            <v>095DIV</v>
          </cell>
        </row>
        <row r="33">
          <cell r="A33" t="str">
            <v>096DIV</v>
          </cell>
        </row>
        <row r="34">
          <cell r="A34" t="str">
            <v>097DIV</v>
          </cell>
        </row>
        <row r="35">
          <cell r="A35" t="str">
            <v>098DIV</v>
          </cell>
        </row>
        <row r="36">
          <cell r="A36" t="str">
            <v>099DIV</v>
          </cell>
        </row>
        <row r="37">
          <cell r="A37" t="str">
            <v>107DIV</v>
          </cell>
        </row>
        <row r="38">
          <cell r="A38" t="str">
            <v>170DIV</v>
          </cell>
        </row>
        <row r="39">
          <cell r="A39" t="str">
            <v>190DIV</v>
          </cell>
        </row>
        <row r="40">
          <cell r="A40" t="str">
            <v>210COM</v>
          </cell>
        </row>
        <row r="41">
          <cell r="A41" t="str">
            <v>700DIV</v>
          </cell>
        </row>
        <row r="42">
          <cell r="A42" t="str">
            <v>979DIV</v>
          </cell>
        </row>
        <row r="43">
          <cell r="A43" t="str">
            <v>982COM</v>
          </cell>
        </row>
        <row r="44">
          <cell r="A44" t="str">
            <v>989COM</v>
          </cell>
        </row>
        <row r="45">
          <cell r="A45" t="str">
            <v>990COM</v>
          </cell>
        </row>
        <row r="46">
          <cell r="A46" t="str">
            <v>COLODV</v>
          </cell>
        </row>
        <row r="47">
          <cell r="A47" t="str">
            <v>KANSDV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SSU-Billings"/>
      <sheetName val="SSU-by CCtr"/>
      <sheetName val="SSU-Billings YTD"/>
    </sheetNames>
    <sheetDataSet>
      <sheetData sheetId="0"/>
      <sheetData sheetId="1" refreshError="1">
        <row r="22">
          <cell r="A22" t="str">
            <v>Expense Billings</v>
          </cell>
          <cell r="C22">
            <v>6678.446774</v>
          </cell>
          <cell r="D22">
            <v>9185.8238583999992</v>
          </cell>
          <cell r="E22">
            <v>14057.268267299998</v>
          </cell>
          <cell r="F22">
            <v>7743.2819530500001</v>
          </cell>
          <cell r="G22">
            <v>8120.9402526999993</v>
          </cell>
          <cell r="H22">
            <v>41228.606559224994</v>
          </cell>
          <cell r="I22">
            <v>4326.1442327499999</v>
          </cell>
          <cell r="J22">
            <v>1510.4611897750001</v>
          </cell>
          <cell r="K22">
            <v>-691.38342719999991</v>
          </cell>
          <cell r="L22">
            <v>92159.589659999998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Proj</v>
          </cell>
          <cell r="G9" t="str">
            <v>Proj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Forecast</v>
          </cell>
        </row>
        <row r="11">
          <cell r="D11">
            <v>469265.63</v>
          </cell>
          <cell r="E11">
            <v>716239.7</v>
          </cell>
          <cell r="F11">
            <v>595770.74885026691</v>
          </cell>
          <cell r="G11">
            <v>514436.61295384355</v>
          </cell>
          <cell r="H11">
            <v>545368.37431139639</v>
          </cell>
          <cell r="I11">
            <v>479902.12690960872</v>
          </cell>
          <cell r="J11">
            <v>470662.7443840286</v>
          </cell>
          <cell r="K11">
            <v>485122.36370538227</v>
          </cell>
          <cell r="L11">
            <v>494115.8323769311</v>
          </cell>
          <cell r="M11">
            <v>438189.28664381854</v>
          </cell>
          <cell r="N11">
            <v>548633.49850706337</v>
          </cell>
          <cell r="O11">
            <v>6224658.3486423399</v>
          </cell>
        </row>
        <row r="12">
          <cell r="D12">
            <v>69818.899999999994</v>
          </cell>
          <cell r="E12">
            <v>107696.30000000002</v>
          </cell>
          <cell r="F12">
            <v>83083.094387727324</v>
          </cell>
          <cell r="G12">
            <v>71740.65821967517</v>
          </cell>
          <cell r="H12">
            <v>76054.241008705489</v>
          </cell>
          <cell r="I12">
            <v>66924.658157265381</v>
          </cell>
          <cell r="J12">
            <v>65636.181856711017</v>
          </cell>
          <cell r="K12">
            <v>67652.645268526772</v>
          </cell>
          <cell r="L12">
            <v>68906.827700197566</v>
          </cell>
          <cell r="M12">
            <v>61107.60209724414</v>
          </cell>
          <cell r="N12">
            <v>76509.578270999365</v>
          </cell>
          <cell r="O12">
            <v>884181.91696705227</v>
          </cell>
        </row>
        <row r="13">
          <cell r="D13">
            <v>376157.28</v>
          </cell>
          <cell r="E13">
            <v>577600.67999999993</v>
          </cell>
          <cell r="F13">
            <v>476445.64621110301</v>
          </cell>
          <cell r="G13">
            <v>411401.6758399891</v>
          </cell>
          <cell r="H13">
            <v>436138.20924128027</v>
          </cell>
          <cell r="I13">
            <v>383783.99646975024</v>
          </cell>
          <cell r="J13">
            <v>376395.14163508976</v>
          </cell>
          <cell r="K13">
            <v>387958.68799050228</v>
          </cell>
          <cell r="L13">
            <v>395150.882305454</v>
          </cell>
          <cell r="M13">
            <v>350425.69350827043</v>
          </cell>
          <cell r="N13">
            <v>438749.37168986676</v>
          </cell>
          <cell r="O13">
            <v>4983210.6948913056</v>
          </cell>
        </row>
        <row r="14">
          <cell r="D14">
            <v>191198.07999999999</v>
          </cell>
          <cell r="E14">
            <v>294723.02999999997</v>
          </cell>
          <cell r="F14">
            <v>239334.0167547701</v>
          </cell>
          <cell r="G14">
            <v>206660.33232005197</v>
          </cell>
          <cell r="H14">
            <v>219086.29097157964</v>
          </cell>
          <cell r="I14">
            <v>192787.08111146407</v>
          </cell>
          <cell r="J14">
            <v>189075.42098641038</v>
          </cell>
          <cell r="K14">
            <v>194884.16332497427</v>
          </cell>
          <cell r="L14">
            <v>198497.03452731812</v>
          </cell>
          <cell r="M14">
            <v>176030.12949823416</v>
          </cell>
          <cell r="N14">
            <v>220397.96209752906</v>
          </cell>
          <cell r="O14">
            <v>2511844.8215923319</v>
          </cell>
        </row>
        <row r="15">
          <cell r="D15">
            <v>74125.08</v>
          </cell>
          <cell r="E15">
            <v>114984.9</v>
          </cell>
          <cell r="F15">
            <v>87698.821853712172</v>
          </cell>
          <cell r="G15">
            <v>75726.250342990461</v>
          </cell>
          <cell r="H15">
            <v>80279.476620300236</v>
          </cell>
          <cell r="I15">
            <v>70642.694721557898</v>
          </cell>
          <cell r="J15">
            <v>69282.636404306075</v>
          </cell>
          <cell r="K15">
            <v>71411.125561222696</v>
          </cell>
          <cell r="L15">
            <v>72734.984794652992</v>
          </cell>
          <cell r="M15">
            <v>64502.468880424371</v>
          </cell>
          <cell r="N15">
            <v>80760.11039716599</v>
          </cell>
          <cell r="O15">
            <v>935216.83957633295</v>
          </cell>
        </row>
        <row r="16">
          <cell r="D16">
            <v>15064.363104000004</v>
          </cell>
          <cell r="E16">
            <v>25608.413008599993</v>
          </cell>
          <cell r="F16">
            <v>21215.251056619261</v>
          </cell>
          <cell r="G16">
            <v>18318.962314941746</v>
          </cell>
          <cell r="H16">
            <v>19420.434792552162</v>
          </cell>
          <cell r="I16">
            <v>17089.197689951921</v>
          </cell>
          <cell r="J16">
            <v>16760.185531723946</v>
          </cell>
          <cell r="K16">
            <v>17275.089049020931</v>
          </cell>
          <cell r="L16">
            <v>17595.34427488584</v>
          </cell>
          <cell r="M16">
            <v>15603.813621950612</v>
          </cell>
          <cell r="N16">
            <v>19536.705068788109</v>
          </cell>
          <cell r="O16">
            <v>219530.75951303449</v>
          </cell>
        </row>
        <row r="17">
          <cell r="D17">
            <v>149403.08689599973</v>
          </cell>
          <cell r="E17">
            <v>226677.43699139985</v>
          </cell>
          <cell r="F17">
            <v>205981.11199130164</v>
          </cell>
          <cell r="G17">
            <v>177860.73886602186</v>
          </cell>
          <cell r="H17">
            <v>188555.05142261158</v>
          </cell>
          <cell r="I17">
            <v>165920.82430800213</v>
          </cell>
          <cell r="J17">
            <v>162726.41053323261</v>
          </cell>
          <cell r="K17">
            <v>167725.66313590109</v>
          </cell>
          <cell r="L17">
            <v>170835.05492997519</v>
          </cell>
          <cell r="M17">
            <v>151499.07359458739</v>
          </cell>
          <cell r="N17">
            <v>189683.93180808076</v>
          </cell>
          <cell r="O17">
            <v>2104010.7044771137</v>
          </cell>
        </row>
        <row r="19">
          <cell r="D19">
            <v>1345032.42</v>
          </cell>
          <cell r="E19">
            <v>2063530.4599999997</v>
          </cell>
          <cell r="F19">
            <v>1709528.6911055006</v>
          </cell>
          <cell r="G19">
            <v>1476145.2308575138</v>
          </cell>
          <cell r="H19">
            <v>1564902.0783684258</v>
          </cell>
          <cell r="I19">
            <v>1377050.5793676004</v>
          </cell>
          <cell r="J19">
            <v>1350538.7213315025</v>
          </cell>
          <cell r="K19">
            <v>1392029.7380355303</v>
          </cell>
          <cell r="L19">
            <v>1417835.960909415</v>
          </cell>
          <cell r="M19">
            <v>1257358.0678445296</v>
          </cell>
          <cell r="N19">
            <v>1574271.1578394931</v>
          </cell>
          <cell r="O19">
            <v>17862654.085659511</v>
          </cell>
        </row>
        <row r="21">
          <cell r="D21">
            <v>294161.49</v>
          </cell>
          <cell r="E21">
            <v>450398.23</v>
          </cell>
          <cell r="F21">
            <v>364360.77654331637</v>
          </cell>
          <cell r="G21">
            <v>314703.00510501798</v>
          </cell>
          <cell r="H21">
            <v>333468.55147097597</v>
          </cell>
          <cell r="I21">
            <v>293826.06488632958</v>
          </cell>
          <cell r="J21">
            <v>287451.95513138705</v>
          </cell>
          <cell r="K21">
            <v>296592.77089386864</v>
          </cell>
          <cell r="L21">
            <v>302670.02808022022</v>
          </cell>
          <cell r="M21">
            <v>268565.55187361332</v>
          </cell>
          <cell r="N21">
            <v>336021.1757131964</v>
          </cell>
          <cell r="O21">
            <v>3834870.5796979256</v>
          </cell>
        </row>
        <row r="22">
          <cell r="D22">
            <v>347568.51</v>
          </cell>
          <cell r="E22">
            <v>532836.67000000004</v>
          </cell>
          <cell r="F22">
            <v>451033.97132946673</v>
          </cell>
          <cell r="G22">
            <v>389563.73824985302</v>
          </cell>
          <cell r="H22">
            <v>412793.18402582849</v>
          </cell>
          <cell r="I22">
            <v>363720.64573760651</v>
          </cell>
          <cell r="J22">
            <v>355830.27931634651</v>
          </cell>
          <cell r="K22">
            <v>367145.48858133971</v>
          </cell>
          <cell r="L22">
            <v>374668.38791632018</v>
          </cell>
          <cell r="M22">
            <v>332451.22752515908</v>
          </cell>
          <cell r="N22">
            <v>415953.01989016909</v>
          </cell>
          <cell r="O22">
            <v>4689102.8725720895</v>
          </cell>
        </row>
        <row r="23">
          <cell r="D23">
            <v>12752.13</v>
          </cell>
          <cell r="E23">
            <v>19783.09</v>
          </cell>
          <cell r="F23">
            <v>18001.355840200446</v>
          </cell>
          <cell r="G23">
            <v>15547.998422388813</v>
          </cell>
          <cell r="H23">
            <v>16475.115992161671</v>
          </cell>
          <cell r="I23">
            <v>14516.566792188287</v>
          </cell>
          <cell r="J23">
            <v>14201.651946106957</v>
          </cell>
          <cell r="K23">
            <v>14653.256750474757</v>
          </cell>
          <cell r="L23">
            <v>14953.505504420762</v>
          </cell>
          <cell r="M23">
            <v>13268.563404551804</v>
          </cell>
          <cell r="N23">
            <v>16601.229175217391</v>
          </cell>
          <cell r="O23">
            <v>183345.76382771088</v>
          </cell>
        </row>
        <row r="24">
          <cell r="H24">
            <v>-1.0000000009313226E-2</v>
          </cell>
          <cell r="I24">
            <v>-1.0000000009313226E-2</v>
          </cell>
        </row>
        <row r="25">
          <cell r="D25">
            <v>654482.13</v>
          </cell>
          <cell r="E25">
            <v>1003017.99</v>
          </cell>
          <cell r="F25">
            <v>833396.10371298355</v>
          </cell>
          <cell r="G25">
            <v>719814.74177725974</v>
          </cell>
          <cell r="H25">
            <v>762736.84148896614</v>
          </cell>
          <cell r="I25">
            <v>672063.26741612435</v>
          </cell>
          <cell r="J25">
            <v>657483.88639384042</v>
          </cell>
          <cell r="K25">
            <v>678391.51622568315</v>
          </cell>
          <cell r="L25">
            <v>692291.92150096106</v>
          </cell>
          <cell r="M25">
            <v>614285.34280332422</v>
          </cell>
          <cell r="N25">
            <v>768575.42477858299</v>
          </cell>
          <cell r="O25">
            <v>8707319.196097726</v>
          </cell>
        </row>
        <row r="27">
          <cell r="D27">
            <v>3204.82</v>
          </cell>
          <cell r="E27">
            <v>4744.6000000000004</v>
          </cell>
          <cell r="F27">
            <v>3905.4438188279528</v>
          </cell>
          <cell r="G27">
            <v>3383.5516642458224</v>
          </cell>
          <cell r="H27">
            <v>3580.470513699644</v>
          </cell>
          <cell r="I27">
            <v>3171.2593113166331</v>
          </cell>
          <cell r="J27">
            <v>3096.5625911861935</v>
          </cell>
          <cell r="K27">
            <v>3194.5450505066733</v>
          </cell>
          <cell r="L27">
            <v>3264.6270159323303</v>
          </cell>
          <cell r="M27">
            <v>2897.9442554107172</v>
          </cell>
          <cell r="N27">
            <v>3644.3584557116774</v>
          </cell>
          <cell r="O27">
            <v>41335.302676837644</v>
          </cell>
        </row>
        <row r="28">
          <cell r="D28">
            <v>6817.31</v>
          </cell>
          <cell r="E28">
            <v>10279.42</v>
          </cell>
          <cell r="F28">
            <v>39149.692915568012</v>
          </cell>
          <cell r="G28">
            <v>33918.04229280568</v>
          </cell>
          <cell r="H28">
            <v>35892.033686111063</v>
          </cell>
          <cell r="I28">
            <v>31789.940901247217</v>
          </cell>
          <cell r="J28">
            <v>31041.151828720129</v>
          </cell>
          <cell r="K28">
            <v>32023.366238005914</v>
          </cell>
          <cell r="L28">
            <v>32725.895208492377</v>
          </cell>
          <cell r="M28">
            <v>29050.124121312307</v>
          </cell>
          <cell r="N28">
            <v>36532.471348719497</v>
          </cell>
          <cell r="O28">
            <v>326057.45854098222</v>
          </cell>
        </row>
        <row r="29">
          <cell r="D29">
            <v>21997.3</v>
          </cell>
          <cell r="E29">
            <v>36713.060000000005</v>
          </cell>
          <cell r="F29">
            <v>29147.946550276913</v>
          </cell>
          <cell r="G29">
            <v>25252.849006322474</v>
          </cell>
          <cell r="H29">
            <v>26722.536029075389</v>
          </cell>
          <cell r="I29">
            <v>23668.423152753403</v>
          </cell>
          <cell r="J29">
            <v>23110.930558609147</v>
          </cell>
          <cell r="K29">
            <v>23842.214279391264</v>
          </cell>
          <cell r="L29">
            <v>24365.265045738852</v>
          </cell>
          <cell r="M29">
            <v>21628.559564772666</v>
          </cell>
          <cell r="N29">
            <v>27199.358230433492</v>
          </cell>
          <cell r="O29">
            <v>304397.84241737361</v>
          </cell>
        </row>
        <row r="30">
          <cell r="D30">
            <v>155363.70000000001</v>
          </cell>
          <cell r="E30">
            <v>233417.42000000004</v>
          </cell>
          <cell r="F30">
            <v>193748.11530478182</v>
          </cell>
          <cell r="G30">
            <v>167857.17280673175</v>
          </cell>
          <cell r="H30">
            <v>177626.26889914818</v>
          </cell>
          <cell r="I30">
            <v>157325.40095653734</v>
          </cell>
          <cell r="J30">
            <v>153619.71488957846</v>
          </cell>
          <cell r="K30">
            <v>158480.60079830667</v>
          </cell>
          <cell r="L30">
            <v>161957.3500099112</v>
          </cell>
          <cell r="M30">
            <v>143766.30769525361</v>
          </cell>
          <cell r="N30">
            <v>180795.73411994029</v>
          </cell>
          <cell r="O30">
            <v>2040107.2354801893</v>
          </cell>
        </row>
        <row r="31">
          <cell r="D31">
            <v>3718.59</v>
          </cell>
          <cell r="E31">
            <v>6206.2599999999993</v>
          </cell>
          <cell r="F31">
            <v>5524.7741827322252</v>
          </cell>
          <cell r="G31">
            <v>4786.487720152626</v>
          </cell>
          <cell r="H31">
            <v>5065.055848648276</v>
          </cell>
          <cell r="I31">
            <v>4486.1717086918216</v>
          </cell>
          <cell r="J31">
            <v>4380.5031777755903</v>
          </cell>
          <cell r="K31">
            <v>4519.1125104728544</v>
          </cell>
          <cell r="L31">
            <v>4618.2528518067102</v>
          </cell>
          <cell r="M31">
            <v>4099.5308978980866</v>
          </cell>
          <cell r="N31">
            <v>5155.4339129579821</v>
          </cell>
          <cell r="O31">
            <v>56067.812811136173</v>
          </cell>
        </row>
        <row r="32">
          <cell r="D32">
            <v>7829.44</v>
          </cell>
          <cell r="E32">
            <v>11803.849999999999</v>
          </cell>
          <cell r="F32">
            <v>9906.4916380026116</v>
          </cell>
          <cell r="G32">
            <v>8582.6676361357422</v>
          </cell>
          <cell r="H32">
            <v>9082.1691079210468</v>
          </cell>
          <cell r="I32">
            <v>8044.1699604129217</v>
          </cell>
          <cell r="J32">
            <v>7854.6953532527823</v>
          </cell>
          <cell r="K32">
            <v>8103.2362256754632</v>
          </cell>
          <cell r="L32">
            <v>8281.005113584446</v>
          </cell>
          <cell r="M32">
            <v>7350.882989334501</v>
          </cell>
          <cell r="N32">
            <v>9244.2263266832779</v>
          </cell>
          <cell r="O32">
            <v>103936.67435100279</v>
          </cell>
        </row>
        <row r="33">
          <cell r="D33">
            <v>159133.88</v>
          </cell>
          <cell r="E33">
            <v>239006.74000000002</v>
          </cell>
          <cell r="F33">
            <v>208798.36221636273</v>
          </cell>
          <cell r="G33">
            <v>180896.2255616303</v>
          </cell>
          <cell r="H33">
            <v>191424.17965925901</v>
          </cell>
          <cell r="I33">
            <v>169546.3514733185</v>
          </cell>
          <cell r="J33">
            <v>165552.80975317405</v>
          </cell>
          <cell r="K33">
            <v>170791.28660269824</v>
          </cell>
          <cell r="L33">
            <v>174538.10777862603</v>
          </cell>
          <cell r="M33">
            <v>154933.99531366565</v>
          </cell>
          <cell r="N33">
            <v>194839.84719317066</v>
          </cell>
          <cell r="O33">
            <v>2169428.315551905</v>
          </cell>
        </row>
        <row r="34">
          <cell r="D34">
            <v>14364.5</v>
          </cell>
          <cell r="E34">
            <v>23941.1</v>
          </cell>
          <cell r="F34">
            <v>-6001.0478191746588</v>
          </cell>
          <cell r="G34">
            <v>-5199.1159718899216</v>
          </cell>
          <cell r="H34">
            <v>-5501.6985942214042</v>
          </cell>
          <cell r="I34">
            <v>-4872.9106490962895</v>
          </cell>
          <cell r="J34">
            <v>-4758.1327620665897</v>
          </cell>
          <cell r="K34">
            <v>-4908.6911751687903</v>
          </cell>
          <cell r="L34">
            <v>-5016.3780976521166</v>
          </cell>
          <cell r="M34">
            <v>-4452.9387339237846</v>
          </cell>
          <cell r="N34">
            <v>-5599.8678709716014</v>
          </cell>
          <cell r="O34">
            <v>5556.648325834838</v>
          </cell>
        </row>
        <row r="35">
          <cell r="D35">
            <v>372150.85</v>
          </cell>
          <cell r="E35">
            <v>566723.86999999988</v>
          </cell>
          <cell r="F35">
            <v>468367.49407748884</v>
          </cell>
          <cell r="G35">
            <v>405778.62275845627</v>
          </cell>
          <cell r="H35">
            <v>429394.47599661339</v>
          </cell>
          <cell r="I35">
            <v>380319.07399375323</v>
          </cell>
          <cell r="J35">
            <v>371360.93319176859</v>
          </cell>
          <cell r="K35">
            <v>383111.65886198322</v>
          </cell>
          <cell r="L35">
            <v>391516.36676437239</v>
          </cell>
          <cell r="M35">
            <v>347541.26594767062</v>
          </cell>
          <cell r="N35">
            <v>437056.3543105931</v>
          </cell>
          <cell r="O35">
            <v>4924532.5659026988</v>
          </cell>
        </row>
        <row r="36">
          <cell r="I36">
            <v>1.0000000009313226E-2</v>
          </cell>
        </row>
        <row r="37">
          <cell r="D37">
            <v>744580.39</v>
          </cell>
          <cell r="E37">
            <v>1132836.3199999998</v>
          </cell>
          <cell r="F37">
            <v>952547.27288486646</v>
          </cell>
          <cell r="G37">
            <v>825256.50347459072</v>
          </cell>
          <cell r="H37">
            <v>873285.49114625459</v>
          </cell>
          <cell r="I37">
            <v>773477.89080893481</v>
          </cell>
          <cell r="J37">
            <v>755259.16858199832</v>
          </cell>
          <cell r="K37">
            <v>779157.32939187158</v>
          </cell>
          <cell r="L37">
            <v>796250.49169081217</v>
          </cell>
          <cell r="M37">
            <v>706815.67205139436</v>
          </cell>
          <cell r="N37">
            <v>888867.91602723836</v>
          </cell>
          <cell r="O37">
            <v>9971419.8660579622</v>
          </cell>
        </row>
        <row r="39">
          <cell r="D39">
            <v>215573.08</v>
          </cell>
          <cell r="E39">
            <v>334877.63</v>
          </cell>
          <cell r="F39">
            <v>287688.42164732411</v>
          </cell>
          <cell r="G39">
            <v>248411.38481959535</v>
          </cell>
          <cell r="H39">
            <v>262932.95340446365</v>
          </cell>
          <cell r="I39">
            <v>231409.97256565964</v>
          </cell>
          <cell r="J39">
            <v>226212.36819668612</v>
          </cell>
          <cell r="K39">
            <v>233297.24000615612</v>
          </cell>
          <cell r="L39">
            <v>238136.0744682682</v>
          </cell>
          <cell r="M39">
            <v>210904.73777697407</v>
          </cell>
          <cell r="N39">
            <v>265790.57332922745</v>
          </cell>
          <cell r="O39">
            <v>2967985.6462143548</v>
          </cell>
        </row>
        <row r="40">
          <cell r="D40">
            <v>660504.43000000005</v>
          </cell>
          <cell r="E40">
            <v>1011564.21</v>
          </cell>
          <cell r="F40">
            <v>833030.01094840677</v>
          </cell>
          <cell r="G40">
            <v>719299.50267395878</v>
          </cell>
          <cell r="H40">
            <v>761348.12725180294</v>
          </cell>
          <cell r="I40">
            <v>670070.24779140949</v>
          </cell>
          <cell r="J40">
            <v>655020.07510945387</v>
          </cell>
          <cell r="K40">
            <v>675535.01556905278</v>
          </cell>
          <cell r="L40">
            <v>689546.3348354646</v>
          </cell>
          <cell r="M40">
            <v>610695.33147497009</v>
          </cell>
          <cell r="N40">
            <v>769622.64571723703</v>
          </cell>
          <cell r="O40">
            <v>8713436.4513717555</v>
          </cell>
        </row>
        <row r="41">
          <cell r="I41">
            <v>0</v>
          </cell>
        </row>
        <row r="42">
          <cell r="D42">
            <v>876077.51</v>
          </cell>
          <cell r="E42">
            <v>1346441.8399999999</v>
          </cell>
          <cell r="F42">
            <v>1120718.4325957308</v>
          </cell>
          <cell r="G42">
            <v>967710.88749355415</v>
          </cell>
          <cell r="H42">
            <v>1024281.0806562665</v>
          </cell>
          <cell r="I42">
            <v>901480.22035706916</v>
          </cell>
          <cell r="J42">
            <v>881232.44330614002</v>
          </cell>
          <cell r="K42">
            <v>908832.25557520892</v>
          </cell>
          <cell r="L42">
            <v>927682.4093037328</v>
          </cell>
          <cell r="M42">
            <v>821600.06925194419</v>
          </cell>
          <cell r="N42">
            <v>1035413.2190464644</v>
          </cell>
          <cell r="O42">
            <v>11681422.09758611</v>
          </cell>
        </row>
        <row r="44">
          <cell r="D44">
            <v>704939.58</v>
          </cell>
          <cell r="E44">
            <v>1086024.7899999998</v>
          </cell>
          <cell r="F44">
            <v>898788.50534280122</v>
          </cell>
          <cell r="G44">
            <v>774475.5219967661</v>
          </cell>
          <cell r="H44">
            <v>821683.07223646494</v>
          </cell>
          <cell r="I44">
            <v>721656.17888807668</v>
          </cell>
          <cell r="J44">
            <v>706654.23831165547</v>
          </cell>
          <cell r="K44">
            <v>729402.74921866611</v>
          </cell>
          <cell r="L44">
            <v>744663.16213840316</v>
          </cell>
          <cell r="M44">
            <v>659525.21258545562</v>
          </cell>
          <cell r="N44">
            <v>825232.07909347222</v>
          </cell>
          <cell r="O44">
            <v>9371637.2898117602</v>
          </cell>
        </row>
        <row r="46">
          <cell r="D46">
            <v>3715023.91</v>
          </cell>
          <cell r="E46">
            <v>5667935.370000001</v>
          </cell>
          <cell r="F46">
            <v>4775862.6621503104</v>
          </cell>
          <cell r="G46">
            <v>4145996.3940296988</v>
          </cell>
          <cell r="H46">
            <v>4383431.6112989513</v>
          </cell>
          <cell r="I46">
            <v>3876978.877820726</v>
          </cell>
          <cell r="J46">
            <v>3783503.2951304074</v>
          </cell>
          <cell r="K46">
            <v>3902721.724434895</v>
          </cell>
          <cell r="L46">
            <v>3988131.2148977411</v>
          </cell>
          <cell r="M46">
            <v>3533812.2709170454</v>
          </cell>
          <cell r="N46">
            <v>4481894.2693663947</v>
          </cell>
          <cell r="O46">
            <v>49944838.880046174</v>
          </cell>
        </row>
        <row r="48">
          <cell r="D48">
            <v>683838.95</v>
          </cell>
          <cell r="E48">
            <v>1163537.0899999999</v>
          </cell>
          <cell r="F48">
            <v>874217.1162832774</v>
          </cell>
          <cell r="G48">
            <v>728016.72928432014</v>
          </cell>
          <cell r="H48">
            <v>785236.58354149084</v>
          </cell>
          <cell r="I48">
            <v>641723.67373446736</v>
          </cell>
          <cell r="J48">
            <v>645913.65717964084</v>
          </cell>
          <cell r="K48">
            <v>667193.55026051635</v>
          </cell>
          <cell r="L48">
            <v>666098.39729330677</v>
          </cell>
          <cell r="M48">
            <v>587668.04954265605</v>
          </cell>
          <cell r="N48">
            <v>692373.53382642078</v>
          </cell>
          <cell r="O48">
            <v>8790369.7109460961</v>
          </cell>
        </row>
        <row r="50">
          <cell r="D50">
            <v>79349.899999999994</v>
          </cell>
          <cell r="E50">
            <v>177568.97</v>
          </cell>
          <cell r="F50">
            <v>97515.057021226981</v>
          </cell>
          <cell r="G50">
            <v>76495.395848986358</v>
          </cell>
          <cell r="H50">
            <v>76466.997150015683</v>
          </cell>
          <cell r="I50">
            <v>53067.710794988248</v>
          </cell>
          <cell r="J50">
            <v>55835.100807430528</v>
          </cell>
          <cell r="K50">
            <v>55151.047436060253</v>
          </cell>
          <cell r="L50">
            <v>53244.676314260163</v>
          </cell>
          <cell r="M50">
            <v>42540.339040100713</v>
          </cell>
          <cell r="N50">
            <v>54668.452065628175</v>
          </cell>
          <cell r="O50">
            <v>889295.78647869709</v>
          </cell>
        </row>
        <row r="52">
          <cell r="D52">
            <v>31986.19</v>
          </cell>
          <cell r="E52">
            <v>45834.799999999996</v>
          </cell>
          <cell r="F52">
            <v>39348.180903302113</v>
          </cell>
          <cell r="G52">
            <v>30866.563237310282</v>
          </cell>
          <cell r="H52">
            <v>30855.104113164223</v>
          </cell>
          <cell r="I52">
            <v>21413.286812012801</v>
          </cell>
          <cell r="J52">
            <v>22529.952957384245</v>
          </cell>
          <cell r="K52">
            <v>22253.93142156817</v>
          </cell>
          <cell r="L52">
            <v>21484.693951368135</v>
          </cell>
          <cell r="M52">
            <v>17165.399963549407</v>
          </cell>
          <cell r="N52">
            <v>22059.199956306104</v>
          </cell>
          <cell r="O52">
            <v>317310.12331596547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Greenville"/>
      <sheetName val="IT Jan10"/>
      <sheetName val="Field Projects Jan10"/>
      <sheetName val="Report-MTD"/>
      <sheetName val="Report-MTD 000's"/>
      <sheetName val="Report-QTD 000's"/>
      <sheetName val="SSUBud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>
        <row r="13">
          <cell r="B13" t="str">
            <v>CY Budget</v>
          </cell>
          <cell r="C13" t="str">
            <v>CY Actual</v>
          </cell>
          <cell r="D13" t="str">
            <v>CY Actual</v>
          </cell>
          <cell r="E13" t="str">
            <v>Adj</v>
          </cell>
          <cell r="F13" t="str">
            <v>CY Actual</v>
          </cell>
          <cell r="G13" t="str">
            <v>Adj</v>
          </cell>
          <cell r="H13" t="str">
            <v>CY Actual</v>
          </cell>
          <cell r="I13" t="str">
            <v>Adj</v>
          </cell>
          <cell r="J13" t="str">
            <v>CY Actual</v>
          </cell>
          <cell r="K13" t="str">
            <v>Adj</v>
          </cell>
          <cell r="L13" t="str">
            <v>CY Actual</v>
          </cell>
          <cell r="M13" t="str">
            <v>Adj</v>
          </cell>
          <cell r="N13" t="str">
            <v>CY Actual</v>
          </cell>
          <cell r="O13" t="str">
            <v>Adj</v>
          </cell>
          <cell r="P13" t="str">
            <v>CY Budget</v>
          </cell>
          <cell r="Q13" t="str">
            <v>Adj</v>
          </cell>
          <cell r="R13" t="str">
            <v>CY Budget</v>
          </cell>
          <cell r="S13" t="str">
            <v>Adj</v>
          </cell>
          <cell r="T13" t="str">
            <v>CY Budget</v>
          </cell>
          <cell r="U13" t="str">
            <v>Adj</v>
          </cell>
          <cell r="V13" t="str">
            <v>CY Budget</v>
          </cell>
          <cell r="W13" t="str">
            <v>Adj</v>
          </cell>
          <cell r="X13" t="str">
            <v>CY Budget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11075.78</v>
          </cell>
          <cell r="R17">
            <v>10944.3</v>
          </cell>
          <cell r="T17">
            <v>11042.67</v>
          </cell>
          <cell r="V17">
            <v>11269</v>
          </cell>
          <cell r="X17">
            <v>11315.17</v>
          </cell>
          <cell r="Z17">
            <v>282071.60000000003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-11649.680000001565</v>
          </cell>
          <cell r="Z19">
            <v>6301714</v>
          </cell>
        </row>
        <row r="20">
          <cell r="Y20">
            <v>-1839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-13488.680000001565</v>
          </cell>
          <cell r="Z25">
            <v>6301714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Y26">
            <v>-8890.769999999553</v>
          </cell>
          <cell r="Z26">
            <v>7590292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-8890.769999999553</v>
          </cell>
          <cell r="Z31">
            <v>7590292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-22379.450000001118</v>
          </cell>
          <cell r="Z32">
            <v>13892006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1563771</v>
          </cell>
          <cell r="Z34">
            <v>1999999.5899999999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1563771</v>
          </cell>
          <cell r="Z46">
            <v>1999999.5899999999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>
            <v>11810.97</v>
          </cell>
          <cell r="R48">
            <v>11670.76</v>
          </cell>
          <cell r="T48">
            <v>11775.66</v>
          </cell>
          <cell r="V48">
            <v>12017.01</v>
          </cell>
          <cell r="X48">
            <v>12066.25</v>
          </cell>
          <cell r="Z48">
            <v>64137.54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>
            <v>4544.99</v>
          </cell>
          <cell r="R49">
            <v>4491.04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22834.94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>
            <v>7494.32</v>
          </cell>
          <cell r="R50">
            <v>7405.35</v>
          </cell>
          <cell r="T50">
            <v>7471.91</v>
          </cell>
          <cell r="V50">
            <v>7625.06</v>
          </cell>
          <cell r="X50">
            <v>7656.3</v>
          </cell>
          <cell r="Z50">
            <v>40985.93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177208.26</v>
          </cell>
          <cell r="R51">
            <v>175104.63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1615684.27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81917.100000000006</v>
          </cell>
          <cell r="R52">
            <v>80944.67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1205398.1499999999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</row>
        <row r="57">
          <cell r="Y57">
            <v>-110000</v>
          </cell>
          <cell r="Z57">
            <v>-110000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282975.64</v>
          </cell>
          <cell r="Q64">
            <v>0</v>
          </cell>
          <cell r="R64">
            <v>279616.45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679286</v>
          </cell>
          <cell r="Z64">
            <v>2898591.2300000004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1580605.93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15422.72</v>
          </cell>
          <cell r="R68">
            <v>15239.64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193305.60000000001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 t="str">
            <v xml:space="preserve"> 0</v>
          </cell>
          <cell r="R70" t="str">
            <v xml:space="preserve"> 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170453.36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60812.68</v>
          </cell>
          <cell r="R71">
            <v>60090.77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640755.98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4824.74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</row>
        <row r="84">
          <cell r="Z84">
            <v>0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76235.399999999994</v>
          </cell>
          <cell r="Q85">
            <v>0</v>
          </cell>
          <cell r="R85">
            <v>75330.41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360024</v>
          </cell>
          <cell r="Z85">
            <v>5149436.5999999987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 t="str">
            <v xml:space="preserve"> 0</v>
          </cell>
          <cell r="R87" t="str">
            <v xml:space="preserve"> 0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256238.36000000002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17866.29</v>
          </cell>
          <cell r="R88" t="str">
            <v xml:space="preserve"> 0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572357.61999999988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44086.93</v>
          </cell>
          <cell r="R89">
            <v>7006.54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584179.3600000001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>
            <v>21584.26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110569.12</v>
          </cell>
        </row>
        <row r="91">
          <cell r="Z91">
            <v>0</v>
          </cell>
        </row>
        <row r="92">
          <cell r="Z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 t="str">
            <v xml:space="preserve"> 0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91332.049999999988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</row>
        <row r="101">
          <cell r="Z101">
            <v>0</v>
          </cell>
        </row>
        <row r="102">
          <cell r="Y102">
            <v>300000</v>
          </cell>
          <cell r="Z102">
            <v>300000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83537.48</v>
          </cell>
          <cell r="Q107">
            <v>0</v>
          </cell>
          <cell r="R107">
            <v>7006.54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499456</v>
          </cell>
          <cell r="Z107">
            <v>2318625.33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59162.05</v>
          </cell>
          <cell r="R109">
            <v>58459.74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178457.86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164235.54</v>
          </cell>
          <cell r="R111">
            <v>162285.91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331353.73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</row>
        <row r="114">
          <cell r="Z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</row>
        <row r="116">
          <cell r="Z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 t="str">
            <v xml:space="preserve"> 0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-1111.3</v>
          </cell>
        </row>
        <row r="118">
          <cell r="Y118">
            <v>170000</v>
          </cell>
          <cell r="Z118">
            <v>170000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223397.59000000003</v>
          </cell>
          <cell r="Q129">
            <v>0</v>
          </cell>
          <cell r="R129">
            <v>220745.65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369075</v>
          </cell>
          <cell r="Z129">
            <v>1651293.42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 t="str">
            <v xml:space="preserve"> 0</v>
          </cell>
          <cell r="R131">
            <v>315831.78999999998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499999.77</v>
          </cell>
        </row>
        <row r="132">
          <cell r="Y132">
            <v>200000</v>
          </cell>
          <cell r="Z132">
            <v>200000</v>
          </cell>
        </row>
        <row r="133">
          <cell r="Y133">
            <v>-300000</v>
          </cell>
          <cell r="Z133">
            <v>-300000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315831.78999999998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-886239</v>
          </cell>
          <cell r="Z142">
            <v>399999.77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68463.820000000007</v>
          </cell>
          <cell r="R145">
            <v>67651.09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Y145">
            <v>-153277</v>
          </cell>
          <cell r="Z145">
            <v>37845.859999999986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36512.25</v>
          </cell>
          <cell r="R146">
            <v>36078.82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134060.69999999998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>
            <v>92133.4</v>
          </cell>
          <cell r="R147">
            <v>91039.69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Z147">
            <v>368771.76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Z148">
            <v>0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Y149">
            <v>-148370</v>
          </cell>
          <cell r="Z149">
            <v>-124781.84</v>
          </cell>
        </row>
        <row r="150">
          <cell r="Y150">
            <v>351597</v>
          </cell>
          <cell r="Z150">
            <v>351597</v>
          </cell>
        </row>
        <row r="151">
          <cell r="Y151">
            <v>-250000</v>
          </cell>
          <cell r="Z151">
            <v>-250000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197109.47</v>
          </cell>
          <cell r="Q156">
            <v>0</v>
          </cell>
          <cell r="R156">
            <v>194769.6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-200050</v>
          </cell>
          <cell r="Z156">
            <v>633156.36</v>
          </cell>
        </row>
        <row r="158">
          <cell r="A158" t="str">
            <v>Other</v>
          </cell>
          <cell r="B158">
            <v>1972537.2399999998</v>
          </cell>
          <cell r="C158">
            <v>3304551.13</v>
          </cell>
          <cell r="D158">
            <v>3081503.5400000014</v>
          </cell>
          <cell r="F158">
            <v>-6142429.0600000005</v>
          </cell>
          <cell r="H158">
            <v>3265674.1500000004</v>
          </cell>
          <cell r="J158">
            <v>427416.34999999992</v>
          </cell>
          <cell r="L158">
            <v>-3074921.83</v>
          </cell>
          <cell r="N158">
            <v>2008187.01</v>
          </cell>
          <cell r="P158">
            <v>116823.42999999996</v>
          </cell>
          <cell r="R158">
            <v>122127.30999999997</v>
          </cell>
          <cell r="T158">
            <v>123225.03000000009</v>
          </cell>
          <cell r="V158">
            <v>24928.099999999977</v>
          </cell>
          <cell r="X158">
            <v>25030.22999999996</v>
          </cell>
          <cell r="Y158">
            <v>-823074</v>
          </cell>
          <cell r="Z158">
            <v>2459041.3900000025</v>
          </cell>
        </row>
        <row r="160">
          <cell r="A160" t="str">
            <v>Misc</v>
          </cell>
          <cell r="B160" t="str">
            <v xml:space="preserve"> 0</v>
          </cell>
          <cell r="C160">
            <v>2275090.5499999998</v>
          </cell>
          <cell r="D160">
            <v>2741847.55</v>
          </cell>
          <cell r="F160">
            <v>-5490335.2999999998</v>
          </cell>
          <cell r="H160">
            <v>264327.2</v>
          </cell>
          <cell r="J160">
            <v>-11411.85</v>
          </cell>
          <cell r="L160">
            <v>-113335.9</v>
          </cell>
          <cell r="N160">
            <v>588905.19999999995</v>
          </cell>
          <cell r="P160" t="str">
            <v xml:space="preserve"> 0</v>
          </cell>
          <cell r="R160" t="str">
            <v xml:space="preserve"> 0</v>
          </cell>
          <cell r="T160" t="str">
            <v xml:space="preserve"> 0</v>
          </cell>
          <cell r="V160" t="str">
            <v xml:space="preserve"> 0</v>
          </cell>
          <cell r="X160" t="str">
            <v xml:space="preserve"> 0</v>
          </cell>
          <cell r="Z160">
            <v>255087.44999999978</v>
          </cell>
        </row>
        <row r="161">
          <cell r="A161" t="str">
            <v>Overhead</v>
          </cell>
          <cell r="B161" t="str">
            <v xml:space="preserve"> 0</v>
          </cell>
          <cell r="C161">
            <v>737540.52</v>
          </cell>
          <cell r="D161">
            <v>109387.44</v>
          </cell>
          <cell r="F161">
            <v>-846927.96</v>
          </cell>
          <cell r="H161">
            <v>2861716.33</v>
          </cell>
          <cell r="J161">
            <v>240960.48</v>
          </cell>
          <cell r="L161">
            <v>-3102676.81</v>
          </cell>
          <cell r="N161">
            <v>1345555.41</v>
          </cell>
          <cell r="P161" t="str">
            <v xml:space="preserve"> 0</v>
          </cell>
          <cell r="R161" t="str">
            <v xml:space="preserve"> 0</v>
          </cell>
          <cell r="T161" t="str">
            <v xml:space="preserve"> 0</v>
          </cell>
          <cell r="V161" t="str">
            <v xml:space="preserve"> 0</v>
          </cell>
          <cell r="X161" t="str">
            <v xml:space="preserve"> 0</v>
          </cell>
          <cell r="Y161">
            <v>-1345555</v>
          </cell>
          <cell r="Z161">
            <v>0.40999999991618097</v>
          </cell>
        </row>
        <row r="163">
          <cell r="A163" t="str">
            <v>NonGrowth</v>
          </cell>
          <cell r="B163">
            <v>29199582</v>
          </cell>
          <cell r="C163">
            <v>4902621.96</v>
          </cell>
          <cell r="D163">
            <v>7438089.0900000017</v>
          </cell>
          <cell r="E163">
            <v>0</v>
          </cell>
          <cell r="F163">
            <v>4720842</v>
          </cell>
          <cell r="G163">
            <v>0</v>
          </cell>
          <cell r="H163">
            <v>4043647.02</v>
          </cell>
          <cell r="I163">
            <v>0</v>
          </cell>
          <cell r="J163">
            <v>2419657.83</v>
          </cell>
          <cell r="K163">
            <v>0</v>
          </cell>
          <cell r="L163">
            <v>-1751168.02</v>
          </cell>
          <cell r="M163">
            <v>0</v>
          </cell>
          <cell r="N163">
            <v>2703623.91</v>
          </cell>
          <cell r="O163">
            <v>0</v>
          </cell>
          <cell r="P163">
            <v>980079.01</v>
          </cell>
          <cell r="Q163">
            <v>0</v>
          </cell>
          <cell r="R163">
            <v>1215427.75</v>
          </cell>
          <cell r="S163">
            <v>0</v>
          </cell>
          <cell r="T163">
            <v>1060333.6000000001</v>
          </cell>
          <cell r="U163">
            <v>0</v>
          </cell>
          <cell r="V163">
            <v>1189401.93</v>
          </cell>
          <cell r="W163">
            <v>0</v>
          </cell>
          <cell r="X163">
            <v>937885.06</v>
          </cell>
          <cell r="Y163">
            <v>1539869.5499999989</v>
          </cell>
          <cell r="Z163">
            <v>31400310.689999998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20A57F69D143ED8DCD6005353C81B"/>
      <sheetName val="Notes"/>
      <sheetName val="SOX Control Email"/>
      <sheetName val="PTBI (SmartView)"/>
      <sheetName val="D8807F3768AC4AB4BE14C5D895A20A4"/>
      <sheetName val="A63BE916DE6D4046B81E13E48DDE8B6"/>
      <sheetName val="13E94857B3B54309890C3EE9FF4C1B3"/>
      <sheetName val="823D0150F6F04E7EA77074D4E196B76"/>
      <sheetName val="7BF2420EE100455AB279D7C2809E19E"/>
      <sheetName val="EDE1FAC8864B4880AFCA7AEC65CA6C1"/>
      <sheetName val="Proj PTBI Walk"/>
      <sheetName val="Discontinued Ops"/>
      <sheetName val="ETR w Disc Ops"/>
      <sheetName val="Continuing &amp; Disc Ops"/>
      <sheetName val="Proj Incl Annual Stock"/>
      <sheetName val="Restricted Stock"/>
      <sheetName val="Restricted Stock YTD"/>
      <sheetName val="Consol ETR"/>
      <sheetName val="ETR Recon"/>
      <sheetName val="Perm Diff Calc"/>
      <sheetName val="Perm Diff (SmartView) "/>
      <sheetName val="3028820505FD44C1B0E7FDD9C8BEBB6"/>
      <sheetName val="Def St Alloc"/>
      <sheetName val="Calc Def Exp"/>
      <sheetName val="Def Exp (Smartview)"/>
      <sheetName val="Gain.Loss (Smartview)"/>
      <sheetName val="C5A3B1C9872F48B29F3E7D8D6CC3C0A"/>
      <sheetName val="Tax Depr"/>
      <sheetName val="State ETR Recon"/>
      <sheetName val="TX Margin"/>
      <sheetName val="Margin (SmartView)"/>
      <sheetName val="Calc Tax Components"/>
      <sheetName val="AEM Gain"/>
      <sheetName val="Calc JE"/>
      <sheetName val="Non Reg Alloc"/>
      <sheetName val="JE to Accounting"/>
      <sheetName val="Recon"/>
      <sheetName val="Index"/>
      <sheetName val="IS (SV)"/>
      <sheetName val="IS BU (SV)"/>
      <sheetName val="BS (SV)"/>
      <sheetName val="Payable Flux (SV)"/>
      <sheetName val="ETR-Check (SV)"/>
      <sheetName val="ETR-Check (SV) Q2"/>
      <sheetName val="Tax Accts (SV)"/>
      <sheetName val="Tax Accts (SV) Q2"/>
      <sheetName val="Sheet5"/>
    </sheetNames>
    <sheetDataSet>
      <sheetData sheetId="0"/>
      <sheetData sheetId="1">
        <row r="1">
          <cell r="A1" t="str">
            <v>Atmos Energy Corporation, Inc. &amp; Subsidiaries</v>
          </cell>
        </row>
        <row r="56">
          <cell r="A56" t="str">
            <v>**DRAFT**</v>
          </cell>
        </row>
        <row r="57">
          <cell r="A57" t="str">
            <v>**AS BOOKED**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L3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P14">
            <v>2977036.2305848356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Schedule 1"/>
      <sheetName val="Schedule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 Gas Cost per bk"/>
      <sheetName val="Schedule 4 O&amp;M"/>
      <sheetName val="Wp 4-1 per bk 33,34,35,36,41"/>
      <sheetName val="WP 4-2 payroll"/>
      <sheetName val="WP 4-2-1 Labor subaccts"/>
      <sheetName val="WP 4-3 Benefits Adj"/>
      <sheetName val="WP 4-3-1 benefits analysis"/>
      <sheetName val="Wp 4-4 per bk 24,30,31"/>
      <sheetName val="WP 4-5 Dues &amp; Adv"/>
      <sheetName val="Wp 4-5-1 Dues &amp; Adv"/>
      <sheetName val="WP 4-6 Int Cust Dep"/>
      <sheetName val="WP 4-7 Uncollectible"/>
      <sheetName val="WP 4-8 Postage Adj"/>
      <sheetName val="WP 4-9 Expense Rpts"/>
      <sheetName val="WP 4-10 Rate Case Expenses"/>
      <sheetName val="WP 4-10-1 Rate Case Expense"/>
      <sheetName val="WP 4-11 Building Expense"/>
      <sheetName val="Schedule 5 taxes other"/>
      <sheetName val="WP 5-1 taxes other"/>
      <sheetName val="Schedule 6 depr amort"/>
      <sheetName val="WP 6-1_Div33 depr amort"/>
      <sheetName val="WP 6-2_Div34 depr amort"/>
      <sheetName val="WP 6-3_Div35 depr amort"/>
      <sheetName val="WP 6-4_Div36 depr amort"/>
      <sheetName val="WP 6-5_Div41 depr amort"/>
      <sheetName val="WP 6-6_Div30 depr amort"/>
      <sheetName val="WP 6-7_Div02 depr amort"/>
      <sheetName val="WP 6-8_Div12 depr amort"/>
      <sheetName val="Schedule 7 FIT"/>
      <sheetName val="WP 7-1 FAS106"/>
      <sheetName val="Wp 7-1-1 FAS106"/>
      <sheetName val="Sched 8 Rate Base"/>
      <sheetName val="WP 8-1 Plant"/>
      <sheetName val="WP 8-2 AccumDepr"/>
      <sheetName val="WP 8-3 CWIP 1070"/>
      <sheetName val="WP 8-4 Storg Gas 1641"/>
      <sheetName val="WP 8-5 ADIT "/>
      <sheetName val="WP 8-5-1 190"/>
      <sheetName val="WP 8-5-2 282"/>
      <sheetName val="WP 8-5-3 283"/>
      <sheetName val="WP 8-6 Cust Adv 2520"/>
      <sheetName val="WP 8-7 Cust Dep 2350"/>
      <sheetName val="WP 8-8 PP Pension 186"/>
      <sheetName val="WP 8-9 PPs 1650"/>
      <sheetName val="WP 8-10 AFUDC Bal"/>
      <sheetName val="Sched 9 Cap Struc"/>
      <sheetName val="WP 9-1 Equity LTD"/>
      <sheetName val="WP 9-2 LTD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11">
          <cell r="E11">
            <v>0.55000000000000004</v>
          </cell>
        </row>
      </sheetData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uild - 13-14 avg"/>
      <sheetName val="DBuild - all years"/>
      <sheetName val="2013 COL"/>
      <sheetName val="REG ADJUSTMTS"/>
      <sheetName val="Distribution of '13 MDT cap-ex"/>
      <sheetName val="Growth Blocks"/>
      <sheetName val="Header page"/>
      <sheetName val="Chrono filing list 2013"/>
      <sheetName val="FILING REPORT DATA"/>
      <sheetName val="Rate Case Report by BU"/>
      <sheetName val="Rate Case Report by Impl Date"/>
      <sheetName val="KMD DIV"/>
      <sheetName val="KY"/>
      <sheetName val="TN"/>
      <sheetName val="VA"/>
      <sheetName val="MS"/>
      <sheetName val="CO-KS DIV"/>
      <sheetName val="CO"/>
      <sheetName val="KS"/>
      <sheetName val="LA DIV"/>
      <sheetName val="TLA"/>
      <sheetName val="LGS"/>
      <sheetName val="WTX DIV"/>
      <sheetName val="WTS"/>
      <sheetName val="TRI"/>
      <sheetName val="WTX_NR"/>
      <sheetName val="MTX"/>
      <sheetName val="DALL"/>
      <sheetName val="APT"/>
      <sheetName val="MTE"/>
      <sheetName val="AMA"/>
      <sheetName val="LBB"/>
      <sheetName val="WTC"/>
      <sheetName val="discontinue--&gt;"/>
      <sheetName val="RATE SUMMARIES--&gt;"/>
      <sheetName val="MTX 2012 budget"/>
      <sheetName val="Report Card - 2012"/>
      <sheetName val="Next Filing - Current"/>
      <sheetName val="2011 Cases &amp; potential"/>
      <sheetName val="2011 Cases &amp; potential - PRIOR"/>
      <sheetName val="2011 Cases &amp; potential - DIFF"/>
      <sheetName val="Condensed Chrono"/>
      <sheetName val="Condensed by BU"/>
      <sheetName val="KY r"/>
      <sheetName val="TN r"/>
      <sheetName val="VA r"/>
      <sheetName val="MS r"/>
      <sheetName val="CO r"/>
      <sheetName val="KS r"/>
      <sheetName val="TLA r"/>
      <sheetName val="LGS r"/>
      <sheetName val="TRI r"/>
      <sheetName val="AMA r"/>
      <sheetName val="LBB r"/>
      <sheetName val="WTC r"/>
      <sheetName val="WTS r"/>
      <sheetName val="REGLVS r"/>
      <sheetName val="MTC r"/>
      <sheetName val="DLL r"/>
      <sheetName val="MTE r"/>
      <sheetName val="APT r"/>
      <sheetName val="rs KENTUCKY"/>
      <sheetName val="rs TENNESSEE"/>
      <sheetName val="rs VIRGINIA"/>
      <sheetName val="rs MISS"/>
      <sheetName val="rs COLORADO"/>
      <sheetName val="rs KANSAS"/>
      <sheetName val="rs TRANSLA"/>
      <sheetName val="rs LGS"/>
      <sheetName val="rs TRIANGLE"/>
      <sheetName val="rs AMARILLO"/>
      <sheetName val="rs LUBB"/>
      <sheetName val="rs WT_CITIES"/>
      <sheetName val="rs WT_SYSTEM"/>
      <sheetName val="rs MID_TEX"/>
      <sheetName val="rs MIDTEX_RRM"/>
      <sheetName val="rs DALLAS"/>
      <sheetName val="rs MTE"/>
      <sheetName val="rs TX_PIPELINE"/>
      <sheetName val="DISCONTINUED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3">
          <cell r="A183" t="str">
            <v>F</v>
          </cell>
          <cell r="B183">
            <v>95</v>
          </cell>
        </row>
        <row r="184">
          <cell r="A184" t="str">
            <v>G</v>
          </cell>
          <cell r="B184">
            <v>96</v>
          </cell>
        </row>
        <row r="185">
          <cell r="A185" t="str">
            <v>H</v>
          </cell>
          <cell r="B185">
            <v>97</v>
          </cell>
        </row>
        <row r="186">
          <cell r="A186" t="str">
            <v>I</v>
          </cell>
          <cell r="B186">
            <v>98</v>
          </cell>
        </row>
        <row r="187">
          <cell r="A187" t="str">
            <v>J</v>
          </cell>
          <cell r="B187">
            <v>99</v>
          </cell>
        </row>
        <row r="188">
          <cell r="A188" t="str">
            <v>K</v>
          </cell>
          <cell r="B188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- 3.2"/>
      <sheetName val="NI - 3.2"/>
      <sheetName val="CF Corr LGS RB CWIP"/>
      <sheetName val="NI-LGS"/>
      <sheetName val="CF corr 4 CF items"/>
      <sheetName val="inc - CF changes"/>
      <sheetName val="CF - 26MM APT Retiremts (GRIP)"/>
      <sheetName val="INC - APT Rtrmts"/>
      <sheetName val="CF -ssu depr tweaks"/>
      <sheetName val="inc - ssu depr tweaks"/>
      <sheetName val="CF - corrected jan depr proj"/>
      <sheetName val="inc - depr proj"/>
      <sheetName val="CF - correct daily debt adj's"/>
      <sheetName val="INC-correct debt"/>
      <sheetName val="CF - rmv 300mm LT fin"/>
      <sheetName val="INC-rmv LT fin"/>
      <sheetName val="CF - reduce Tlock to $45mm"/>
      <sheetName val="INC-rdc Tlck"/>
      <sheetName val="CF -no rate design in mdtx"/>
      <sheetName val="INC-no mdtx rate desng"/>
      <sheetName val="CF -6.2MM EXEC RET"/>
      <sheetName val="INC-6.2mm Exec Retrm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ATMOS INTERACTIVE INCOME MODEL</v>
          </cell>
        </row>
        <row r="6">
          <cell r="H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WP1-1"/>
      <sheetName val="WP1-2"/>
      <sheetName val="Sch 2"/>
      <sheetName val="Sch 3"/>
      <sheetName val="WP3-1"/>
      <sheetName val="Sch 4"/>
      <sheetName val="Sch 5"/>
      <sheetName val="Sch 6"/>
      <sheetName val="WP6-1"/>
      <sheetName val="WP6-2"/>
      <sheetName val="Sch 7"/>
      <sheetName val="WP7-1"/>
      <sheetName val="WP7-2"/>
      <sheetName val="WP7-3"/>
      <sheetName val="WP7-4"/>
      <sheetName val="Sch 8"/>
      <sheetName val="WP8-1"/>
      <sheetName val="Sch 9"/>
      <sheetName val="Sch10"/>
      <sheetName val="WP 10-1"/>
      <sheetName val="Module1"/>
    </sheetNames>
    <sheetDataSet>
      <sheetData sheetId="0">
        <row r="4">
          <cell r="A4" t="str">
            <v>Twelve Months Ended November 30,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X-Projection"/>
      <sheetName val="Summary-WTX"/>
      <sheetName val="WTX-Project"/>
      <sheetName val="Amarillo"/>
      <sheetName val="Triangle"/>
      <sheetName val="Dalhart"/>
      <sheetName val="Lubbock"/>
      <sheetName val="WTXDiv"/>
      <sheetName val="Unalloc"/>
      <sheetName val="AMATrans"/>
      <sheetName val="FritzSand"/>
      <sheetName val="Irrigation"/>
      <sheetName val="LVS"/>
      <sheetName val="Elim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616087.17000000004</v>
          </cell>
          <cell r="C15">
            <v>51798.5</v>
          </cell>
          <cell r="D15">
            <v>42492.68</v>
          </cell>
          <cell r="F15">
            <v>75312.06</v>
          </cell>
          <cell r="H15">
            <v>64444.98</v>
          </cell>
          <cell r="J15">
            <v>37608.51</v>
          </cell>
          <cell r="L15">
            <v>42423.64</v>
          </cell>
          <cell r="N15">
            <v>37407.43</v>
          </cell>
          <cell r="P15">
            <v>49814.02</v>
          </cell>
          <cell r="R15">
            <v>48449.25</v>
          </cell>
          <cell r="T15">
            <v>49790.080000000002</v>
          </cell>
          <cell r="V15">
            <v>52034.31</v>
          </cell>
          <cell r="X15">
            <v>52563.16</v>
          </cell>
          <cell r="Z15">
            <v>604138.62</v>
          </cell>
        </row>
        <row r="17">
          <cell r="A17" t="str">
            <v>Equipment</v>
          </cell>
          <cell r="B17">
            <v>63599.83</v>
          </cell>
          <cell r="C17" t="str">
            <v xml:space="preserve"> 0</v>
          </cell>
          <cell r="D17">
            <v>44316.46</v>
          </cell>
          <cell r="F17">
            <v>11117.89</v>
          </cell>
          <cell r="H17">
            <v>60685.95</v>
          </cell>
          <cell r="J17">
            <v>59215.08</v>
          </cell>
          <cell r="L17">
            <v>115267</v>
          </cell>
          <cell r="N17">
            <v>7147.47</v>
          </cell>
          <cell r="P17" t="str">
            <v xml:space="preserve"> 0</v>
          </cell>
          <cell r="R17" t="str">
            <v xml:space="preserve"> 0</v>
          </cell>
          <cell r="T17">
            <v>-33781.78</v>
          </cell>
          <cell r="V17" t="str">
            <v xml:space="preserve"> 0</v>
          </cell>
          <cell r="X17" t="str">
            <v xml:space="preserve"> 0</v>
          </cell>
          <cell r="Z17">
            <v>263968.06999999995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6207.85</v>
          </cell>
          <cell r="D19" t="str">
            <v xml:space="preserve"> 0</v>
          </cell>
          <cell r="F19">
            <v>7023.54</v>
          </cell>
          <cell r="H19">
            <v>46044.27</v>
          </cell>
          <cell r="J19">
            <v>4284.83</v>
          </cell>
          <cell r="L19">
            <v>13596.17</v>
          </cell>
          <cell r="N19">
            <v>1901.19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79057.850000000006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6207.85</v>
          </cell>
          <cell r="D24">
            <v>0</v>
          </cell>
          <cell r="E24">
            <v>0</v>
          </cell>
          <cell r="F24">
            <v>7023.54</v>
          </cell>
          <cell r="G24">
            <v>0</v>
          </cell>
          <cell r="H24">
            <v>46044.27</v>
          </cell>
          <cell r="I24">
            <v>0</v>
          </cell>
          <cell r="J24">
            <v>4284.83</v>
          </cell>
          <cell r="K24">
            <v>0</v>
          </cell>
          <cell r="L24">
            <v>13596.17</v>
          </cell>
          <cell r="M24">
            <v>0</v>
          </cell>
          <cell r="N24">
            <v>1901.19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79057.850000000006</v>
          </cell>
        </row>
        <row r="25">
          <cell r="A25" t="str">
            <v>Information Technology-Other</v>
          </cell>
          <cell r="B25">
            <v>147202.23000000001</v>
          </cell>
          <cell r="C25">
            <v>2179.5699999999997</v>
          </cell>
          <cell r="D25">
            <v>2074.0500000000002</v>
          </cell>
          <cell r="F25">
            <v>13134.009999999998</v>
          </cell>
          <cell r="H25">
            <v>8.5500000000029104</v>
          </cell>
          <cell r="J25">
            <v>778.17000000000007</v>
          </cell>
          <cell r="L25">
            <v>124.43000000000029</v>
          </cell>
          <cell r="N25">
            <v>14194.66</v>
          </cell>
          <cell r="P25">
            <v>12414.71</v>
          </cell>
          <cell r="R25">
            <v>13140.9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82373.499999999985</v>
          </cell>
        </row>
        <row r="26">
          <cell r="A26" t="str">
            <v>Information Technology</v>
          </cell>
          <cell r="B26">
            <v>147202.23000000001</v>
          </cell>
          <cell r="C26">
            <v>8387.42</v>
          </cell>
          <cell r="D26">
            <v>2074.0500000000002</v>
          </cell>
          <cell r="E26">
            <v>0</v>
          </cell>
          <cell r="F26">
            <v>20157.55</v>
          </cell>
          <cell r="G26">
            <v>0</v>
          </cell>
          <cell r="H26">
            <v>46052.82</v>
          </cell>
          <cell r="I26">
            <v>0</v>
          </cell>
          <cell r="J26">
            <v>5063</v>
          </cell>
          <cell r="K26">
            <v>0</v>
          </cell>
          <cell r="L26">
            <v>13720.6</v>
          </cell>
          <cell r="M26">
            <v>0</v>
          </cell>
          <cell r="N26">
            <v>16095.85</v>
          </cell>
          <cell r="O26">
            <v>0</v>
          </cell>
          <cell r="P26">
            <v>12414.71</v>
          </cell>
          <cell r="Q26">
            <v>0</v>
          </cell>
          <cell r="R26">
            <v>13140.9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161431.35</v>
          </cell>
        </row>
        <row r="28">
          <cell r="A28" t="str">
            <v>Misc</v>
          </cell>
          <cell r="B28" t="str">
            <v xml:space="preserve"> 0</v>
          </cell>
          <cell r="C28">
            <v>90309.99</v>
          </cell>
          <cell r="D28">
            <v>-35752.47</v>
          </cell>
          <cell r="F28">
            <v>-34302.78</v>
          </cell>
          <cell r="H28">
            <v>21699.99</v>
          </cell>
          <cell r="J28">
            <v>-4269.22</v>
          </cell>
          <cell r="L28">
            <v>9835.1200000000008</v>
          </cell>
          <cell r="N28">
            <v>4655.38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52176.010000000009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102476.26</v>
          </cell>
          <cell r="C31" t="str">
            <v xml:space="preserve"> 0</v>
          </cell>
          <cell r="D31" t="str">
            <v xml:space="preserve"> 0</v>
          </cell>
          <cell r="F31">
            <v>4735.72</v>
          </cell>
          <cell r="H31">
            <v>3830.11</v>
          </cell>
          <cell r="J31">
            <v>10816.75</v>
          </cell>
          <cell r="L31">
            <v>5161.5</v>
          </cell>
          <cell r="N31">
            <v>5427.63</v>
          </cell>
          <cell r="P31" t="str">
            <v xml:space="preserve"> 0</v>
          </cell>
          <cell r="R31" t="str">
            <v xml:space="preserve"> 0</v>
          </cell>
          <cell r="T31">
            <v>33227.620000000003</v>
          </cell>
          <cell r="V31">
            <v>34475.29</v>
          </cell>
          <cell r="X31">
            <v>34773.35</v>
          </cell>
          <cell r="Z31">
            <v>132447.97</v>
          </cell>
        </row>
        <row r="32">
          <cell r="A32" t="str">
            <v>Structures</v>
          </cell>
          <cell r="B32">
            <v>52000</v>
          </cell>
          <cell r="C32" t="str">
            <v xml:space="preserve"> 0</v>
          </cell>
          <cell r="D32">
            <v>32433.79</v>
          </cell>
          <cell r="F32">
            <v>3764.78</v>
          </cell>
          <cell r="H32">
            <v>20799.73</v>
          </cell>
          <cell r="J32" t="str">
            <v xml:space="preserve"> 0</v>
          </cell>
          <cell r="L32">
            <v>28918.97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85917.27</v>
          </cell>
        </row>
        <row r="33">
          <cell r="A33" t="str">
            <v>System Improvements</v>
          </cell>
          <cell r="B33">
            <v>672771.34</v>
          </cell>
          <cell r="C33">
            <v>6589.84</v>
          </cell>
          <cell r="D33">
            <v>1362.38</v>
          </cell>
          <cell r="F33">
            <v>330.96</v>
          </cell>
          <cell r="H33" t="str">
            <v xml:space="preserve"> 0</v>
          </cell>
          <cell r="J33">
            <v>-103403.88</v>
          </cell>
          <cell r="L33">
            <v>4202.45</v>
          </cell>
          <cell r="N33">
            <v>28657.41</v>
          </cell>
          <cell r="P33">
            <v>61581.75</v>
          </cell>
          <cell r="R33">
            <v>60069.13</v>
          </cell>
          <cell r="T33">
            <v>62017.57</v>
          </cell>
          <cell r="V33">
            <v>64530.22</v>
          </cell>
          <cell r="X33">
            <v>65154.44</v>
          </cell>
          <cell r="Z33">
            <v>251092.27</v>
          </cell>
        </row>
        <row r="34">
          <cell r="A34" t="str">
            <v>System Integrity</v>
          </cell>
          <cell r="B34">
            <v>4557375.37</v>
          </cell>
          <cell r="C34">
            <v>513137.09</v>
          </cell>
          <cell r="D34">
            <v>458273.02</v>
          </cell>
          <cell r="F34">
            <v>362373.61</v>
          </cell>
          <cell r="H34">
            <v>220203.27</v>
          </cell>
          <cell r="J34">
            <v>232961.15</v>
          </cell>
          <cell r="L34">
            <v>410371.96</v>
          </cell>
          <cell r="N34">
            <v>352145.1</v>
          </cell>
          <cell r="P34">
            <v>440853.95</v>
          </cell>
          <cell r="R34">
            <v>316028.40000000002</v>
          </cell>
          <cell r="T34">
            <v>411296.29</v>
          </cell>
          <cell r="V34">
            <v>313186.81</v>
          </cell>
          <cell r="X34">
            <v>318323.34000000003</v>
          </cell>
          <cell r="Z34">
            <v>4349153.99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5595425.0300000003</v>
          </cell>
          <cell r="C36">
            <v>618424.34</v>
          </cell>
          <cell r="D36">
            <v>502707.23</v>
          </cell>
          <cell r="E36">
            <v>0</v>
          </cell>
          <cell r="F36">
            <v>368177.73</v>
          </cell>
          <cell r="G36">
            <v>0</v>
          </cell>
          <cell r="H36">
            <v>373271.87</v>
          </cell>
          <cell r="I36">
            <v>0</v>
          </cell>
          <cell r="J36">
            <v>200382.88</v>
          </cell>
          <cell r="K36">
            <v>0</v>
          </cell>
          <cell r="L36">
            <v>587477.6</v>
          </cell>
          <cell r="M36">
            <v>0</v>
          </cell>
          <cell r="N36">
            <v>414128.84</v>
          </cell>
          <cell r="O36">
            <v>0</v>
          </cell>
          <cell r="P36">
            <v>514850.41</v>
          </cell>
          <cell r="Q36">
            <v>0</v>
          </cell>
          <cell r="R36">
            <v>389238.43</v>
          </cell>
          <cell r="S36">
            <v>0</v>
          </cell>
          <cell r="T36">
            <v>483239.65</v>
          </cell>
          <cell r="U36">
            <v>0</v>
          </cell>
          <cell r="V36">
            <v>423118.78</v>
          </cell>
          <cell r="W36">
            <v>0</v>
          </cell>
          <cell r="X36">
            <v>421169.17</v>
          </cell>
          <cell r="Y36">
            <v>0</v>
          </cell>
          <cell r="Z36">
            <v>5296186.9300000006</v>
          </cell>
        </row>
        <row r="38">
          <cell r="A38" t="str">
            <v>Capital</v>
          </cell>
          <cell r="B38">
            <v>6211512.1999999993</v>
          </cell>
          <cell r="C38">
            <v>670222.84</v>
          </cell>
          <cell r="D38">
            <v>545199.91</v>
          </cell>
          <cell r="E38">
            <v>0</v>
          </cell>
          <cell r="F38">
            <v>443489.79</v>
          </cell>
          <cell r="G38">
            <v>0</v>
          </cell>
          <cell r="H38">
            <v>437716.85</v>
          </cell>
          <cell r="I38">
            <v>0</v>
          </cell>
          <cell r="J38">
            <v>237991.39</v>
          </cell>
          <cell r="K38">
            <v>0</v>
          </cell>
          <cell r="L38">
            <v>629901.24</v>
          </cell>
          <cell r="M38">
            <v>0</v>
          </cell>
          <cell r="N38">
            <v>451536.27</v>
          </cell>
          <cell r="O38">
            <v>0</v>
          </cell>
          <cell r="P38">
            <v>564664.43000000005</v>
          </cell>
          <cell r="Q38">
            <v>0</v>
          </cell>
          <cell r="R38">
            <v>437687.68</v>
          </cell>
          <cell r="S38">
            <v>0</v>
          </cell>
          <cell r="T38">
            <v>533029.73</v>
          </cell>
          <cell r="U38">
            <v>0</v>
          </cell>
          <cell r="V38">
            <v>475153.09</v>
          </cell>
          <cell r="W38">
            <v>0</v>
          </cell>
          <cell r="X38">
            <v>473732.33</v>
          </cell>
          <cell r="Y38">
            <v>0</v>
          </cell>
          <cell r="Z38">
            <v>5900325.5500000007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-56121.91</v>
          </cell>
          <cell r="C15" t="str">
            <v xml:space="preserve"> 0</v>
          </cell>
          <cell r="D15">
            <v>5038.04</v>
          </cell>
          <cell r="F15">
            <v>4286.6000000000004</v>
          </cell>
          <cell r="H15">
            <v>1503.16</v>
          </cell>
          <cell r="J15">
            <v>103.83</v>
          </cell>
          <cell r="L15">
            <v>191.95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>
            <v>-30832.17</v>
          </cell>
          <cell r="V15">
            <v>-25289.74</v>
          </cell>
          <cell r="X15" t="str">
            <v xml:space="preserve"> 0</v>
          </cell>
          <cell r="Z15">
            <v>-44998.33</v>
          </cell>
        </row>
        <row r="17">
          <cell r="A17" t="str">
            <v>Equipment</v>
          </cell>
          <cell r="B17">
            <v>43802.43</v>
          </cell>
          <cell r="C17" t="str">
            <v xml:space="preserve"> 0</v>
          </cell>
          <cell r="D17">
            <v>3477.21</v>
          </cell>
          <cell r="F17">
            <v>78.349999999999994</v>
          </cell>
          <cell r="H17">
            <v>286.87</v>
          </cell>
          <cell r="J17" t="str">
            <v xml:space="preserve"> 0</v>
          </cell>
          <cell r="L17">
            <v>55.99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>
            <v>-27025.42</v>
          </cell>
          <cell r="V17" t="str">
            <v xml:space="preserve"> 0</v>
          </cell>
          <cell r="X17" t="str">
            <v xml:space="preserve"> 0</v>
          </cell>
          <cell r="Z17">
            <v>-23127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187831.35</v>
          </cell>
          <cell r="C25">
            <v>1685.17</v>
          </cell>
          <cell r="D25">
            <v>6800.36</v>
          </cell>
          <cell r="F25">
            <v>21166.47</v>
          </cell>
          <cell r="H25">
            <v>3343.47</v>
          </cell>
          <cell r="J25">
            <v>74.09</v>
          </cell>
          <cell r="L25">
            <v>220.96</v>
          </cell>
          <cell r="N25">
            <v>0</v>
          </cell>
          <cell r="P25">
            <v>20805.990000000002</v>
          </cell>
          <cell r="R25">
            <v>32338.74</v>
          </cell>
          <cell r="T25">
            <v>20959.900000000001</v>
          </cell>
          <cell r="V25">
            <v>22270.17</v>
          </cell>
          <cell r="X25">
            <v>8453.26</v>
          </cell>
          <cell r="Z25">
            <v>138118.57999999999</v>
          </cell>
        </row>
        <row r="26">
          <cell r="A26" t="str">
            <v>Information Technology</v>
          </cell>
          <cell r="B26">
            <v>187831.35</v>
          </cell>
          <cell r="C26">
            <v>1685.17</v>
          </cell>
          <cell r="D26">
            <v>6800.36</v>
          </cell>
          <cell r="E26">
            <v>0</v>
          </cell>
          <cell r="F26">
            <v>21166.47</v>
          </cell>
          <cell r="G26">
            <v>0</v>
          </cell>
          <cell r="H26">
            <v>3343.47</v>
          </cell>
          <cell r="I26">
            <v>0</v>
          </cell>
          <cell r="J26">
            <v>74.09</v>
          </cell>
          <cell r="K26">
            <v>0</v>
          </cell>
          <cell r="L26">
            <v>220.96</v>
          </cell>
          <cell r="M26">
            <v>0</v>
          </cell>
          <cell r="N26" t="str">
            <v xml:space="preserve"> 0</v>
          </cell>
          <cell r="O26">
            <v>0</v>
          </cell>
          <cell r="P26">
            <v>20805.990000000002</v>
          </cell>
          <cell r="Q26">
            <v>0</v>
          </cell>
          <cell r="R26">
            <v>32338.74</v>
          </cell>
          <cell r="S26">
            <v>0</v>
          </cell>
          <cell r="T26">
            <v>20959.900000000001</v>
          </cell>
          <cell r="U26">
            <v>0</v>
          </cell>
          <cell r="V26">
            <v>22270.17</v>
          </cell>
          <cell r="W26">
            <v>0</v>
          </cell>
          <cell r="X26">
            <v>8453.26</v>
          </cell>
          <cell r="Y26">
            <v>0</v>
          </cell>
          <cell r="Z26">
            <v>138118.57999999999</v>
          </cell>
        </row>
        <row r="28">
          <cell r="A28" t="str">
            <v>Misc</v>
          </cell>
          <cell r="B28" t="str">
            <v xml:space="preserve"> 0</v>
          </cell>
          <cell r="C28">
            <v>-1095.71</v>
          </cell>
          <cell r="D28">
            <v>8280.49</v>
          </cell>
          <cell r="F28">
            <v>-6760.24</v>
          </cell>
          <cell r="H28">
            <v>-2164.2800000000002</v>
          </cell>
          <cell r="J28">
            <v>1610</v>
          </cell>
          <cell r="L28">
            <v>-1686.91</v>
          </cell>
          <cell r="N28">
            <v>4821.3100000000004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3004.66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>
            <v>24.93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24.93</v>
          </cell>
        </row>
        <row r="31">
          <cell r="A31" t="str">
            <v>Public Improvements</v>
          </cell>
          <cell r="B31">
            <v>-438336.54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>
            <v>3684.33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3684.33</v>
          </cell>
        </row>
        <row r="33">
          <cell r="A33" t="str">
            <v>System Improvements</v>
          </cell>
          <cell r="B33">
            <v>1483735.74</v>
          </cell>
          <cell r="C33">
            <v>4196.71</v>
          </cell>
          <cell r="D33">
            <v>-7395.77</v>
          </cell>
          <cell r="F33">
            <v>5423.71</v>
          </cell>
          <cell r="H33">
            <v>2728.37</v>
          </cell>
          <cell r="J33">
            <v>1631.55</v>
          </cell>
          <cell r="L33">
            <v>15519.04</v>
          </cell>
          <cell r="N33">
            <v>11187.55</v>
          </cell>
          <cell r="P33">
            <v>120016.68</v>
          </cell>
          <cell r="R33">
            <v>119111.77</v>
          </cell>
          <cell r="T33">
            <v>125057.41</v>
          </cell>
          <cell r="V33">
            <v>129871.64</v>
          </cell>
          <cell r="X33">
            <v>131568.95999999999</v>
          </cell>
          <cell r="Z33">
            <v>658917.62</v>
          </cell>
        </row>
        <row r="34">
          <cell r="A34" t="str">
            <v>System Integrity</v>
          </cell>
          <cell r="B34">
            <v>969617.06</v>
          </cell>
          <cell r="C34">
            <v>15134.89</v>
          </cell>
          <cell r="D34">
            <v>45661.5</v>
          </cell>
          <cell r="F34">
            <v>44327.34</v>
          </cell>
          <cell r="H34">
            <v>27023.37</v>
          </cell>
          <cell r="J34">
            <v>29557.29</v>
          </cell>
          <cell r="L34">
            <v>157047.13</v>
          </cell>
          <cell r="N34">
            <v>243878.93</v>
          </cell>
          <cell r="P34">
            <v>154946.29</v>
          </cell>
          <cell r="R34">
            <v>150431.76999999999</v>
          </cell>
          <cell r="T34">
            <v>200783.13</v>
          </cell>
          <cell r="V34">
            <v>26009.93</v>
          </cell>
          <cell r="X34">
            <v>31477.55</v>
          </cell>
          <cell r="Z34">
            <v>1126279.1200000001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2246650.04</v>
          </cell>
          <cell r="C36">
            <v>19945.990000000002</v>
          </cell>
          <cell r="D36">
            <v>56823.79</v>
          </cell>
          <cell r="E36">
            <v>0</v>
          </cell>
          <cell r="F36">
            <v>64235.63</v>
          </cell>
          <cell r="G36">
            <v>0</v>
          </cell>
          <cell r="H36">
            <v>31217.8</v>
          </cell>
          <cell r="I36">
            <v>0</v>
          </cell>
          <cell r="J36">
            <v>32872.93</v>
          </cell>
          <cell r="K36">
            <v>0</v>
          </cell>
          <cell r="L36">
            <v>171156.21</v>
          </cell>
          <cell r="M36">
            <v>0</v>
          </cell>
          <cell r="N36">
            <v>263572.12</v>
          </cell>
          <cell r="O36">
            <v>0</v>
          </cell>
          <cell r="P36">
            <v>295768.96000000002</v>
          </cell>
          <cell r="Q36">
            <v>0</v>
          </cell>
          <cell r="R36">
            <v>301882.28000000003</v>
          </cell>
          <cell r="S36">
            <v>0</v>
          </cell>
          <cell r="T36">
            <v>319775.02</v>
          </cell>
          <cell r="U36">
            <v>0</v>
          </cell>
          <cell r="V36">
            <v>178151.74</v>
          </cell>
          <cell r="W36">
            <v>0</v>
          </cell>
          <cell r="X36">
            <v>171499.77</v>
          </cell>
          <cell r="Y36">
            <v>0</v>
          </cell>
          <cell r="Z36">
            <v>1906902.24</v>
          </cell>
        </row>
        <row r="38">
          <cell r="A38" t="str">
            <v>Capital</v>
          </cell>
          <cell r="B38">
            <v>2190528.13</v>
          </cell>
          <cell r="C38">
            <v>19945.990000000002</v>
          </cell>
          <cell r="D38">
            <v>61861.83</v>
          </cell>
          <cell r="E38">
            <v>0</v>
          </cell>
          <cell r="F38">
            <v>68522.23</v>
          </cell>
          <cell r="G38">
            <v>0</v>
          </cell>
          <cell r="H38">
            <v>32720.959999999999</v>
          </cell>
          <cell r="I38">
            <v>0</v>
          </cell>
          <cell r="J38">
            <v>32976.76</v>
          </cell>
          <cell r="K38">
            <v>0</v>
          </cell>
          <cell r="L38">
            <v>171348.16</v>
          </cell>
          <cell r="M38">
            <v>0</v>
          </cell>
          <cell r="N38">
            <v>263572.12</v>
          </cell>
          <cell r="O38">
            <v>0</v>
          </cell>
          <cell r="P38">
            <v>295768.96000000002</v>
          </cell>
          <cell r="Q38">
            <v>0</v>
          </cell>
          <cell r="R38">
            <v>301882.28000000003</v>
          </cell>
          <cell r="S38">
            <v>0</v>
          </cell>
          <cell r="T38">
            <v>288942.84999999998</v>
          </cell>
          <cell r="U38">
            <v>0</v>
          </cell>
          <cell r="V38">
            <v>152862</v>
          </cell>
          <cell r="W38">
            <v>0</v>
          </cell>
          <cell r="X38">
            <v>171499.77</v>
          </cell>
          <cell r="Y38">
            <v>0</v>
          </cell>
          <cell r="Z38">
            <v>1861903.91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41793.32</v>
          </cell>
          <cell r="C15">
            <v>1590.44</v>
          </cell>
          <cell r="D15">
            <v>5033.4399999999996</v>
          </cell>
          <cell r="F15">
            <v>3510.2</v>
          </cell>
          <cell r="H15">
            <v>1691.82</v>
          </cell>
          <cell r="J15">
            <v>5240.37</v>
          </cell>
          <cell r="L15">
            <v>3398.04</v>
          </cell>
          <cell r="N15">
            <v>1422.25</v>
          </cell>
          <cell r="P15">
            <v>3397.45</v>
          </cell>
          <cell r="R15">
            <v>3316.41</v>
          </cell>
          <cell r="T15">
            <v>3420.84</v>
          </cell>
          <cell r="V15">
            <v>3555.51</v>
          </cell>
          <cell r="X15">
            <v>3634.41</v>
          </cell>
          <cell r="Z15">
            <v>39211.179999999993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</row>
        <row r="26">
          <cell r="A26" t="str">
            <v>Information Technology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E26">
            <v>0</v>
          </cell>
          <cell r="F26" t="str">
            <v xml:space="preserve"> 0</v>
          </cell>
          <cell r="G26">
            <v>0</v>
          </cell>
          <cell r="H26" t="str">
            <v xml:space="preserve"> 0</v>
          </cell>
          <cell r="I26">
            <v>0</v>
          </cell>
          <cell r="J26" t="str">
            <v xml:space="preserve"> 0</v>
          </cell>
          <cell r="K26">
            <v>0</v>
          </cell>
          <cell r="L26" t="str">
            <v xml:space="preserve"> 0</v>
          </cell>
          <cell r="M26">
            <v>0</v>
          </cell>
          <cell r="N26" t="str">
            <v xml:space="preserve"> 0</v>
          </cell>
          <cell r="O26">
            <v>0</v>
          </cell>
          <cell r="P26" t="str">
            <v xml:space="preserve"> 0</v>
          </cell>
          <cell r="Q26">
            <v>0</v>
          </cell>
          <cell r="R26" t="str">
            <v xml:space="preserve"> 0</v>
          </cell>
          <cell r="S26">
            <v>0</v>
          </cell>
          <cell r="T26" t="str">
            <v xml:space="preserve"> 0</v>
          </cell>
          <cell r="U26">
            <v>0</v>
          </cell>
          <cell r="V26" t="str">
            <v xml:space="preserve"> 0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0</v>
          </cell>
        </row>
        <row r="28">
          <cell r="A28" t="str">
            <v>Misc</v>
          </cell>
          <cell r="B28" t="str">
            <v xml:space="preserve"> 0</v>
          </cell>
          <cell r="C28">
            <v>3046.85</v>
          </cell>
          <cell r="D28">
            <v>597.36</v>
          </cell>
          <cell r="F28">
            <v>-2539.41</v>
          </cell>
          <cell r="H28">
            <v>717.57</v>
          </cell>
          <cell r="J28">
            <v>-255.82</v>
          </cell>
          <cell r="L28">
            <v>1404.79</v>
          </cell>
          <cell r="N28">
            <v>-297.14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2674.2000000000003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19275.14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>
            <v>9594.48</v>
          </cell>
          <cell r="X33">
            <v>9680.66</v>
          </cell>
          <cell r="Z33">
            <v>19275.14</v>
          </cell>
        </row>
        <row r="34">
          <cell r="A34" t="str">
            <v>System Integrity</v>
          </cell>
          <cell r="B34">
            <v>145482.85999999999</v>
          </cell>
          <cell r="C34">
            <v>36627.97</v>
          </cell>
          <cell r="D34">
            <v>28597.97</v>
          </cell>
          <cell r="F34">
            <v>30750.74</v>
          </cell>
          <cell r="H34">
            <v>43568.09</v>
          </cell>
          <cell r="J34">
            <v>35827.1</v>
          </cell>
          <cell r="L34">
            <v>47347.1</v>
          </cell>
          <cell r="N34">
            <v>48650.95</v>
          </cell>
          <cell r="P34">
            <v>11997.65</v>
          </cell>
          <cell r="R34">
            <v>8068.95</v>
          </cell>
          <cell r="T34">
            <v>8613.9500000000007</v>
          </cell>
          <cell r="V34">
            <v>11510.64</v>
          </cell>
          <cell r="X34">
            <v>11593.58</v>
          </cell>
          <cell r="Z34">
            <v>323154.69000000012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164758</v>
          </cell>
          <cell r="C36">
            <v>39674.82</v>
          </cell>
          <cell r="D36">
            <v>29195.33</v>
          </cell>
          <cell r="E36">
            <v>0</v>
          </cell>
          <cell r="F36">
            <v>28211.33</v>
          </cell>
          <cell r="G36">
            <v>0</v>
          </cell>
          <cell r="H36">
            <v>44285.66</v>
          </cell>
          <cell r="I36">
            <v>0</v>
          </cell>
          <cell r="J36">
            <v>35571.279999999999</v>
          </cell>
          <cell r="K36">
            <v>0</v>
          </cell>
          <cell r="L36">
            <v>48751.89</v>
          </cell>
          <cell r="M36">
            <v>0</v>
          </cell>
          <cell r="N36">
            <v>48353.81</v>
          </cell>
          <cell r="O36">
            <v>0</v>
          </cell>
          <cell r="P36">
            <v>11997.65</v>
          </cell>
          <cell r="Q36">
            <v>0</v>
          </cell>
          <cell r="R36">
            <v>8068.95</v>
          </cell>
          <cell r="S36">
            <v>0</v>
          </cell>
          <cell r="T36">
            <v>8613.9500000000007</v>
          </cell>
          <cell r="U36">
            <v>0</v>
          </cell>
          <cell r="V36">
            <v>21105.119999999999</v>
          </cell>
          <cell r="W36">
            <v>0</v>
          </cell>
          <cell r="X36">
            <v>21274.240000000002</v>
          </cell>
          <cell r="Y36">
            <v>0</v>
          </cell>
          <cell r="Z36">
            <v>345104.03</v>
          </cell>
        </row>
        <row r="38">
          <cell r="A38" t="str">
            <v>Capital</v>
          </cell>
          <cell r="B38">
            <v>206551.32</v>
          </cell>
          <cell r="C38">
            <v>41265.26</v>
          </cell>
          <cell r="D38">
            <v>34228.769999999997</v>
          </cell>
          <cell r="E38">
            <v>0</v>
          </cell>
          <cell r="F38">
            <v>31721.53</v>
          </cell>
          <cell r="G38">
            <v>0</v>
          </cell>
          <cell r="H38">
            <v>45977.48</v>
          </cell>
          <cell r="I38">
            <v>0</v>
          </cell>
          <cell r="J38">
            <v>40811.65</v>
          </cell>
          <cell r="K38">
            <v>0</v>
          </cell>
          <cell r="L38">
            <v>52149.93</v>
          </cell>
          <cell r="M38">
            <v>0</v>
          </cell>
          <cell r="N38">
            <v>49776.06</v>
          </cell>
          <cell r="O38">
            <v>0</v>
          </cell>
          <cell r="P38">
            <v>15395.1</v>
          </cell>
          <cell r="Q38">
            <v>0</v>
          </cell>
          <cell r="R38">
            <v>11385.36</v>
          </cell>
          <cell r="S38">
            <v>0</v>
          </cell>
          <cell r="T38">
            <v>12034.79</v>
          </cell>
          <cell r="U38">
            <v>0</v>
          </cell>
          <cell r="V38">
            <v>24660.63</v>
          </cell>
          <cell r="W38">
            <v>0</v>
          </cell>
          <cell r="X38">
            <v>24908.65</v>
          </cell>
          <cell r="Y38">
            <v>0</v>
          </cell>
          <cell r="Z38">
            <v>384315.21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1642886.27</v>
          </cell>
          <cell r="C15">
            <v>123594.74</v>
          </cell>
          <cell r="D15">
            <v>111263.78</v>
          </cell>
          <cell r="F15">
            <v>169978.87</v>
          </cell>
          <cell r="H15">
            <v>104241.59</v>
          </cell>
          <cell r="J15">
            <v>88584.320000000007</v>
          </cell>
          <cell r="L15">
            <v>133768.75</v>
          </cell>
          <cell r="N15">
            <v>74559.740000000005</v>
          </cell>
          <cell r="P15">
            <v>133927.99</v>
          </cell>
          <cell r="R15">
            <v>131310.43</v>
          </cell>
          <cell r="T15">
            <v>135596.76</v>
          </cell>
          <cell r="V15">
            <v>141124.34</v>
          </cell>
          <cell r="X15">
            <v>142438.53</v>
          </cell>
          <cell r="Z15">
            <v>1490389.84</v>
          </cell>
        </row>
        <row r="17">
          <cell r="A17" t="str">
            <v>Equipment</v>
          </cell>
          <cell r="B17">
            <v>142021.24</v>
          </cell>
          <cell r="C17">
            <v>11439.55</v>
          </cell>
          <cell r="D17">
            <v>9654.7999999999993</v>
          </cell>
          <cell r="F17">
            <v>5921.86</v>
          </cell>
          <cell r="H17">
            <v>24663.01</v>
          </cell>
          <cell r="J17">
            <v>2902.87</v>
          </cell>
          <cell r="L17">
            <v>21388.83</v>
          </cell>
          <cell r="N17">
            <v>961.42</v>
          </cell>
          <cell r="P17">
            <v>30008.01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106940.35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>
            <v>5173.21</v>
          </cell>
          <cell r="F19">
            <v>5322.96</v>
          </cell>
          <cell r="H19">
            <v>37637.61</v>
          </cell>
          <cell r="J19">
            <v>6150.83</v>
          </cell>
          <cell r="L19">
            <v>9015.91</v>
          </cell>
          <cell r="N19">
            <v>2086.19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65386.710000000006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5173.21</v>
          </cell>
          <cell r="E24">
            <v>0</v>
          </cell>
          <cell r="F24">
            <v>5322.96</v>
          </cell>
          <cell r="G24">
            <v>0</v>
          </cell>
          <cell r="H24">
            <v>37637.61</v>
          </cell>
          <cell r="I24">
            <v>0</v>
          </cell>
          <cell r="J24">
            <v>6150.83</v>
          </cell>
          <cell r="K24">
            <v>0</v>
          </cell>
          <cell r="L24">
            <v>9015.91</v>
          </cell>
          <cell r="M24">
            <v>0</v>
          </cell>
          <cell r="N24">
            <v>2086.19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65386.710000000006</v>
          </cell>
        </row>
        <row r="25">
          <cell r="A25" t="str">
            <v>Information Technology-Other</v>
          </cell>
          <cell r="B25">
            <v>93690.67</v>
          </cell>
          <cell r="C25">
            <v>1733.33</v>
          </cell>
          <cell r="D25">
            <v>21.489999999999782</v>
          </cell>
          <cell r="F25">
            <v>179.94999999999982</v>
          </cell>
          <cell r="H25">
            <v>1269.739999999998</v>
          </cell>
          <cell r="J25">
            <v>249.27000000000044</v>
          </cell>
          <cell r="L25">
            <v>354.67000000000007</v>
          </cell>
          <cell r="N25">
            <v>14194.66</v>
          </cell>
          <cell r="P25">
            <v>10403</v>
          </cell>
          <cell r="R25">
            <v>15099.86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67830.42</v>
          </cell>
        </row>
        <row r="26">
          <cell r="A26" t="str">
            <v>Information Technology</v>
          </cell>
          <cell r="B26">
            <v>93690.67</v>
          </cell>
          <cell r="C26">
            <v>1733.33</v>
          </cell>
          <cell r="D26">
            <v>5194.7</v>
          </cell>
          <cell r="E26">
            <v>0</v>
          </cell>
          <cell r="F26">
            <v>5502.91</v>
          </cell>
          <cell r="G26">
            <v>0</v>
          </cell>
          <cell r="H26">
            <v>38907.35</v>
          </cell>
          <cell r="I26">
            <v>0</v>
          </cell>
          <cell r="J26">
            <v>6400.1</v>
          </cell>
          <cell r="K26">
            <v>0</v>
          </cell>
          <cell r="L26">
            <v>9370.58</v>
          </cell>
          <cell r="M26">
            <v>0</v>
          </cell>
          <cell r="N26">
            <v>16280.85</v>
          </cell>
          <cell r="O26">
            <v>0</v>
          </cell>
          <cell r="P26">
            <v>10403</v>
          </cell>
          <cell r="Q26">
            <v>0</v>
          </cell>
          <cell r="R26">
            <v>15099.86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133217.13</v>
          </cell>
        </row>
        <row r="28">
          <cell r="A28" t="str">
            <v>Misc</v>
          </cell>
          <cell r="B28" t="str">
            <v xml:space="preserve"> 0</v>
          </cell>
          <cell r="C28">
            <v>24037.4</v>
          </cell>
          <cell r="D28">
            <v>-7270.82</v>
          </cell>
          <cell r="F28">
            <v>-5742.65</v>
          </cell>
          <cell r="H28">
            <v>-3921.36</v>
          </cell>
          <cell r="J28">
            <v>36684.47</v>
          </cell>
          <cell r="L28">
            <v>-15091.77</v>
          </cell>
          <cell r="N28">
            <v>88419.12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117114.39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551665.68999999994</v>
          </cell>
          <cell r="C31" t="str">
            <v xml:space="preserve"> 0</v>
          </cell>
          <cell r="D31" t="str">
            <v xml:space="preserve"> 0</v>
          </cell>
          <cell r="F31">
            <v>28776.29</v>
          </cell>
          <cell r="H31">
            <v>94555.38</v>
          </cell>
          <cell r="J31">
            <v>516864.39</v>
          </cell>
          <cell r="L31">
            <v>598561.5</v>
          </cell>
          <cell r="N31">
            <v>80452.27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1319209.83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118551.63</v>
          </cell>
          <cell r="C33">
            <v>3585.16</v>
          </cell>
          <cell r="D33">
            <v>-508.74</v>
          </cell>
          <cell r="F33">
            <v>191.38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899.58</v>
          </cell>
          <cell r="R33">
            <v>879.63</v>
          </cell>
          <cell r="T33">
            <v>70811.850000000006</v>
          </cell>
          <cell r="V33">
            <v>938.46</v>
          </cell>
          <cell r="X33">
            <v>946.34</v>
          </cell>
          <cell r="Z33">
            <v>77743.66</v>
          </cell>
        </row>
        <row r="34">
          <cell r="A34" t="str">
            <v>System Integrity</v>
          </cell>
          <cell r="B34">
            <v>4997646.58</v>
          </cell>
          <cell r="C34">
            <v>349655.31</v>
          </cell>
          <cell r="D34">
            <v>290526.39</v>
          </cell>
          <cell r="F34">
            <v>362971.71</v>
          </cell>
          <cell r="H34">
            <v>344127.97</v>
          </cell>
          <cell r="J34">
            <v>311654.40999999997</v>
          </cell>
          <cell r="L34">
            <v>549066.13</v>
          </cell>
          <cell r="N34">
            <v>299185.57</v>
          </cell>
          <cell r="P34">
            <v>564164.74</v>
          </cell>
          <cell r="R34">
            <v>479235.59</v>
          </cell>
          <cell r="T34">
            <v>401601.89</v>
          </cell>
          <cell r="V34">
            <v>379074.76</v>
          </cell>
          <cell r="X34">
            <v>397369.46</v>
          </cell>
          <cell r="Z34">
            <v>4728633.93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5903575.8099999996</v>
          </cell>
          <cell r="C36">
            <v>390450.75</v>
          </cell>
          <cell r="D36">
            <v>297596.33</v>
          </cell>
          <cell r="E36">
            <v>0</v>
          </cell>
          <cell r="F36">
            <v>397621.5</v>
          </cell>
          <cell r="G36">
            <v>0</v>
          </cell>
          <cell r="H36">
            <v>498332.35</v>
          </cell>
          <cell r="I36">
            <v>0</v>
          </cell>
          <cell r="J36">
            <v>874506.23999999999</v>
          </cell>
          <cell r="K36">
            <v>0</v>
          </cell>
          <cell r="L36">
            <v>1163295.27</v>
          </cell>
          <cell r="M36">
            <v>0</v>
          </cell>
          <cell r="N36">
            <v>485299.23</v>
          </cell>
          <cell r="O36">
            <v>0</v>
          </cell>
          <cell r="P36">
            <v>605475.32999999996</v>
          </cell>
          <cell r="Q36">
            <v>0</v>
          </cell>
          <cell r="R36">
            <v>495215.08</v>
          </cell>
          <cell r="S36">
            <v>0</v>
          </cell>
          <cell r="T36">
            <v>482893.69</v>
          </cell>
          <cell r="U36">
            <v>0</v>
          </cell>
          <cell r="V36">
            <v>390939.68</v>
          </cell>
          <cell r="W36">
            <v>0</v>
          </cell>
          <cell r="X36">
            <v>401233.84</v>
          </cell>
          <cell r="Y36">
            <v>0</v>
          </cell>
          <cell r="Z36">
            <v>6482859.29</v>
          </cell>
        </row>
        <row r="38">
          <cell r="A38" t="str">
            <v>Capital</v>
          </cell>
          <cell r="B38">
            <v>7546462.0800000001</v>
          </cell>
          <cell r="C38">
            <v>514045.49</v>
          </cell>
          <cell r="D38">
            <v>408860.11</v>
          </cell>
          <cell r="E38">
            <v>0</v>
          </cell>
          <cell r="F38">
            <v>567600.37</v>
          </cell>
          <cell r="G38">
            <v>0</v>
          </cell>
          <cell r="H38">
            <v>602573.93999999994</v>
          </cell>
          <cell r="I38">
            <v>0</v>
          </cell>
          <cell r="J38">
            <v>963090.56</v>
          </cell>
          <cell r="K38">
            <v>0</v>
          </cell>
          <cell r="L38">
            <v>1297064.02</v>
          </cell>
          <cell r="M38">
            <v>0</v>
          </cell>
          <cell r="N38">
            <v>559858.97</v>
          </cell>
          <cell r="O38">
            <v>0</v>
          </cell>
          <cell r="P38">
            <v>739403.32</v>
          </cell>
          <cell r="Q38">
            <v>0</v>
          </cell>
          <cell r="R38">
            <v>626525.51</v>
          </cell>
          <cell r="S38">
            <v>0</v>
          </cell>
          <cell r="T38">
            <v>618490.44999999995</v>
          </cell>
          <cell r="U38">
            <v>0</v>
          </cell>
          <cell r="V38">
            <v>532064.02</v>
          </cell>
          <cell r="W38">
            <v>0</v>
          </cell>
          <cell r="X38">
            <v>543672.37</v>
          </cell>
          <cell r="Y38">
            <v>0</v>
          </cell>
          <cell r="Z38">
            <v>7973249.1299999999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3060869.27</v>
          </cell>
          <cell r="C15">
            <v>203370.66</v>
          </cell>
          <cell r="D15">
            <v>195613.97</v>
          </cell>
          <cell r="F15">
            <v>135754.92000000001</v>
          </cell>
          <cell r="H15">
            <v>139876.88</v>
          </cell>
          <cell r="J15">
            <v>131199.54</v>
          </cell>
          <cell r="L15">
            <v>201283.24</v>
          </cell>
          <cell r="N15">
            <v>253775.01</v>
          </cell>
          <cell r="P15">
            <v>258500.86</v>
          </cell>
          <cell r="R15">
            <v>252794.16</v>
          </cell>
          <cell r="T15">
            <v>260751.49</v>
          </cell>
          <cell r="V15">
            <v>271013.2</v>
          </cell>
          <cell r="X15">
            <v>273455.01</v>
          </cell>
          <cell r="Z15">
            <v>2577388.9400000004</v>
          </cell>
        </row>
        <row r="17">
          <cell r="A17" t="str">
            <v>Equipment</v>
          </cell>
          <cell r="B17">
            <v>380973.62</v>
          </cell>
          <cell r="C17">
            <v>4454.47</v>
          </cell>
          <cell r="D17">
            <v>131627.82999999999</v>
          </cell>
          <cell r="F17">
            <v>81736.63</v>
          </cell>
          <cell r="H17">
            <v>257561.36</v>
          </cell>
          <cell r="J17">
            <v>16558.84</v>
          </cell>
          <cell r="L17">
            <v>46549.91</v>
          </cell>
          <cell r="N17">
            <v>51703.9</v>
          </cell>
          <cell r="P17">
            <v>5364.56</v>
          </cell>
          <cell r="R17" t="str">
            <v xml:space="preserve"> 0</v>
          </cell>
          <cell r="T17">
            <v>-10134.530000000001</v>
          </cell>
          <cell r="V17" t="str">
            <v xml:space="preserve"> 0</v>
          </cell>
          <cell r="X17" t="str">
            <v xml:space="preserve"> 0</v>
          </cell>
          <cell r="Z17">
            <v>585422.97000000009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10346.42</v>
          </cell>
          <cell r="D19">
            <v>5173.22</v>
          </cell>
          <cell r="F19">
            <v>15966.25</v>
          </cell>
          <cell r="H19">
            <v>142305.95000000001</v>
          </cell>
          <cell r="J19">
            <v>13724.32</v>
          </cell>
          <cell r="L19">
            <v>35328.5</v>
          </cell>
          <cell r="N19">
            <v>3209.85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226054.51000000004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10346.42</v>
          </cell>
          <cell r="D24">
            <v>5173.22</v>
          </cell>
          <cell r="E24">
            <v>0</v>
          </cell>
          <cell r="F24">
            <v>15966.25</v>
          </cell>
          <cell r="G24">
            <v>0</v>
          </cell>
          <cell r="H24">
            <v>142305.95000000001</v>
          </cell>
          <cell r="I24">
            <v>0</v>
          </cell>
          <cell r="J24">
            <v>13724.32</v>
          </cell>
          <cell r="K24">
            <v>0</v>
          </cell>
          <cell r="L24">
            <v>35328.5</v>
          </cell>
          <cell r="M24">
            <v>0</v>
          </cell>
          <cell r="N24">
            <v>3209.85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226054.51000000004</v>
          </cell>
        </row>
        <row r="25">
          <cell r="A25" t="str">
            <v>Information Technology-Other</v>
          </cell>
          <cell r="B25">
            <v>750679.62</v>
          </cell>
          <cell r="C25">
            <v>39490.97</v>
          </cell>
          <cell r="D25">
            <v>5981.63</v>
          </cell>
          <cell r="F25">
            <v>399719.09</v>
          </cell>
          <cell r="H25">
            <v>14834.75</v>
          </cell>
          <cell r="J25">
            <v>25909.449999999997</v>
          </cell>
          <cell r="L25">
            <v>11882.489999999998</v>
          </cell>
          <cell r="N25">
            <v>5410.58</v>
          </cell>
          <cell r="P25">
            <v>17492.490000000002</v>
          </cell>
          <cell r="R25">
            <v>119842.18</v>
          </cell>
          <cell r="T25">
            <v>17614.849999999999</v>
          </cell>
          <cell r="V25">
            <v>18320.330000000002</v>
          </cell>
          <cell r="X25">
            <v>0</v>
          </cell>
          <cell r="Z25">
            <v>676498.80999999994</v>
          </cell>
        </row>
        <row r="26">
          <cell r="A26" t="str">
            <v>Information Technology</v>
          </cell>
          <cell r="B26">
            <v>750679.62</v>
          </cell>
          <cell r="C26">
            <v>49837.39</v>
          </cell>
          <cell r="D26">
            <v>11154.85</v>
          </cell>
          <cell r="E26">
            <v>0</v>
          </cell>
          <cell r="F26">
            <v>415685.34</v>
          </cell>
          <cell r="G26">
            <v>0</v>
          </cell>
          <cell r="H26">
            <v>157140.70000000001</v>
          </cell>
          <cell r="I26">
            <v>0</v>
          </cell>
          <cell r="J26">
            <v>39633.769999999997</v>
          </cell>
          <cell r="K26">
            <v>0</v>
          </cell>
          <cell r="L26">
            <v>47210.99</v>
          </cell>
          <cell r="M26">
            <v>0</v>
          </cell>
          <cell r="N26">
            <v>8620.43</v>
          </cell>
          <cell r="O26">
            <v>0</v>
          </cell>
          <cell r="P26">
            <v>17492.490000000002</v>
          </cell>
          <cell r="Q26">
            <v>0</v>
          </cell>
          <cell r="R26">
            <v>119842.18</v>
          </cell>
          <cell r="S26">
            <v>0</v>
          </cell>
          <cell r="T26">
            <v>17614.849999999999</v>
          </cell>
          <cell r="U26">
            <v>0</v>
          </cell>
          <cell r="V26">
            <v>18320.330000000002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902553.32000000007</v>
          </cell>
        </row>
        <row r="28">
          <cell r="A28" t="str">
            <v>Misc</v>
          </cell>
          <cell r="B28" t="str">
            <v xml:space="preserve"> 0</v>
          </cell>
          <cell r="C28">
            <v>766125.21</v>
          </cell>
          <cell r="D28">
            <v>-868721.9</v>
          </cell>
          <cell r="F28">
            <v>84631.3</v>
          </cell>
          <cell r="H28">
            <v>-125203.52</v>
          </cell>
          <cell r="J28">
            <v>84368.01</v>
          </cell>
          <cell r="L28">
            <v>-27815.58</v>
          </cell>
          <cell r="N28">
            <v>17925.95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-68690.530000000072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347369.67</v>
          </cell>
          <cell r="C31">
            <v>7244.25</v>
          </cell>
          <cell r="D31">
            <v>1697.68</v>
          </cell>
          <cell r="F31">
            <v>1151.1400000000001</v>
          </cell>
          <cell r="H31">
            <v>-56.2</v>
          </cell>
          <cell r="J31">
            <v>35429.339999999997</v>
          </cell>
          <cell r="L31">
            <v>65473.95</v>
          </cell>
          <cell r="N31">
            <v>15585.42</v>
          </cell>
          <cell r="P31">
            <v>48080.45</v>
          </cell>
          <cell r="R31">
            <v>19216.009999999998</v>
          </cell>
          <cell r="T31">
            <v>19777.82</v>
          </cell>
          <cell r="V31">
            <v>20502.28</v>
          </cell>
          <cell r="X31">
            <v>20685.77</v>
          </cell>
          <cell r="Z31">
            <v>254787.90999999997</v>
          </cell>
        </row>
        <row r="32">
          <cell r="A32" t="str">
            <v>System Improvements</v>
          </cell>
          <cell r="B32">
            <v>1245880.92</v>
          </cell>
          <cell r="C32">
            <v>8868.65</v>
          </cell>
          <cell r="D32">
            <v>36753.15</v>
          </cell>
          <cell r="F32">
            <v>61526.27</v>
          </cell>
          <cell r="H32">
            <v>30458.46</v>
          </cell>
          <cell r="J32">
            <v>14580.14</v>
          </cell>
          <cell r="L32">
            <v>16803.509999999998</v>
          </cell>
          <cell r="N32">
            <v>-296380.52</v>
          </cell>
          <cell r="P32">
            <v>149071.56</v>
          </cell>
          <cell r="R32">
            <v>179024.99</v>
          </cell>
          <cell r="T32">
            <v>153742.1</v>
          </cell>
          <cell r="V32">
            <v>140634.23999999999</v>
          </cell>
          <cell r="X32">
            <v>117720.84</v>
          </cell>
          <cell r="Z32">
            <v>612803.3899999999</v>
          </cell>
        </row>
        <row r="33">
          <cell r="Z33">
            <v>0</v>
          </cell>
        </row>
        <row r="34">
          <cell r="A34" t="str">
            <v>PlainviewOfficeBldg.ST: CB10.Plainview Office Building</v>
          </cell>
          <cell r="B34">
            <v>2250644.4900000002</v>
          </cell>
          <cell r="C34">
            <v>994912.05</v>
          </cell>
          <cell r="D34">
            <v>1201419.92</v>
          </cell>
          <cell r="F34">
            <v>778313.93</v>
          </cell>
          <cell r="H34">
            <v>-737845.39</v>
          </cell>
          <cell r="J34">
            <v>4539.93</v>
          </cell>
          <cell r="L34">
            <v>126501.51</v>
          </cell>
          <cell r="N34">
            <v>1615.45</v>
          </cell>
          <cell r="P34">
            <v>0.52</v>
          </cell>
          <cell r="R34">
            <v>-0.53</v>
          </cell>
          <cell r="T34">
            <v>-0.04</v>
          </cell>
          <cell r="V34">
            <v>-0.49</v>
          </cell>
          <cell r="X34">
            <v>0.17</v>
          </cell>
          <cell r="Z34">
            <v>2369457.0299999998</v>
          </cell>
        </row>
        <row r="35">
          <cell r="A35" t="str">
            <v>Default FP: Company 030 - 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>
            <v>-43045.37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-43045.37</v>
          </cell>
        </row>
        <row r="36">
          <cell r="Z36">
            <v>0</v>
          </cell>
        </row>
        <row r="37">
          <cell r="Z37">
            <v>0</v>
          </cell>
        </row>
        <row r="38">
          <cell r="A38" t="str">
            <v>Plainview Office Building</v>
          </cell>
          <cell r="B38">
            <v>2250644.4900000002</v>
          </cell>
          <cell r="C38">
            <v>994912.05</v>
          </cell>
          <cell r="D38">
            <v>1201419.92</v>
          </cell>
          <cell r="E38">
            <v>0</v>
          </cell>
          <cell r="F38">
            <v>778313.93</v>
          </cell>
          <cell r="G38">
            <v>0</v>
          </cell>
          <cell r="H38">
            <v>-737845.39</v>
          </cell>
          <cell r="I38">
            <v>0</v>
          </cell>
          <cell r="J38">
            <v>4539.93</v>
          </cell>
          <cell r="K38">
            <v>0</v>
          </cell>
          <cell r="L38">
            <v>126501.51</v>
          </cell>
          <cell r="M38">
            <v>0</v>
          </cell>
          <cell r="N38">
            <v>-41429.920000000006</v>
          </cell>
          <cell r="O38">
            <v>0</v>
          </cell>
          <cell r="P38">
            <v>0.52</v>
          </cell>
          <cell r="Q38">
            <v>0</v>
          </cell>
          <cell r="R38">
            <v>-0.53</v>
          </cell>
          <cell r="S38">
            <v>0</v>
          </cell>
          <cell r="T38">
            <v>-0.04</v>
          </cell>
          <cell r="U38">
            <v>0</v>
          </cell>
          <cell r="V38">
            <v>-0.49</v>
          </cell>
          <cell r="W38">
            <v>0</v>
          </cell>
          <cell r="X38">
            <v>0.17</v>
          </cell>
          <cell r="Y38">
            <v>0</v>
          </cell>
          <cell r="Z38">
            <v>2326411.6599999997</v>
          </cell>
        </row>
        <row r="39">
          <cell r="A39" t="str">
            <v>Structures-Other</v>
          </cell>
          <cell r="B39">
            <v>194178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</row>
        <row r="40">
          <cell r="A40" t="str">
            <v>Structures</v>
          </cell>
          <cell r="B40">
            <v>2444822.4900000002</v>
          </cell>
          <cell r="C40">
            <v>994912.05</v>
          </cell>
          <cell r="D40">
            <v>1201419.92</v>
          </cell>
          <cell r="E40">
            <v>0</v>
          </cell>
          <cell r="F40">
            <v>778313.93</v>
          </cell>
          <cell r="G40">
            <v>0</v>
          </cell>
          <cell r="H40">
            <v>-737845.39</v>
          </cell>
          <cell r="I40">
            <v>0</v>
          </cell>
          <cell r="J40">
            <v>4539.93</v>
          </cell>
          <cell r="K40">
            <v>0</v>
          </cell>
          <cell r="L40">
            <v>126501.51</v>
          </cell>
          <cell r="M40">
            <v>0</v>
          </cell>
          <cell r="N40">
            <v>-41429.919999999998</v>
          </cell>
          <cell r="O40">
            <v>0</v>
          </cell>
          <cell r="P40">
            <v>0.52</v>
          </cell>
          <cell r="Q40">
            <v>0</v>
          </cell>
          <cell r="R40">
            <v>-0.53</v>
          </cell>
          <cell r="S40">
            <v>0</v>
          </cell>
          <cell r="T40">
            <v>-0.04</v>
          </cell>
          <cell r="U40">
            <v>0</v>
          </cell>
          <cell r="V40">
            <v>-0.49</v>
          </cell>
          <cell r="W40">
            <v>0</v>
          </cell>
          <cell r="X40">
            <v>0.17</v>
          </cell>
          <cell r="Y40">
            <v>0</v>
          </cell>
          <cell r="Z40">
            <v>2326411.6599999997</v>
          </cell>
        </row>
        <row r="42">
          <cell r="A42" t="str">
            <v>Texas Rule: CB10.Texas Rule</v>
          </cell>
          <cell r="B42">
            <v>1958275.26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160141.54</v>
          </cell>
          <cell r="R42">
            <v>156007.15</v>
          </cell>
          <cell r="T42">
            <v>161332.72</v>
          </cell>
          <cell r="V42">
            <v>168200.46</v>
          </cell>
          <cell r="X42">
            <v>169832.92</v>
          </cell>
          <cell r="Z42">
            <v>815514.79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A49" t="str">
            <v>Leak Repairs - Compliance (new Texas rule)</v>
          </cell>
          <cell r="B49">
            <v>1958275.26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160141.54</v>
          </cell>
          <cell r="Q49">
            <v>0</v>
          </cell>
          <cell r="R49">
            <v>156007.15</v>
          </cell>
          <cell r="S49">
            <v>0</v>
          </cell>
          <cell r="T49">
            <v>161332.72</v>
          </cell>
          <cell r="U49">
            <v>0</v>
          </cell>
          <cell r="V49">
            <v>168200.46</v>
          </cell>
          <cell r="W49">
            <v>0</v>
          </cell>
          <cell r="X49">
            <v>169832.92</v>
          </cell>
          <cell r="Y49">
            <v>0</v>
          </cell>
          <cell r="Z49">
            <v>815514.79</v>
          </cell>
        </row>
        <row r="50">
          <cell r="A50" t="str">
            <v>System Integrity-Other</v>
          </cell>
          <cell r="B50">
            <v>10389366.09</v>
          </cell>
          <cell r="C50">
            <v>1216998.26</v>
          </cell>
          <cell r="D50">
            <v>1000772.24</v>
          </cell>
          <cell r="F50">
            <v>1137406.6000000001</v>
          </cell>
          <cell r="H50">
            <v>909526.87</v>
          </cell>
          <cell r="J50">
            <v>1055296.69</v>
          </cell>
          <cell r="L50">
            <v>1754388.62</v>
          </cell>
          <cell r="N50">
            <v>1202610.04</v>
          </cell>
          <cell r="P50">
            <v>749082.94</v>
          </cell>
          <cell r="R50">
            <v>1186151</v>
          </cell>
          <cell r="T50">
            <v>818840.58000000007</v>
          </cell>
          <cell r="V50">
            <v>851414.28</v>
          </cell>
          <cell r="X50">
            <v>891186.61</v>
          </cell>
          <cell r="Z50">
            <v>12773674.729999999</v>
          </cell>
        </row>
        <row r="51">
          <cell r="A51" t="str">
            <v>System Integrity</v>
          </cell>
          <cell r="B51">
            <v>12347641.35</v>
          </cell>
          <cell r="C51">
            <v>1216998.26</v>
          </cell>
          <cell r="D51">
            <v>1000772.24</v>
          </cell>
          <cell r="E51">
            <v>0</v>
          </cell>
          <cell r="F51">
            <v>1137406.6000000001</v>
          </cell>
          <cell r="G51">
            <v>0</v>
          </cell>
          <cell r="H51">
            <v>909526.87</v>
          </cell>
          <cell r="I51">
            <v>0</v>
          </cell>
          <cell r="J51">
            <v>1055296.69</v>
          </cell>
          <cell r="K51">
            <v>0</v>
          </cell>
          <cell r="L51">
            <v>1754388.62</v>
          </cell>
          <cell r="M51">
            <v>0</v>
          </cell>
          <cell r="N51">
            <v>1202610.04</v>
          </cell>
          <cell r="O51">
            <v>0</v>
          </cell>
          <cell r="P51">
            <v>909224.48</v>
          </cell>
          <cell r="Q51">
            <v>0</v>
          </cell>
          <cell r="R51">
            <v>1342158.1499999999</v>
          </cell>
          <cell r="S51">
            <v>0</v>
          </cell>
          <cell r="T51">
            <v>980173.3</v>
          </cell>
          <cell r="U51">
            <v>0</v>
          </cell>
          <cell r="V51">
            <v>1019614.74</v>
          </cell>
          <cell r="W51">
            <v>0</v>
          </cell>
          <cell r="X51">
            <v>1061019.53</v>
          </cell>
          <cell r="Y51">
            <v>0</v>
          </cell>
          <cell r="Z51">
            <v>13589189.520000001</v>
          </cell>
        </row>
        <row r="53">
          <cell r="A53" t="str">
            <v>Vehicles</v>
          </cell>
          <cell r="B53" t="str">
            <v xml:space="preserve"> 0</v>
          </cell>
          <cell r="C53" t="str">
            <v xml:space="preserve"> 0</v>
          </cell>
          <cell r="D53" t="str">
            <v xml:space="preserve"> 0</v>
          </cell>
          <cell r="F53" t="str">
            <v xml:space="preserve"> 0</v>
          </cell>
          <cell r="H53" t="str">
            <v xml:space="preserve"> 0</v>
          </cell>
          <cell r="J53" t="str">
            <v xml:space="preserve"> 0</v>
          </cell>
          <cell r="L53">
            <v>-3736.77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-3736.77</v>
          </cell>
        </row>
        <row r="54">
          <cell r="A54" t="str">
            <v>NonGrowth</v>
          </cell>
          <cell r="B54">
            <v>17517367.670000002</v>
          </cell>
          <cell r="C54">
            <v>3048440.28</v>
          </cell>
          <cell r="D54">
            <v>1514703.77</v>
          </cell>
          <cell r="E54">
            <v>0</v>
          </cell>
          <cell r="F54">
            <v>2560451.21</v>
          </cell>
          <cell r="G54">
            <v>0</v>
          </cell>
          <cell r="H54">
            <v>491582.28</v>
          </cell>
          <cell r="I54">
            <v>0</v>
          </cell>
          <cell r="J54">
            <v>1250406.72</v>
          </cell>
          <cell r="K54">
            <v>0</v>
          </cell>
          <cell r="L54">
            <v>2025376.14</v>
          </cell>
          <cell r="M54">
            <v>0</v>
          </cell>
          <cell r="N54">
            <v>958635.3</v>
          </cell>
          <cell r="O54">
            <v>0</v>
          </cell>
          <cell r="P54">
            <v>1129234.06</v>
          </cell>
          <cell r="Q54">
            <v>0</v>
          </cell>
          <cell r="R54">
            <v>1660240.8</v>
          </cell>
          <cell r="S54">
            <v>0</v>
          </cell>
          <cell r="T54">
            <v>1161173.5</v>
          </cell>
          <cell r="U54">
            <v>0</v>
          </cell>
          <cell r="V54">
            <v>1199071.1000000001</v>
          </cell>
          <cell r="W54">
            <v>0</v>
          </cell>
          <cell r="X54">
            <v>1199426.31</v>
          </cell>
          <cell r="Y54">
            <v>0</v>
          </cell>
          <cell r="Z54">
            <v>18198741.470000003</v>
          </cell>
        </row>
        <row r="56">
          <cell r="A56" t="str">
            <v>Capital</v>
          </cell>
          <cell r="B56">
            <v>20578236.939999998</v>
          </cell>
          <cell r="C56">
            <v>3251810.94</v>
          </cell>
          <cell r="D56">
            <v>1710317.74</v>
          </cell>
          <cell r="E56">
            <v>0</v>
          </cell>
          <cell r="F56">
            <v>2696206.13</v>
          </cell>
          <cell r="G56">
            <v>0</v>
          </cell>
          <cell r="H56">
            <v>631459.15999999945</v>
          </cell>
          <cell r="I56">
            <v>0</v>
          </cell>
          <cell r="J56">
            <v>1381606.26</v>
          </cell>
          <cell r="K56">
            <v>0</v>
          </cell>
          <cell r="L56">
            <v>2226659.38</v>
          </cell>
          <cell r="M56">
            <v>0</v>
          </cell>
          <cell r="N56">
            <v>1212410.31</v>
          </cell>
          <cell r="O56">
            <v>0</v>
          </cell>
          <cell r="P56">
            <v>1387734.92</v>
          </cell>
          <cell r="Q56">
            <v>0</v>
          </cell>
          <cell r="R56">
            <v>1913034.96</v>
          </cell>
          <cell r="S56">
            <v>0</v>
          </cell>
          <cell r="T56">
            <v>1421924.99</v>
          </cell>
          <cell r="U56">
            <v>0</v>
          </cell>
          <cell r="V56">
            <v>1470084.3</v>
          </cell>
          <cell r="W56">
            <v>0</v>
          </cell>
          <cell r="X56">
            <v>1472881.32</v>
          </cell>
          <cell r="Y56">
            <v>0</v>
          </cell>
          <cell r="Z56">
            <v>20776130.410000004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5437.14</v>
          </cell>
          <cell r="D17">
            <v>448.56</v>
          </cell>
          <cell r="F17">
            <v>132.63</v>
          </cell>
          <cell r="H17" t="str">
            <v xml:space="preserve"> 0</v>
          </cell>
          <cell r="J17">
            <v>7808</v>
          </cell>
          <cell r="L17">
            <v>1225.73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15052.060000000001</v>
          </cell>
        </row>
        <row r="19">
          <cell r="A19" t="str">
            <v>2002.Data Center Move: CB10.Data Center Move</v>
          </cell>
          <cell r="B19">
            <v>730952.51</v>
          </cell>
          <cell r="C19" t="str">
            <v xml:space="preserve"> 0</v>
          </cell>
          <cell r="D19" t="str">
            <v xml:space="preserve"> 0</v>
          </cell>
          <cell r="F19">
            <v>291488.59999999998</v>
          </cell>
          <cell r="H19" t="str">
            <v xml:space="preserve"> 0</v>
          </cell>
          <cell r="J19">
            <v>5100.9399999999996</v>
          </cell>
          <cell r="L19">
            <v>-7047.03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289542.50999999995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730952.51</v>
          </cell>
          <cell r="C21">
            <v>0</v>
          </cell>
          <cell r="D21">
            <v>0</v>
          </cell>
          <cell r="E21">
            <v>0</v>
          </cell>
          <cell r="F21">
            <v>291488.59999999998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-7047.03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289542.50999999995</v>
          </cell>
        </row>
        <row r="22">
          <cell r="A22" t="str">
            <v>2002.PC/MDT Replacement-Acker: CB10.PC/MDT Replacement-Acker</v>
          </cell>
          <cell r="B22">
            <v>423629.61</v>
          </cell>
          <cell r="C22" t="str">
            <v xml:space="preserve"> 0</v>
          </cell>
          <cell r="D22" t="str">
            <v xml:space="preserve"> 0</v>
          </cell>
          <cell r="F22">
            <v>16738.3</v>
          </cell>
          <cell r="H22">
            <v>1350.47</v>
          </cell>
          <cell r="J22" t="str">
            <v xml:space="preserve"> 0</v>
          </cell>
          <cell r="L22">
            <v>263.58</v>
          </cell>
          <cell r="N22">
            <v>33962.9</v>
          </cell>
          <cell r="P22">
            <v>34633.599999999999</v>
          </cell>
          <cell r="R22">
            <v>33725.550000000003</v>
          </cell>
          <cell r="T22">
            <v>34895.22</v>
          </cell>
          <cell r="V22">
            <v>36403.61</v>
          </cell>
          <cell r="X22">
            <v>36755.1</v>
          </cell>
          <cell r="Z22">
            <v>228728.33</v>
          </cell>
        </row>
        <row r="23">
          <cell r="A23" t="str">
            <v>CB09.2002.09.IT.010: PC Replacement for 010DIV</v>
          </cell>
          <cell r="B23" t="str">
            <v xml:space="preserve"> 0</v>
          </cell>
          <cell r="C23">
            <v>2571.4699999999998</v>
          </cell>
          <cell r="D23">
            <v>554.79</v>
          </cell>
          <cell r="F23">
            <v>137.28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3263.54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A27" t="str">
            <v>PC/MDT Replacement</v>
          </cell>
          <cell r="B27">
            <v>423629.61</v>
          </cell>
          <cell r="C27">
            <v>2571.4699999999998</v>
          </cell>
          <cell r="D27">
            <v>554.79</v>
          </cell>
          <cell r="E27">
            <v>0</v>
          </cell>
          <cell r="F27">
            <v>16875.579999999998</v>
          </cell>
          <cell r="G27">
            <v>0</v>
          </cell>
          <cell r="H27">
            <v>1350.47</v>
          </cell>
          <cell r="I27">
            <v>0</v>
          </cell>
          <cell r="J27">
            <v>0</v>
          </cell>
          <cell r="K27">
            <v>0</v>
          </cell>
          <cell r="L27">
            <v>263.58</v>
          </cell>
          <cell r="M27">
            <v>0</v>
          </cell>
          <cell r="N27">
            <v>33962.9</v>
          </cell>
          <cell r="O27">
            <v>0</v>
          </cell>
          <cell r="P27">
            <v>34633.599999999999</v>
          </cell>
          <cell r="Q27">
            <v>0</v>
          </cell>
          <cell r="R27">
            <v>33725.550000000003</v>
          </cell>
          <cell r="S27">
            <v>0</v>
          </cell>
          <cell r="T27">
            <v>34895.22</v>
          </cell>
          <cell r="U27">
            <v>0</v>
          </cell>
          <cell r="V27">
            <v>36403.61</v>
          </cell>
          <cell r="W27">
            <v>0</v>
          </cell>
          <cell r="X27">
            <v>36755.1</v>
          </cell>
          <cell r="Y27">
            <v>0</v>
          </cell>
          <cell r="Z27">
            <v>231991.87000000002</v>
          </cell>
        </row>
        <row r="28">
          <cell r="A28" t="str">
            <v>Information Technology-Other</v>
          </cell>
          <cell r="B28">
            <v>533733.78999999992</v>
          </cell>
          <cell r="C28">
            <v>199.42000000000007</v>
          </cell>
          <cell r="D28">
            <v>43.019999999999982</v>
          </cell>
          <cell r="F28">
            <v>10.64000000003216</v>
          </cell>
          <cell r="H28">
            <v>0</v>
          </cell>
          <cell r="J28">
            <v>12662.350000000002</v>
          </cell>
          <cell r="L28">
            <v>2471.3999999999996</v>
          </cell>
          <cell r="N28">
            <v>53812.859999999993</v>
          </cell>
          <cell r="P28">
            <v>54177.52</v>
          </cell>
          <cell r="R28">
            <v>35964.979999999996</v>
          </cell>
          <cell r="T28">
            <v>12027.43</v>
          </cell>
          <cell r="V28">
            <v>9689.5</v>
          </cell>
          <cell r="X28">
            <v>9479.989999999998</v>
          </cell>
          <cell r="Z28">
            <v>190539.11</v>
          </cell>
        </row>
        <row r="29">
          <cell r="A29" t="str">
            <v>Information Technology</v>
          </cell>
          <cell r="B29">
            <v>1688315.91</v>
          </cell>
          <cell r="C29">
            <v>2770.89</v>
          </cell>
          <cell r="D29">
            <v>597.80999999999995</v>
          </cell>
          <cell r="E29">
            <v>0</v>
          </cell>
          <cell r="F29">
            <v>308374.82</v>
          </cell>
          <cell r="G29">
            <v>0</v>
          </cell>
          <cell r="H29">
            <v>1350.47</v>
          </cell>
          <cell r="I29">
            <v>0</v>
          </cell>
          <cell r="J29">
            <v>17763.29</v>
          </cell>
          <cell r="K29">
            <v>0</v>
          </cell>
          <cell r="L29">
            <v>-4312.05</v>
          </cell>
          <cell r="M29">
            <v>0</v>
          </cell>
          <cell r="N29">
            <v>87775.76</v>
          </cell>
          <cell r="O29">
            <v>0</v>
          </cell>
          <cell r="P29">
            <v>88811.12</v>
          </cell>
          <cell r="Q29">
            <v>0</v>
          </cell>
          <cell r="R29">
            <v>69690.53</v>
          </cell>
          <cell r="S29">
            <v>0</v>
          </cell>
          <cell r="T29">
            <v>46922.65</v>
          </cell>
          <cell r="U29">
            <v>0</v>
          </cell>
          <cell r="V29">
            <v>46093.11</v>
          </cell>
          <cell r="W29">
            <v>0</v>
          </cell>
          <cell r="X29">
            <v>46235.09</v>
          </cell>
          <cell r="Y29">
            <v>0</v>
          </cell>
          <cell r="Z29">
            <v>712073.49</v>
          </cell>
        </row>
        <row r="31">
          <cell r="A31" t="str">
            <v>Misc</v>
          </cell>
          <cell r="B31" t="str">
            <v xml:space="preserve"> 0</v>
          </cell>
          <cell r="C31">
            <v>-62382.180000000051</v>
          </cell>
          <cell r="D31">
            <v>91568.59</v>
          </cell>
          <cell r="F31">
            <v>-263964.59000000003</v>
          </cell>
          <cell r="H31">
            <v>233477.49</v>
          </cell>
          <cell r="J31">
            <v>148099.16</v>
          </cell>
          <cell r="L31">
            <v>-14478.86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132319.60999999993</v>
          </cell>
        </row>
        <row r="32">
          <cell r="A32" t="str">
            <v>Overhead</v>
          </cell>
          <cell r="B32" t="str">
            <v xml:space="preserve"> 0</v>
          </cell>
          <cell r="C32">
            <v>-27501.939999999944</v>
          </cell>
          <cell r="D32">
            <v>-65689.010000000126</v>
          </cell>
          <cell r="F32">
            <v>93190.950000000186</v>
          </cell>
          <cell r="H32">
            <v>618936.5</v>
          </cell>
          <cell r="J32">
            <v>122084</v>
          </cell>
          <cell r="L32">
            <v>-741020.5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Pipeline Integrity Management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Public Improvements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System Improvements</v>
          </cell>
          <cell r="B36" t="str">
            <v xml:space="preserve"> 0</v>
          </cell>
          <cell r="C36" t="str">
            <v xml:space="preserve"> 0</v>
          </cell>
          <cell r="D36" t="str">
            <v xml:space="preserve"> 0</v>
          </cell>
          <cell r="F36" t="str">
            <v xml:space="preserve"> 0</v>
          </cell>
          <cell r="H36" t="str">
            <v xml:space="preserve"> 0</v>
          </cell>
          <cell r="J36" t="str">
            <v xml:space="preserve"> 0</v>
          </cell>
          <cell r="L36" t="str">
            <v xml:space="preserve"> 0</v>
          </cell>
          <cell r="N36" t="str">
            <v xml:space="preserve"> 0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Z36">
            <v>0</v>
          </cell>
        </row>
        <row r="37">
          <cell r="A37" t="str">
            <v>System Integrity</v>
          </cell>
          <cell r="B37" t="str">
            <v xml:space="preserve"> 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0</v>
          </cell>
        </row>
        <row r="38">
          <cell r="A38" t="str">
            <v>Vehicles</v>
          </cell>
          <cell r="B38" t="str">
            <v xml:space="preserve"> 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 t="str">
            <v xml:space="preserve"> 0</v>
          </cell>
          <cell r="R38" t="str">
            <v xml:space="preserve"> 0</v>
          </cell>
          <cell r="T38" t="str">
            <v xml:space="preserve"> 0</v>
          </cell>
          <cell r="V38" t="str">
            <v xml:space="preserve"> 0</v>
          </cell>
          <cell r="X38" t="str">
            <v xml:space="preserve"> 0</v>
          </cell>
          <cell r="Z38">
            <v>0</v>
          </cell>
        </row>
        <row r="39">
          <cell r="A39" t="str">
            <v>NonGrowth</v>
          </cell>
          <cell r="B39">
            <v>1688315.91</v>
          </cell>
          <cell r="C39">
            <v>-81676.09</v>
          </cell>
          <cell r="D39">
            <v>26925.949999999837</v>
          </cell>
          <cell r="E39">
            <v>0</v>
          </cell>
          <cell r="F39">
            <v>137733.81</v>
          </cell>
          <cell r="G39">
            <v>0</v>
          </cell>
          <cell r="H39">
            <v>853764.46</v>
          </cell>
          <cell r="I39">
            <v>0</v>
          </cell>
          <cell r="J39">
            <v>295754.45</v>
          </cell>
          <cell r="K39">
            <v>0</v>
          </cell>
          <cell r="L39">
            <v>-758585.68</v>
          </cell>
          <cell r="M39">
            <v>0</v>
          </cell>
          <cell r="N39">
            <v>87775.76</v>
          </cell>
          <cell r="O39">
            <v>0</v>
          </cell>
          <cell r="P39">
            <v>88811.12</v>
          </cell>
          <cell r="Q39">
            <v>0</v>
          </cell>
          <cell r="R39">
            <v>69690.53</v>
          </cell>
          <cell r="S39">
            <v>0</v>
          </cell>
          <cell r="T39">
            <v>46922.65</v>
          </cell>
          <cell r="U39">
            <v>0</v>
          </cell>
          <cell r="V39">
            <v>46093.11</v>
          </cell>
          <cell r="W39">
            <v>0</v>
          </cell>
          <cell r="X39">
            <v>46235.09</v>
          </cell>
          <cell r="Y39">
            <v>0</v>
          </cell>
          <cell r="Z39">
            <v>859445.15999999992</v>
          </cell>
        </row>
        <row r="41">
          <cell r="A41" t="str">
            <v>Capital</v>
          </cell>
          <cell r="B41">
            <v>1688315.91</v>
          </cell>
          <cell r="C41">
            <v>-81676.09</v>
          </cell>
          <cell r="D41">
            <v>26925.949999999837</v>
          </cell>
          <cell r="E41">
            <v>0</v>
          </cell>
          <cell r="F41">
            <v>137733.81</v>
          </cell>
          <cell r="G41">
            <v>0</v>
          </cell>
          <cell r="H41">
            <v>853764.46</v>
          </cell>
          <cell r="I41">
            <v>0</v>
          </cell>
          <cell r="J41">
            <v>295754.45</v>
          </cell>
          <cell r="K41">
            <v>0</v>
          </cell>
          <cell r="L41">
            <v>-758585.68</v>
          </cell>
          <cell r="M41">
            <v>0</v>
          </cell>
          <cell r="N41">
            <v>87775.76</v>
          </cell>
          <cell r="O41">
            <v>0</v>
          </cell>
          <cell r="P41">
            <v>88811.12</v>
          </cell>
          <cell r="Q41">
            <v>0</v>
          </cell>
          <cell r="R41">
            <v>69690.53</v>
          </cell>
          <cell r="S41">
            <v>0</v>
          </cell>
          <cell r="T41">
            <v>46922.65</v>
          </cell>
          <cell r="U41">
            <v>0</v>
          </cell>
          <cell r="V41">
            <v>46093.11</v>
          </cell>
          <cell r="W41">
            <v>0</v>
          </cell>
          <cell r="X41">
            <v>46235.09</v>
          </cell>
          <cell r="Y41">
            <v>0</v>
          </cell>
          <cell r="Z41">
            <v>859445.15999999992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180.95</v>
          </cell>
          <cell r="D19">
            <v>88.34</v>
          </cell>
          <cell r="F19">
            <v>12.8</v>
          </cell>
          <cell r="H19">
            <v>-162.07</v>
          </cell>
          <cell r="J19">
            <v>39.65</v>
          </cell>
          <cell r="L19">
            <v>448.12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607.79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34319.19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34319.19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180.95</v>
          </cell>
          <cell r="D27">
            <v>88.34</v>
          </cell>
          <cell r="E27">
            <v>0</v>
          </cell>
          <cell r="F27">
            <v>12.8</v>
          </cell>
          <cell r="G27">
            <v>0</v>
          </cell>
          <cell r="H27">
            <v>-162.07</v>
          </cell>
          <cell r="I27">
            <v>0</v>
          </cell>
          <cell r="J27">
            <v>39.65</v>
          </cell>
          <cell r="K27">
            <v>0</v>
          </cell>
          <cell r="L27">
            <v>34767.31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34926.980000000003</v>
          </cell>
        </row>
        <row r="29">
          <cell r="A29" t="str">
            <v>Capital</v>
          </cell>
          <cell r="B29" t="str">
            <v xml:space="preserve"> 0</v>
          </cell>
          <cell r="C29">
            <v>180.95</v>
          </cell>
          <cell r="D29">
            <v>88.34</v>
          </cell>
          <cell r="E29">
            <v>0</v>
          </cell>
          <cell r="F29">
            <v>12.8</v>
          </cell>
          <cell r="G29">
            <v>0</v>
          </cell>
          <cell r="H29">
            <v>-162.07</v>
          </cell>
          <cell r="I29">
            <v>0</v>
          </cell>
          <cell r="J29">
            <v>39.65</v>
          </cell>
          <cell r="K29">
            <v>0</v>
          </cell>
          <cell r="L29">
            <v>34767.31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34926.980000000003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>
            <v>480.89</v>
          </cell>
          <cell r="D15">
            <v>106.18</v>
          </cell>
          <cell r="F15">
            <v>185.57</v>
          </cell>
          <cell r="H15">
            <v>24.8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797.43999999999983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771.38</v>
          </cell>
          <cell r="D19">
            <v>398.52</v>
          </cell>
          <cell r="F19">
            <v>-255.49</v>
          </cell>
          <cell r="H19">
            <v>-384.49</v>
          </cell>
          <cell r="J19">
            <v>308.52999999999997</v>
          </cell>
          <cell r="L19">
            <v>322.27999999999997</v>
          </cell>
          <cell r="N19">
            <v>506.7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1667.43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>
            <v>1915.2</v>
          </cell>
          <cell r="D25">
            <v>2119.94</v>
          </cell>
          <cell r="F25">
            <v>3504.94</v>
          </cell>
          <cell r="H25">
            <v>2839.45</v>
          </cell>
          <cell r="J25">
            <v>1586.25</v>
          </cell>
          <cell r="L25">
            <v>5780.36</v>
          </cell>
          <cell r="N25">
            <v>5965.9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23712.04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2686.58</v>
          </cell>
          <cell r="D27">
            <v>2518.46</v>
          </cell>
          <cell r="E27">
            <v>0</v>
          </cell>
          <cell r="F27">
            <v>3249.45</v>
          </cell>
          <cell r="G27">
            <v>0</v>
          </cell>
          <cell r="H27">
            <v>2454.96</v>
          </cell>
          <cell r="I27">
            <v>0</v>
          </cell>
          <cell r="J27">
            <v>1894.78</v>
          </cell>
          <cell r="K27">
            <v>0</v>
          </cell>
          <cell r="L27">
            <v>6102.64</v>
          </cell>
          <cell r="M27">
            <v>0</v>
          </cell>
          <cell r="N27">
            <v>6472.6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25379.47</v>
          </cell>
        </row>
        <row r="29">
          <cell r="A29" t="str">
            <v>Capital</v>
          </cell>
          <cell r="B29" t="str">
            <v xml:space="preserve"> 0</v>
          </cell>
          <cell r="C29">
            <v>3167.47</v>
          </cell>
          <cell r="D29">
            <v>2624.64</v>
          </cell>
          <cell r="E29">
            <v>0</v>
          </cell>
          <cell r="F29">
            <v>3435.02</v>
          </cell>
          <cell r="G29">
            <v>0</v>
          </cell>
          <cell r="H29">
            <v>2479.7600000000002</v>
          </cell>
          <cell r="I29">
            <v>0</v>
          </cell>
          <cell r="J29">
            <v>1894.78</v>
          </cell>
          <cell r="K29">
            <v>0</v>
          </cell>
          <cell r="L29">
            <v>6102.64</v>
          </cell>
          <cell r="M29">
            <v>0</v>
          </cell>
          <cell r="N29">
            <v>6472.6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26176.91</v>
          </cell>
        </row>
      </sheetData>
      <sheetData sheetId="11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>
            <v>55.51</v>
          </cell>
          <cell r="J19">
            <v>-55.51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>
            <v>12700.51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12700.51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450.27</v>
          </cell>
          <cell r="N25">
            <v>287.44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737.71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>
            <v>55.51</v>
          </cell>
          <cell r="I27">
            <v>0</v>
          </cell>
          <cell r="J27">
            <v>-55.51</v>
          </cell>
          <cell r="K27">
            <v>0</v>
          </cell>
          <cell r="L27">
            <v>13150.78</v>
          </cell>
          <cell r="M27">
            <v>0</v>
          </cell>
          <cell r="N27">
            <v>287.44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13438.220000000001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>
            <v>55.51</v>
          </cell>
          <cell r="I29">
            <v>0</v>
          </cell>
          <cell r="J29">
            <v>-55.51</v>
          </cell>
          <cell r="K29">
            <v>0</v>
          </cell>
          <cell r="L29">
            <v>13150.78</v>
          </cell>
          <cell r="M29">
            <v>0</v>
          </cell>
          <cell r="N29">
            <v>287.44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13438.220000000001</v>
          </cell>
        </row>
      </sheetData>
      <sheetData sheetId="12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 t="str">
            <v xml:space="preserve"> 0</v>
          </cell>
          <cell r="I27">
            <v>0</v>
          </cell>
          <cell r="J27" t="str">
            <v xml:space="preserve"> 0</v>
          </cell>
          <cell r="K27">
            <v>0</v>
          </cell>
          <cell r="L27" t="str">
            <v xml:space="preserve"> 0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0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 t="str">
            <v xml:space="preserve"> 0</v>
          </cell>
          <cell r="I29">
            <v>0</v>
          </cell>
          <cell r="J29" t="str">
            <v xml:space="preserve"> 0</v>
          </cell>
          <cell r="K29">
            <v>0</v>
          </cell>
          <cell r="L29" t="str">
            <v xml:space="preserve"> 0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0</v>
          </cell>
        </row>
      </sheetData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Projection"/>
      <sheetName val="APT-Summary"/>
      <sheetName val="APT-Project"/>
      <sheetName val="APT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CB10.9624.03.GR.700: Waha Compression</v>
          </cell>
          <cell r="B15">
            <v>16656177.73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>
            <v>395529.72</v>
          </cell>
          <cell r="Q15">
            <v>-395530</v>
          </cell>
          <cell r="R15">
            <v>129727.57</v>
          </cell>
          <cell r="S15">
            <v>-129728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Y15">
            <v>1</v>
          </cell>
          <cell r="Z15">
            <v>0.28999999997904524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WAHA Compression</v>
          </cell>
          <cell r="B23">
            <v>16656177.73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395529.72</v>
          </cell>
          <cell r="Q23">
            <v>-395530</v>
          </cell>
          <cell r="R23">
            <v>129727.57</v>
          </cell>
          <cell r="S23">
            <v>-129728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0.28999999997904524</v>
          </cell>
        </row>
        <row r="24">
          <cell r="A24" t="str">
            <v>Growth-Other</v>
          </cell>
          <cell r="B24">
            <v>9225907.5399999991</v>
          </cell>
          <cell r="C24">
            <v>157618.51</v>
          </cell>
          <cell r="D24">
            <v>689549.92</v>
          </cell>
          <cell r="F24">
            <v>539508.25</v>
          </cell>
          <cell r="H24">
            <v>342565.14</v>
          </cell>
          <cell r="J24">
            <v>361409.15</v>
          </cell>
          <cell r="L24">
            <v>523030</v>
          </cell>
          <cell r="N24">
            <v>160546.4</v>
          </cell>
          <cell r="P24">
            <v>884071.52</v>
          </cell>
          <cell r="Q24">
            <v>500000</v>
          </cell>
          <cell r="R24">
            <v>2656504.3800000004</v>
          </cell>
          <cell r="S24">
            <v>788664</v>
          </cell>
          <cell r="T24">
            <v>3129562.13</v>
          </cell>
          <cell r="U24">
            <v>500000</v>
          </cell>
          <cell r="V24">
            <v>930778.13</v>
          </cell>
          <cell r="W24">
            <v>500000</v>
          </cell>
          <cell r="X24">
            <v>362100.25</v>
          </cell>
          <cell r="Z24">
            <v>13025907.780000001</v>
          </cell>
        </row>
        <row r="25">
          <cell r="A25" t="str">
            <v>Growth</v>
          </cell>
          <cell r="B25">
            <v>25882085.27</v>
          </cell>
          <cell r="C25">
            <v>157618.51</v>
          </cell>
          <cell r="D25">
            <v>689549.92</v>
          </cell>
          <cell r="E25">
            <v>0</v>
          </cell>
          <cell r="F25">
            <v>539508.25</v>
          </cell>
          <cell r="G25">
            <v>0</v>
          </cell>
          <cell r="H25">
            <v>342565.14</v>
          </cell>
          <cell r="I25">
            <v>0</v>
          </cell>
          <cell r="J25">
            <v>361409.15</v>
          </cell>
          <cell r="K25">
            <v>0</v>
          </cell>
          <cell r="L25">
            <v>523030</v>
          </cell>
          <cell r="M25">
            <v>0</v>
          </cell>
          <cell r="N25">
            <v>160546.4</v>
          </cell>
          <cell r="O25">
            <v>0</v>
          </cell>
          <cell r="P25">
            <v>1279601.24</v>
          </cell>
          <cell r="Q25">
            <v>104470</v>
          </cell>
          <cell r="R25">
            <v>2786231.95</v>
          </cell>
          <cell r="S25">
            <v>658936</v>
          </cell>
          <cell r="T25">
            <v>3129562.13</v>
          </cell>
          <cell r="U25">
            <v>500000</v>
          </cell>
          <cell r="V25">
            <v>930778.13</v>
          </cell>
          <cell r="W25">
            <v>500000</v>
          </cell>
          <cell r="X25">
            <v>362100.25</v>
          </cell>
          <cell r="Y25">
            <v>1</v>
          </cell>
          <cell r="Z25">
            <v>13025908.070000002</v>
          </cell>
        </row>
        <row r="27">
          <cell r="A27" t="str">
            <v>Equipment</v>
          </cell>
          <cell r="B27">
            <v>1108553.98</v>
          </cell>
          <cell r="C27">
            <v>77655.64</v>
          </cell>
          <cell r="D27">
            <v>45583.64</v>
          </cell>
          <cell r="F27">
            <v>40723.65</v>
          </cell>
          <cell r="H27">
            <v>11321.03</v>
          </cell>
          <cell r="J27">
            <v>14623.45</v>
          </cell>
          <cell r="L27">
            <v>44082.29</v>
          </cell>
          <cell r="N27">
            <v>26033.1</v>
          </cell>
          <cell r="P27">
            <v>89620.07</v>
          </cell>
          <cell r="Q27">
            <v>53620</v>
          </cell>
          <cell r="R27">
            <v>87009.79</v>
          </cell>
          <cell r="S27">
            <v>56230</v>
          </cell>
          <cell r="T27">
            <v>88734.88</v>
          </cell>
          <cell r="U27">
            <v>118631</v>
          </cell>
          <cell r="V27">
            <v>94487.94</v>
          </cell>
          <cell r="W27">
            <v>45375</v>
          </cell>
          <cell r="X27">
            <v>111214.51</v>
          </cell>
          <cell r="Y27">
            <v>41261</v>
          </cell>
          <cell r="Z27">
            <v>1046206.99</v>
          </cell>
        </row>
        <row r="29">
          <cell r="A29" t="str">
            <v>CB10.9624.02.IT.700: Data Center Move</v>
          </cell>
          <cell r="B29">
            <v>363894.72</v>
          </cell>
          <cell r="C29" t="str">
            <v xml:space="preserve"> 0</v>
          </cell>
          <cell r="D29" t="str">
            <v xml:space="preserve"> 0</v>
          </cell>
          <cell r="F29">
            <v>132855.24</v>
          </cell>
          <cell r="H29" t="str">
            <v xml:space="preserve"> 0</v>
          </cell>
          <cell r="J29">
            <v>2944.76</v>
          </cell>
          <cell r="L29">
            <v>-2883.07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132916.93</v>
          </cell>
        </row>
        <row r="30">
          <cell r="Z30">
            <v>0</v>
          </cell>
        </row>
        <row r="31">
          <cell r="Z31">
            <v>0</v>
          </cell>
        </row>
        <row r="32">
          <cell r="A32" t="str">
            <v>Data Center</v>
          </cell>
          <cell r="B32">
            <v>363894.72</v>
          </cell>
          <cell r="C32">
            <v>0</v>
          </cell>
          <cell r="D32">
            <v>0</v>
          </cell>
          <cell r="E32">
            <v>0</v>
          </cell>
          <cell r="F32">
            <v>132855.24</v>
          </cell>
          <cell r="G32">
            <v>0</v>
          </cell>
          <cell r="H32">
            <v>0</v>
          </cell>
          <cell r="I32">
            <v>0</v>
          </cell>
          <cell r="J32">
            <v>2944.76</v>
          </cell>
          <cell r="K32">
            <v>0</v>
          </cell>
          <cell r="L32">
            <v>-2883.07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132916.93</v>
          </cell>
        </row>
        <row r="33">
          <cell r="A33" t="str">
            <v>Information Technology-Other</v>
          </cell>
          <cell r="B33">
            <v>165680.09000000008</v>
          </cell>
          <cell r="C33">
            <v>6412.12</v>
          </cell>
          <cell r="D33">
            <v>9695.36</v>
          </cell>
          <cell r="F33">
            <v>-4529.2799999999843</v>
          </cell>
          <cell r="H33">
            <v>7468.22</v>
          </cell>
          <cell r="J33">
            <v>375.80999999999995</v>
          </cell>
          <cell r="L33">
            <v>515.91000000000031</v>
          </cell>
          <cell r="N33">
            <v>65723.08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80019</v>
          </cell>
          <cell r="Z33">
            <v>165680.22000000003</v>
          </cell>
        </row>
        <row r="34">
          <cell r="A34" t="str">
            <v>Information Technology</v>
          </cell>
          <cell r="B34">
            <v>529574.81000000006</v>
          </cell>
          <cell r="C34">
            <v>6412.12</v>
          </cell>
          <cell r="D34">
            <v>9695.36</v>
          </cell>
          <cell r="E34">
            <v>0</v>
          </cell>
          <cell r="F34">
            <v>128325.96</v>
          </cell>
          <cell r="G34">
            <v>0</v>
          </cell>
          <cell r="H34">
            <v>7468.22</v>
          </cell>
          <cell r="I34">
            <v>0</v>
          </cell>
          <cell r="J34">
            <v>3320.57</v>
          </cell>
          <cell r="K34">
            <v>0</v>
          </cell>
          <cell r="L34">
            <v>-2367.16</v>
          </cell>
          <cell r="M34">
            <v>0</v>
          </cell>
          <cell r="N34">
            <v>65723.08</v>
          </cell>
          <cell r="O34">
            <v>0</v>
          </cell>
          <cell r="P34" t="str">
            <v xml:space="preserve"> 0</v>
          </cell>
          <cell r="Q34">
            <v>0</v>
          </cell>
          <cell r="R34" t="str">
            <v xml:space="preserve"> 0</v>
          </cell>
          <cell r="S34">
            <v>0</v>
          </cell>
          <cell r="T34" t="str">
            <v xml:space="preserve"> 0</v>
          </cell>
          <cell r="U34">
            <v>0</v>
          </cell>
          <cell r="V34" t="str">
            <v xml:space="preserve"> 0</v>
          </cell>
          <cell r="W34">
            <v>0</v>
          </cell>
          <cell r="X34" t="str">
            <v xml:space="preserve"> 0</v>
          </cell>
          <cell r="Y34">
            <v>80019</v>
          </cell>
          <cell r="Z34">
            <v>298597.15000000002</v>
          </cell>
        </row>
        <row r="36">
          <cell r="A36" t="str">
            <v>Misc</v>
          </cell>
          <cell r="B36" t="str">
            <v xml:space="preserve"> 0</v>
          </cell>
          <cell r="C36">
            <v>-2826821.91</v>
          </cell>
          <cell r="D36">
            <v>3413336.65</v>
          </cell>
          <cell r="F36">
            <v>-939474.08</v>
          </cell>
          <cell r="H36">
            <v>237550.92000000086</v>
          </cell>
          <cell r="J36">
            <v>767129.89</v>
          </cell>
          <cell r="L36">
            <v>-1332130.6599999999</v>
          </cell>
          <cell r="N36">
            <v>1412413.91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Y36">
            <v>-732005</v>
          </cell>
          <cell r="Z36">
            <v>-0.27999999932944775</v>
          </cell>
        </row>
        <row r="37">
          <cell r="A37" t="str">
            <v>Overhead</v>
          </cell>
          <cell r="B37" t="str">
            <v xml:space="preserve"> 0</v>
          </cell>
          <cell r="C37">
            <v>796479.16</v>
          </cell>
          <cell r="D37">
            <v>-2435657.2599999998</v>
          </cell>
          <cell r="F37">
            <v>1639178.1</v>
          </cell>
          <cell r="H37">
            <v>449864.39</v>
          </cell>
          <cell r="J37">
            <v>175004.52</v>
          </cell>
          <cell r="L37">
            <v>-624868.91</v>
          </cell>
          <cell r="N37">
            <v>261653.24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Y37">
            <v>-261653</v>
          </cell>
          <cell r="Z37">
            <v>0.24000000045634806</v>
          </cell>
        </row>
        <row r="38">
          <cell r="A38" t="str">
            <v>Pipeline Integrity Management</v>
          </cell>
          <cell r="B38">
            <v>14024629.780000001</v>
          </cell>
          <cell r="C38">
            <v>879246.52</v>
          </cell>
          <cell r="D38">
            <v>976012.43</v>
          </cell>
          <cell r="F38">
            <v>1333620.3899999999</v>
          </cell>
          <cell r="H38">
            <v>399740.84</v>
          </cell>
          <cell r="J38">
            <v>835258.31</v>
          </cell>
          <cell r="L38">
            <v>1410177.3</v>
          </cell>
          <cell r="N38">
            <v>831470.07</v>
          </cell>
          <cell r="P38">
            <v>1051015.1599999999</v>
          </cell>
          <cell r="Q38">
            <v>572981</v>
          </cell>
          <cell r="R38">
            <v>2592617.25</v>
          </cell>
          <cell r="S38">
            <v>-1132476</v>
          </cell>
          <cell r="T38">
            <v>2402786.44</v>
          </cell>
          <cell r="U38">
            <v>-1369014</v>
          </cell>
          <cell r="V38">
            <v>2514333.17</v>
          </cell>
          <cell r="W38">
            <v>-1612566</v>
          </cell>
          <cell r="X38">
            <v>2339426.9900000002</v>
          </cell>
          <cell r="Z38">
            <v>14024629.869999999</v>
          </cell>
        </row>
        <row r="39">
          <cell r="A39" t="str">
            <v>Public Improvements</v>
          </cell>
          <cell r="B39">
            <v>3304069.66</v>
          </cell>
          <cell r="C39">
            <v>-95422.52</v>
          </cell>
          <cell r="D39">
            <v>42172.72</v>
          </cell>
          <cell r="F39">
            <v>77840.259999999995</v>
          </cell>
          <cell r="H39">
            <v>324529.57</v>
          </cell>
          <cell r="J39">
            <v>-26910.6</v>
          </cell>
          <cell r="L39">
            <v>375990.25</v>
          </cell>
          <cell r="N39">
            <v>150637.9</v>
          </cell>
          <cell r="P39">
            <v>1771.16</v>
          </cell>
          <cell r="Q39">
            <v>-33049</v>
          </cell>
          <cell r="R39">
            <v>963793.32</v>
          </cell>
          <cell r="S39">
            <v>9287</v>
          </cell>
          <cell r="T39">
            <v>919048.45</v>
          </cell>
          <cell r="U39">
            <v>-481466</v>
          </cell>
          <cell r="V39">
            <v>837213.79</v>
          </cell>
          <cell r="X39">
            <v>238633.25</v>
          </cell>
          <cell r="Z39">
            <v>3304069.55</v>
          </cell>
        </row>
        <row r="40">
          <cell r="A40" t="str">
            <v>Structures</v>
          </cell>
          <cell r="B40" t="str">
            <v xml:space="preserve"> 0</v>
          </cell>
          <cell r="C40">
            <v>65301.04</v>
          </cell>
          <cell r="D40">
            <v>8126.42</v>
          </cell>
          <cell r="F40">
            <v>9322.56</v>
          </cell>
          <cell r="H40">
            <v>1707.35</v>
          </cell>
          <cell r="J40">
            <v>-37110.18</v>
          </cell>
          <cell r="L40">
            <v>8099.79</v>
          </cell>
          <cell r="N40">
            <v>12457.4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67904.38</v>
          </cell>
        </row>
        <row r="42">
          <cell r="A42" t="str">
            <v>CB10.9624.01.SIMP.700: Gas Control-Vector Replacement Project</v>
          </cell>
          <cell r="B42">
            <v>2282383.67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34792.81</v>
          </cell>
          <cell r="Q42">
            <v>-34793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-0.19000000000232831</v>
          </cell>
        </row>
        <row r="43">
          <cell r="A43" t="str">
            <v>CB09.9624.01.SIMP.700: Gas Control - Vector Replacement</v>
          </cell>
          <cell r="B43" t="str">
            <v xml:space="preserve"> 0</v>
          </cell>
          <cell r="C43">
            <v>19972.5</v>
          </cell>
          <cell r="D43">
            <v>30282.75</v>
          </cell>
          <cell r="F43">
            <v>68907.5</v>
          </cell>
          <cell r="H43">
            <v>70545.23</v>
          </cell>
          <cell r="J43">
            <v>33662.879999999997</v>
          </cell>
          <cell r="L43">
            <v>115477.7</v>
          </cell>
          <cell r="N43">
            <v>10676.29</v>
          </cell>
          <cell r="P43" t="str">
            <v xml:space="preserve"> 0</v>
          </cell>
          <cell r="Q43">
            <v>24062</v>
          </cell>
          <cell r="R43" t="str">
            <v xml:space="preserve"> 0</v>
          </cell>
          <cell r="S43">
            <v>366820</v>
          </cell>
          <cell r="T43" t="str">
            <v xml:space="preserve"> 0</v>
          </cell>
          <cell r="U43">
            <v>162824</v>
          </cell>
          <cell r="V43" t="str">
            <v xml:space="preserve"> 0</v>
          </cell>
          <cell r="W43">
            <v>151675</v>
          </cell>
          <cell r="X43" t="str">
            <v xml:space="preserve"> 0</v>
          </cell>
          <cell r="Z43">
            <v>1054905.8500000001</v>
          </cell>
        </row>
        <row r="44">
          <cell r="A44" t="str">
            <v>CB08.9624.01.SIMP.700: Gas Control and SCADA Improvements</v>
          </cell>
          <cell r="B44" t="str">
            <v xml:space="preserve"> 0</v>
          </cell>
          <cell r="C44">
            <v>95715.07</v>
          </cell>
          <cell r="D44">
            <v>69944.05</v>
          </cell>
          <cell r="F44">
            <v>438444.31</v>
          </cell>
          <cell r="H44">
            <v>57284.78</v>
          </cell>
          <cell r="J44">
            <v>49547.13</v>
          </cell>
          <cell r="L44">
            <v>350674.31</v>
          </cell>
          <cell r="N44">
            <v>165868.59</v>
          </cell>
          <cell r="P44" t="str">
            <v xml:space="preserve"> 0</v>
          </cell>
          <cell r="R44" t="str">
            <v xml:space="preserve"> 0</v>
          </cell>
          <cell r="T44" t="str">
            <v xml:space="preserve"> 0</v>
          </cell>
          <cell r="V44" t="str">
            <v xml:space="preserve"> 0</v>
          </cell>
          <cell r="X44" t="str">
            <v xml:space="preserve"> 0</v>
          </cell>
          <cell r="Z44">
            <v>1227478.24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Gas Control-Vector Replacement Project</v>
          </cell>
          <cell r="B51">
            <v>2282383.67</v>
          </cell>
          <cell r="C51">
            <v>115687.57</v>
          </cell>
          <cell r="D51">
            <v>100226.8</v>
          </cell>
          <cell r="E51">
            <v>0</v>
          </cell>
          <cell r="F51">
            <v>507351.81</v>
          </cell>
          <cell r="G51">
            <v>0</v>
          </cell>
          <cell r="H51">
            <v>127830.01</v>
          </cell>
          <cell r="I51">
            <v>0</v>
          </cell>
          <cell r="J51">
            <v>83210.009999999995</v>
          </cell>
          <cell r="K51">
            <v>0</v>
          </cell>
          <cell r="L51">
            <v>466152.01</v>
          </cell>
          <cell r="M51">
            <v>0</v>
          </cell>
          <cell r="N51">
            <v>176544.88</v>
          </cell>
          <cell r="O51">
            <v>0</v>
          </cell>
          <cell r="P51">
            <v>34792.81</v>
          </cell>
          <cell r="Q51">
            <v>-10731</v>
          </cell>
          <cell r="R51">
            <v>0</v>
          </cell>
          <cell r="S51">
            <v>366820</v>
          </cell>
          <cell r="T51">
            <v>0</v>
          </cell>
          <cell r="U51">
            <v>162824</v>
          </cell>
          <cell r="V51">
            <v>0</v>
          </cell>
          <cell r="W51">
            <v>151675</v>
          </cell>
          <cell r="X51">
            <v>0</v>
          </cell>
          <cell r="Y51">
            <v>0</v>
          </cell>
          <cell r="Z51">
            <v>2282383.9000000004</v>
          </cell>
        </row>
        <row r="52">
          <cell r="A52" t="str">
            <v>CB10.9624.02.SIMP.700: Gas Control - TXU Tower Replacements</v>
          </cell>
          <cell r="B52">
            <v>1257808.3500000001</v>
          </cell>
          <cell r="C52" t="str">
            <v xml:space="preserve"> 0</v>
          </cell>
          <cell r="D52" t="str">
            <v xml:space="preserve"> 0</v>
          </cell>
          <cell r="F52" t="str">
            <v xml:space="preserve"> 0</v>
          </cell>
          <cell r="G52">
            <v>0</v>
          </cell>
          <cell r="H52" t="str">
            <v xml:space="preserve"> 0</v>
          </cell>
          <cell r="J52">
            <v>221931.05</v>
          </cell>
          <cell r="L52">
            <v>32099.599999999999</v>
          </cell>
          <cell r="N52">
            <v>28503.040000000001</v>
          </cell>
          <cell r="P52">
            <v>137811.62</v>
          </cell>
          <cell r="Q52">
            <v>0</v>
          </cell>
          <cell r="R52">
            <v>158703.34</v>
          </cell>
          <cell r="S52">
            <v>114790</v>
          </cell>
          <cell r="T52">
            <v>164966.56</v>
          </cell>
          <cell r="U52">
            <v>58204</v>
          </cell>
          <cell r="V52">
            <v>173954.52</v>
          </cell>
          <cell r="W52">
            <v>50000</v>
          </cell>
          <cell r="X52">
            <v>116844.52</v>
          </cell>
          <cell r="Z52">
            <v>1257808.25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A61" t="str">
            <v>Gas Control - TXU Tower Replacements</v>
          </cell>
          <cell r="B61">
            <v>1257808.3500000001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221931.05</v>
          </cell>
          <cell r="K61">
            <v>0</v>
          </cell>
          <cell r="L61">
            <v>32099.599999999999</v>
          </cell>
          <cell r="M61">
            <v>0</v>
          </cell>
          <cell r="N61">
            <v>28503.040000000001</v>
          </cell>
          <cell r="O61">
            <v>0</v>
          </cell>
          <cell r="P61">
            <v>137811.62</v>
          </cell>
          <cell r="Q61">
            <v>0</v>
          </cell>
          <cell r="R61">
            <v>158703.34</v>
          </cell>
          <cell r="S61">
            <v>114790</v>
          </cell>
          <cell r="T61">
            <v>164966.56</v>
          </cell>
          <cell r="U61">
            <v>58204</v>
          </cell>
          <cell r="V61">
            <v>173954.52</v>
          </cell>
          <cell r="W61">
            <v>50000</v>
          </cell>
          <cell r="X61">
            <v>116844.52</v>
          </cell>
          <cell r="Y61">
            <v>0</v>
          </cell>
          <cell r="Z61">
            <v>1257808.25</v>
          </cell>
        </row>
        <row r="62">
          <cell r="A62" t="str">
            <v>System Improvements-Other</v>
          </cell>
          <cell r="B62">
            <v>3597763.7900000005</v>
          </cell>
          <cell r="C62">
            <v>405605.54</v>
          </cell>
          <cell r="D62">
            <v>1101471.1099999999</v>
          </cell>
          <cell r="F62">
            <v>503705.11000000004</v>
          </cell>
          <cell r="H62">
            <v>210039.12</v>
          </cell>
          <cell r="J62">
            <v>385695.48000000004</v>
          </cell>
          <cell r="L62">
            <v>281069.32999999996</v>
          </cell>
          <cell r="N62">
            <v>344021.64000000007</v>
          </cell>
          <cell r="O62">
            <v>0</v>
          </cell>
          <cell r="P62">
            <v>169818.59000000003</v>
          </cell>
          <cell r="R62">
            <v>519875.06000000006</v>
          </cell>
          <cell r="S62">
            <v>-542158</v>
          </cell>
          <cell r="T62">
            <v>490637.05</v>
          </cell>
          <cell r="U62">
            <v>-390637</v>
          </cell>
          <cell r="V62">
            <v>456349.45999999996</v>
          </cell>
          <cell r="W62">
            <v>-411638</v>
          </cell>
          <cell r="X62">
            <v>238908.99</v>
          </cell>
          <cell r="Y62">
            <v>-165000</v>
          </cell>
          <cell r="Z62">
            <v>3597763.4799999995</v>
          </cell>
        </row>
        <row r="63">
          <cell r="A63" t="str">
            <v>System Improvements</v>
          </cell>
          <cell r="B63">
            <v>7137955.8100000005</v>
          </cell>
          <cell r="C63">
            <v>521293.11</v>
          </cell>
          <cell r="D63">
            <v>1201697.9099999999</v>
          </cell>
          <cell r="E63">
            <v>0</v>
          </cell>
          <cell r="F63">
            <v>1011056.92</v>
          </cell>
          <cell r="G63">
            <v>0</v>
          </cell>
          <cell r="H63">
            <v>337869.13</v>
          </cell>
          <cell r="I63">
            <v>0</v>
          </cell>
          <cell r="J63">
            <v>690836.54</v>
          </cell>
          <cell r="K63">
            <v>0</v>
          </cell>
          <cell r="L63">
            <v>779320.94</v>
          </cell>
          <cell r="M63">
            <v>0</v>
          </cell>
          <cell r="N63">
            <v>549069.56000000006</v>
          </cell>
          <cell r="O63">
            <v>0</v>
          </cell>
          <cell r="P63">
            <v>342423.02</v>
          </cell>
          <cell r="Q63">
            <v>-10731</v>
          </cell>
          <cell r="R63">
            <v>678578.4</v>
          </cell>
          <cell r="S63">
            <v>-60548</v>
          </cell>
          <cell r="T63">
            <v>655603.61</v>
          </cell>
          <cell r="U63">
            <v>-169609</v>
          </cell>
          <cell r="V63">
            <v>630303.98</v>
          </cell>
          <cell r="W63">
            <v>-209963</v>
          </cell>
          <cell r="X63">
            <v>355753.51</v>
          </cell>
          <cell r="Y63">
            <v>-165000</v>
          </cell>
          <cell r="Z63">
            <v>7137955.629999999</v>
          </cell>
        </row>
        <row r="65">
          <cell r="A65" t="str">
            <v>CB10.9624.01.SINT.700: Howard Unit #3 Turbine Exchange</v>
          </cell>
          <cell r="B65">
            <v>1531242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S65">
            <v>773629</v>
          </cell>
          <cell r="T65" t="str">
            <v xml:space="preserve"> 0</v>
          </cell>
          <cell r="U65">
            <v>757613</v>
          </cell>
          <cell r="V65" t="str">
            <v xml:space="preserve"> 0</v>
          </cell>
          <cell r="X65" t="str">
            <v xml:space="preserve"> 0</v>
          </cell>
          <cell r="Z65">
            <v>1531242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A74" t="str">
            <v>Howard Unit #3 Turbine Exchange</v>
          </cell>
          <cell r="B74">
            <v>1531242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773629</v>
          </cell>
          <cell r="T74">
            <v>0</v>
          </cell>
          <cell r="U74">
            <v>757613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1531242</v>
          </cell>
        </row>
        <row r="75">
          <cell r="A75" t="str">
            <v>CB10.9624.03.SINT.700: Tri-Cities Worthington Unit Replacements</v>
          </cell>
          <cell r="B75">
            <v>14028726.08</v>
          </cell>
          <cell r="C75">
            <v>196193.73</v>
          </cell>
          <cell r="D75">
            <v>314761.31</v>
          </cell>
          <cell r="F75">
            <v>573167.77</v>
          </cell>
          <cell r="H75">
            <v>577360.4</v>
          </cell>
          <cell r="J75">
            <v>284894.62</v>
          </cell>
          <cell r="L75">
            <v>5526578.8400000008</v>
          </cell>
          <cell r="N75">
            <v>811760.47</v>
          </cell>
          <cell r="P75">
            <v>694719.71</v>
          </cell>
          <cell r="Q75">
            <v>1143824</v>
          </cell>
          <cell r="R75">
            <v>675315.63</v>
          </cell>
          <cell r="S75">
            <v>762549</v>
          </cell>
          <cell r="T75">
            <v>137588.95000000001</v>
          </cell>
          <cell r="U75">
            <v>1143824</v>
          </cell>
          <cell r="V75" t="str">
            <v xml:space="preserve"> 0</v>
          </cell>
          <cell r="W75">
            <v>720185</v>
          </cell>
          <cell r="X75" t="str">
            <v xml:space="preserve"> 0</v>
          </cell>
          <cell r="Y75">
            <v>466003</v>
          </cell>
          <cell r="Z75">
            <v>14028726.430000002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A84" t="str">
            <v>Tri-Cities Worthington Unit Replacements</v>
          </cell>
          <cell r="B84">
            <v>14028726.08</v>
          </cell>
          <cell r="C84">
            <v>196193.73</v>
          </cell>
          <cell r="D84">
            <v>314761.31</v>
          </cell>
          <cell r="E84">
            <v>0</v>
          </cell>
          <cell r="F84">
            <v>573167.77</v>
          </cell>
          <cell r="G84">
            <v>0</v>
          </cell>
          <cell r="H84">
            <v>577360.4</v>
          </cell>
          <cell r="I84">
            <v>0</v>
          </cell>
          <cell r="J84">
            <v>284894.62</v>
          </cell>
          <cell r="K84">
            <v>0</v>
          </cell>
          <cell r="L84">
            <v>5526578.8400000008</v>
          </cell>
          <cell r="M84">
            <v>0</v>
          </cell>
          <cell r="N84">
            <v>811760.47</v>
          </cell>
          <cell r="O84">
            <v>0</v>
          </cell>
          <cell r="P84">
            <v>694719.71</v>
          </cell>
          <cell r="Q84">
            <v>1143824</v>
          </cell>
          <cell r="R84">
            <v>675315.63</v>
          </cell>
          <cell r="S84">
            <v>762549</v>
          </cell>
          <cell r="T84">
            <v>137588.95000000001</v>
          </cell>
          <cell r="U84">
            <v>1143824</v>
          </cell>
          <cell r="V84">
            <v>0</v>
          </cell>
          <cell r="W84">
            <v>720185</v>
          </cell>
          <cell r="X84">
            <v>0</v>
          </cell>
          <cell r="Y84">
            <v>466003</v>
          </cell>
          <cell r="Z84">
            <v>14028726.430000002</v>
          </cell>
        </row>
        <row r="85">
          <cell r="A85" t="str">
            <v>CB10.9624.04.SINT.700: Tri-Cities Dehydration Project</v>
          </cell>
          <cell r="B85">
            <v>8950013.4499999993</v>
          </cell>
          <cell r="C85" t="str">
            <v xml:space="preserve"> 0</v>
          </cell>
          <cell r="D85" t="str">
            <v xml:space="preserve"> 0</v>
          </cell>
          <cell r="F85" t="str">
            <v xml:space="preserve"> 0</v>
          </cell>
          <cell r="H85" t="str">
            <v xml:space="preserve"> 0</v>
          </cell>
          <cell r="J85" t="str">
            <v xml:space="preserve"> 0</v>
          </cell>
          <cell r="L85" t="str">
            <v xml:space="preserve"> 0</v>
          </cell>
          <cell r="N85" t="str">
            <v xml:space="preserve"> 0</v>
          </cell>
          <cell r="P85">
            <v>1076921.21</v>
          </cell>
          <cell r="Q85">
            <v>-1076921</v>
          </cell>
          <cell r="R85">
            <v>418114.01</v>
          </cell>
          <cell r="S85">
            <v>-418114</v>
          </cell>
          <cell r="T85">
            <v>432959.23</v>
          </cell>
          <cell r="U85">
            <v>-432959</v>
          </cell>
          <cell r="V85">
            <v>510752.22</v>
          </cell>
          <cell r="W85">
            <v>-510752</v>
          </cell>
          <cell r="X85">
            <v>76259.03</v>
          </cell>
          <cell r="Y85">
            <v>-76260</v>
          </cell>
          <cell r="Z85">
            <v>-0.30000000007566996</v>
          </cell>
        </row>
        <row r="86">
          <cell r="A86" t="str">
            <v>180.700.9643.NA.2057.TRICITDP</v>
          </cell>
          <cell r="B86" t="str">
            <v xml:space="preserve"> 0</v>
          </cell>
          <cell r="C86">
            <v>37806.03</v>
          </cell>
          <cell r="D86">
            <v>7974.31</v>
          </cell>
          <cell r="F86">
            <v>-6647.95</v>
          </cell>
          <cell r="H86" t="str">
            <v xml:space="preserve"> 0</v>
          </cell>
          <cell r="J86" t="str">
            <v xml:space="preserve"> 0</v>
          </cell>
          <cell r="L86" t="str">
            <v xml:space="preserve"> 0</v>
          </cell>
          <cell r="N86" t="str">
            <v xml:space="preserve"> 0</v>
          </cell>
          <cell r="P86" t="str">
            <v xml:space="preserve"> 0</v>
          </cell>
          <cell r="R86" t="str">
            <v xml:space="preserve"> 0</v>
          </cell>
          <cell r="T86" t="str">
            <v xml:space="preserve"> 0</v>
          </cell>
          <cell r="V86" t="str">
            <v xml:space="preserve"> 0</v>
          </cell>
          <cell r="X86" t="str">
            <v xml:space="preserve"> 0</v>
          </cell>
          <cell r="Z86">
            <v>39132.39</v>
          </cell>
        </row>
        <row r="87">
          <cell r="A87" t="str">
            <v>180.700.9643.NA.2042.TCHDR</v>
          </cell>
          <cell r="B87" t="str">
            <v xml:space="preserve"> 0</v>
          </cell>
          <cell r="C87">
            <v>3964.98</v>
          </cell>
          <cell r="D87">
            <v>3873.56</v>
          </cell>
          <cell r="F87">
            <v>-2806.79</v>
          </cell>
          <cell r="H87" t="str">
            <v xml:space="preserve"> 0</v>
          </cell>
          <cell r="J87" t="str">
            <v xml:space="preserve"> 0</v>
          </cell>
          <cell r="L87" t="str">
            <v xml:space="preserve"> 0</v>
          </cell>
          <cell r="N87" t="str">
            <v xml:space="preserve"> 0</v>
          </cell>
          <cell r="P87" t="str">
            <v xml:space="preserve"> 0</v>
          </cell>
          <cell r="Q87">
            <v>2849872</v>
          </cell>
          <cell r="R87" t="str">
            <v xml:space="preserve"> 0</v>
          </cell>
          <cell r="S87">
            <v>1513994</v>
          </cell>
          <cell r="T87" t="str">
            <v xml:space="preserve"> 0</v>
          </cell>
          <cell r="U87">
            <v>1513995</v>
          </cell>
          <cell r="V87" t="str">
            <v xml:space="preserve"> 0</v>
          </cell>
          <cell r="W87">
            <v>1959287</v>
          </cell>
          <cell r="X87" t="str">
            <v xml:space="preserve"> 0</v>
          </cell>
          <cell r="Y87">
            <v>1068702</v>
          </cell>
          <cell r="Z87">
            <v>8910881.75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A94" t="str">
            <v>Tri-Cities Dehydration Project</v>
          </cell>
          <cell r="B94">
            <v>8950013.4499999993</v>
          </cell>
          <cell r="C94">
            <v>41771.01</v>
          </cell>
          <cell r="D94">
            <v>11847.87</v>
          </cell>
          <cell r="E94">
            <v>0</v>
          </cell>
          <cell r="F94">
            <v>-9454.74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1076921.21</v>
          </cell>
          <cell r="Q94">
            <v>1772951</v>
          </cell>
          <cell r="R94">
            <v>418114.01</v>
          </cell>
          <cell r="S94">
            <v>1095880</v>
          </cell>
          <cell r="T94">
            <v>432959.23</v>
          </cell>
          <cell r="U94">
            <v>1081036</v>
          </cell>
          <cell r="V94">
            <v>510752.22</v>
          </cell>
          <cell r="W94">
            <v>1448535</v>
          </cell>
          <cell r="X94">
            <v>76259.03</v>
          </cell>
          <cell r="Y94">
            <v>992442</v>
          </cell>
          <cell r="Z94">
            <v>8950013.8399999999</v>
          </cell>
        </row>
        <row r="95">
          <cell r="A95" t="str">
            <v>CB10.9624.05.SINT.700: Bethel Rule 3.97 Rule Project</v>
          </cell>
          <cell r="B95">
            <v>1648835.52</v>
          </cell>
          <cell r="C95" t="str">
            <v xml:space="preserve"> 0</v>
          </cell>
          <cell r="D95" t="str">
            <v xml:space="preserve"> 0</v>
          </cell>
          <cell r="F95" t="str">
            <v xml:space="preserve"> 0</v>
          </cell>
          <cell r="H95" t="str">
            <v xml:space="preserve"> 0</v>
          </cell>
          <cell r="J95" t="str">
            <v xml:space="preserve"> 0</v>
          </cell>
          <cell r="L95">
            <v>892.13</v>
          </cell>
          <cell r="N95">
            <v>32665.75</v>
          </cell>
          <cell r="P95">
            <v>559349.62</v>
          </cell>
          <cell r="Q95">
            <v>108774</v>
          </cell>
          <cell r="R95">
            <v>219805.43</v>
          </cell>
          <cell r="S95">
            <v>491893</v>
          </cell>
          <cell r="T95">
            <v>38160.79</v>
          </cell>
          <cell r="U95">
            <v>-9113</v>
          </cell>
          <cell r="V95" t="str">
            <v xml:space="preserve"> 0</v>
          </cell>
          <cell r="W95">
            <v>29050</v>
          </cell>
          <cell r="X95" t="str">
            <v xml:space="preserve"> 0</v>
          </cell>
          <cell r="Y95">
            <v>14524</v>
          </cell>
          <cell r="Z95">
            <v>1486001.72</v>
          </cell>
        </row>
        <row r="96">
          <cell r="A96" t="str">
            <v>CB08.9624.01.SINT.700: Bethel Storage Improvements</v>
          </cell>
          <cell r="B96" t="str">
            <v xml:space="preserve"> 0</v>
          </cell>
          <cell r="C96">
            <v>139601.87</v>
          </cell>
          <cell r="D96">
            <v>88995.56</v>
          </cell>
          <cell r="F96">
            <v>114029.73</v>
          </cell>
          <cell r="H96">
            <v>78613.48</v>
          </cell>
          <cell r="J96">
            <v>42638.3</v>
          </cell>
          <cell r="L96">
            <v>29378.75</v>
          </cell>
          <cell r="N96">
            <v>21765.56</v>
          </cell>
          <cell r="P96" t="str">
            <v xml:space="preserve"> 0</v>
          </cell>
          <cell r="R96" t="str">
            <v xml:space="preserve"> 0</v>
          </cell>
          <cell r="T96" t="str">
            <v xml:space="preserve"> 0</v>
          </cell>
          <cell r="V96" t="str">
            <v xml:space="preserve"> 0</v>
          </cell>
          <cell r="X96" t="str">
            <v xml:space="preserve"> 0</v>
          </cell>
          <cell r="Z96">
            <v>515023.24999999994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A104" t="str">
            <v>Bethel Rule 3.97 Rule Project</v>
          </cell>
          <cell r="B104">
            <v>1648835.52</v>
          </cell>
          <cell r="C104">
            <v>139601.87</v>
          </cell>
          <cell r="D104">
            <v>88995.56</v>
          </cell>
          <cell r="E104">
            <v>0</v>
          </cell>
          <cell r="F104">
            <v>114029.73</v>
          </cell>
          <cell r="G104">
            <v>0</v>
          </cell>
          <cell r="H104">
            <v>78613.48</v>
          </cell>
          <cell r="I104">
            <v>0</v>
          </cell>
          <cell r="J104">
            <v>42638.3</v>
          </cell>
          <cell r="K104">
            <v>0</v>
          </cell>
          <cell r="L104">
            <v>30270.880000000001</v>
          </cell>
          <cell r="M104">
            <v>0</v>
          </cell>
          <cell r="N104">
            <v>54431.31</v>
          </cell>
          <cell r="O104">
            <v>0</v>
          </cell>
          <cell r="P104">
            <v>559349.62</v>
          </cell>
          <cell r="Q104">
            <v>108774</v>
          </cell>
          <cell r="R104">
            <v>219805.43</v>
          </cell>
          <cell r="S104">
            <v>491893</v>
          </cell>
          <cell r="T104">
            <v>38160.79</v>
          </cell>
          <cell r="U104">
            <v>-9113</v>
          </cell>
          <cell r="V104">
            <v>0</v>
          </cell>
          <cell r="W104">
            <v>29050</v>
          </cell>
          <cell r="X104">
            <v>0</v>
          </cell>
          <cell r="Y104">
            <v>14524</v>
          </cell>
          <cell r="Z104">
            <v>2001024.97</v>
          </cell>
        </row>
        <row r="105">
          <cell r="A105" t="str">
            <v>System Integrity-Other</v>
          </cell>
          <cell r="B105">
            <v>15744566.439999998</v>
          </cell>
          <cell r="C105">
            <v>1319590.04</v>
          </cell>
          <cell r="D105">
            <v>1870263.19</v>
          </cell>
          <cell r="F105">
            <v>1725702.8099999998</v>
          </cell>
          <cell r="H105">
            <v>574052.11</v>
          </cell>
          <cell r="J105">
            <v>3483875.44</v>
          </cell>
          <cell r="L105">
            <v>3387037.6799999997</v>
          </cell>
          <cell r="N105">
            <v>-3452508.19</v>
          </cell>
          <cell r="P105">
            <v>4366041.79</v>
          </cell>
          <cell r="Q105">
            <v>800000</v>
          </cell>
          <cell r="R105">
            <v>2942315.65</v>
          </cell>
          <cell r="S105">
            <v>1773298</v>
          </cell>
          <cell r="T105">
            <v>2083487.2899999996</v>
          </cell>
          <cell r="U105">
            <v>2746597</v>
          </cell>
          <cell r="V105">
            <v>1000508.8400000001</v>
          </cell>
          <cell r="W105">
            <v>1773298</v>
          </cell>
          <cell r="X105">
            <v>322048.32999999996</v>
          </cell>
          <cell r="Y105">
            <v>1758366</v>
          </cell>
          <cell r="Z105">
            <v>28473973.979999997</v>
          </cell>
        </row>
        <row r="106">
          <cell r="A106" t="str">
            <v>System Integrity</v>
          </cell>
          <cell r="B106">
            <v>41903383.489999995</v>
          </cell>
          <cell r="C106">
            <v>1697156.65</v>
          </cell>
          <cell r="D106">
            <v>2285867.9300000002</v>
          </cell>
          <cell r="E106">
            <v>0</v>
          </cell>
          <cell r="F106">
            <v>2403445.5699999998</v>
          </cell>
          <cell r="G106">
            <v>0</v>
          </cell>
          <cell r="H106">
            <v>1230025.99</v>
          </cell>
          <cell r="I106">
            <v>0</v>
          </cell>
          <cell r="J106">
            <v>3811408.36</v>
          </cell>
          <cell r="K106">
            <v>0</v>
          </cell>
          <cell r="L106">
            <v>8943887.4000000004</v>
          </cell>
          <cell r="M106">
            <v>0</v>
          </cell>
          <cell r="N106">
            <v>-2586316.41</v>
          </cell>
          <cell r="O106">
            <v>0</v>
          </cell>
          <cell r="P106">
            <v>6697032.3300000001</v>
          </cell>
          <cell r="Q106">
            <v>3825549</v>
          </cell>
          <cell r="R106">
            <v>4255550.72</v>
          </cell>
          <cell r="S106">
            <v>4897249</v>
          </cell>
          <cell r="T106">
            <v>2692196.26</v>
          </cell>
          <cell r="U106">
            <v>5719957</v>
          </cell>
          <cell r="V106">
            <v>1511261.06</v>
          </cell>
          <cell r="W106">
            <v>3971068</v>
          </cell>
          <cell r="X106">
            <v>398307.36</v>
          </cell>
          <cell r="Y106">
            <v>3231335</v>
          </cell>
          <cell r="Z106">
            <v>54984981.219999999</v>
          </cell>
        </row>
        <row r="108">
          <cell r="A108" t="str">
            <v>Vehicles</v>
          </cell>
          <cell r="B108" t="str">
            <v xml:space="preserve"> 0</v>
          </cell>
          <cell r="C108" t="str">
            <v xml:space="preserve"> 0</v>
          </cell>
          <cell r="D108" t="str">
            <v xml:space="preserve"> 0</v>
          </cell>
          <cell r="F108" t="str">
            <v xml:space="preserve"> 0</v>
          </cell>
          <cell r="H108" t="str">
            <v xml:space="preserve"> 0</v>
          </cell>
          <cell r="J108" t="str">
            <v xml:space="preserve"> 0</v>
          </cell>
          <cell r="L108" t="str">
            <v xml:space="preserve"> 0</v>
          </cell>
          <cell r="N108" t="str">
            <v xml:space="preserve"> 0</v>
          </cell>
          <cell r="P108" t="str">
            <v xml:space="preserve"> 0</v>
          </cell>
          <cell r="R108" t="str">
            <v xml:space="preserve"> 0</v>
          </cell>
          <cell r="T108" t="str">
            <v xml:space="preserve"> 0</v>
          </cell>
          <cell r="V108" t="str">
            <v xml:space="preserve"> 0</v>
          </cell>
          <cell r="X108" t="str">
            <v xml:space="preserve"> 0</v>
          </cell>
          <cell r="Z108">
            <v>0</v>
          </cell>
        </row>
        <row r="109">
          <cell r="A109" t="str">
            <v>NonGrowth</v>
          </cell>
          <cell r="B109">
            <v>68008167.530000001</v>
          </cell>
          <cell r="C109">
            <v>1121299.81</v>
          </cell>
          <cell r="D109">
            <v>5546835.8000000007</v>
          </cell>
          <cell r="E109">
            <v>0</v>
          </cell>
          <cell r="F109">
            <v>5704039.3299999991</v>
          </cell>
          <cell r="G109">
            <v>0</v>
          </cell>
          <cell r="H109">
            <v>3000077.44</v>
          </cell>
          <cell r="I109">
            <v>0</v>
          </cell>
          <cell r="J109">
            <v>6233560.8599999985</v>
          </cell>
          <cell r="K109">
            <v>0</v>
          </cell>
          <cell r="L109">
            <v>9602191.2400000002</v>
          </cell>
          <cell r="M109">
            <v>0</v>
          </cell>
          <cell r="N109">
            <v>723141.85</v>
          </cell>
          <cell r="O109">
            <v>0</v>
          </cell>
          <cell r="P109">
            <v>8181861.7400000002</v>
          </cell>
          <cell r="Q109">
            <v>4408370</v>
          </cell>
          <cell r="R109">
            <v>8577549.4800000004</v>
          </cell>
          <cell r="S109">
            <v>3769742</v>
          </cell>
          <cell r="T109">
            <v>6758369.6399999987</v>
          </cell>
          <cell r="U109">
            <v>3818499</v>
          </cell>
          <cell r="V109">
            <v>5587599.9400000004</v>
          </cell>
          <cell r="W109">
            <v>2193914</v>
          </cell>
          <cell r="X109">
            <v>3443335.62</v>
          </cell>
          <cell r="Y109">
            <v>2193957</v>
          </cell>
          <cell r="Z109">
            <v>80864344.75</v>
          </cell>
        </row>
        <row r="111">
          <cell r="A111" t="str">
            <v>Capital</v>
          </cell>
          <cell r="B111">
            <v>93890252.799999997</v>
          </cell>
          <cell r="C111">
            <v>1278918.32</v>
          </cell>
          <cell r="D111">
            <v>6236385.7200000007</v>
          </cell>
          <cell r="E111">
            <v>0</v>
          </cell>
          <cell r="F111">
            <v>6243547.5800000001</v>
          </cell>
          <cell r="G111">
            <v>0</v>
          </cell>
          <cell r="H111">
            <v>3342642.58</v>
          </cell>
          <cell r="I111">
            <v>0</v>
          </cell>
          <cell r="J111">
            <v>6594970.0099999988</v>
          </cell>
          <cell r="K111">
            <v>0</v>
          </cell>
          <cell r="L111">
            <v>10125221.24</v>
          </cell>
          <cell r="M111">
            <v>0</v>
          </cell>
          <cell r="N111">
            <v>883688.25</v>
          </cell>
          <cell r="O111">
            <v>0</v>
          </cell>
          <cell r="P111">
            <v>9461462.9800000004</v>
          </cell>
          <cell r="Q111">
            <v>4512840</v>
          </cell>
          <cell r="R111">
            <v>11363781.43</v>
          </cell>
          <cell r="S111">
            <v>4428678</v>
          </cell>
          <cell r="T111">
            <v>9887931.7699999996</v>
          </cell>
          <cell r="U111">
            <v>4318499</v>
          </cell>
          <cell r="V111">
            <v>6518378.0700000003</v>
          </cell>
          <cell r="W111">
            <v>2693914</v>
          </cell>
          <cell r="X111">
            <v>3805435.87</v>
          </cell>
          <cell r="Y111">
            <v>2193958</v>
          </cell>
          <cell r="Z111">
            <v>93890252.820000023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SSU-Spending"/>
      <sheetName val="TXP-Summary"/>
      <sheetName val="TXP-IncStmt"/>
      <sheetName val="TXP-O&amp;MExp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2008 FINAL Budget</v>
          </cell>
          <cell r="C21" t="str">
            <v>Oct</v>
          </cell>
          <cell r="D21" t="str">
            <v>Nov</v>
          </cell>
          <cell r="E21" t="str">
            <v>Dec</v>
          </cell>
          <cell r="F21" t="str">
            <v>Jan</v>
          </cell>
          <cell r="G21" t="str">
            <v>Feb</v>
          </cell>
          <cell r="H21" t="str">
            <v>Mar</v>
          </cell>
          <cell r="I21" t="str">
            <v>Apr</v>
          </cell>
          <cell r="J21" t="str">
            <v>May</v>
          </cell>
          <cell r="K21" t="str">
            <v>Jun</v>
          </cell>
          <cell r="L21" t="str">
            <v>Jul</v>
          </cell>
          <cell r="M21" t="str">
            <v>Aug</v>
          </cell>
          <cell r="N21" t="str">
            <v>Sep</v>
          </cell>
          <cell r="O21" t="str">
            <v>2008 FINAL Budget</v>
          </cell>
          <cell r="P21" t="str">
            <v>Oct</v>
          </cell>
          <cell r="Q21" t="str">
            <v>Nov</v>
          </cell>
          <cell r="R21" t="str">
            <v>Dec</v>
          </cell>
          <cell r="S21" t="str">
            <v>Jan</v>
          </cell>
          <cell r="T21" t="str">
            <v>Feb</v>
          </cell>
          <cell r="U21" t="str">
            <v>Mar</v>
          </cell>
          <cell r="V21" t="str">
            <v>Apr</v>
          </cell>
          <cell r="W21" t="str">
            <v>May</v>
          </cell>
          <cell r="X21" t="str">
            <v>Jun</v>
          </cell>
          <cell r="Y21" t="str">
            <v>Jul</v>
          </cell>
          <cell r="Z21" t="str">
            <v>Aug</v>
          </cell>
          <cell r="AA21" t="str">
            <v>Sep</v>
          </cell>
          <cell r="AB21" t="str">
            <v>2008 FINAL Budget</v>
          </cell>
          <cell r="AC21" t="str">
            <v>Oct</v>
          </cell>
          <cell r="AD21" t="str">
            <v>Nov</v>
          </cell>
          <cell r="AE21" t="str">
            <v>Dec</v>
          </cell>
          <cell r="AF21" t="str">
            <v>Jan</v>
          </cell>
          <cell r="AG21" t="str">
            <v>Feb</v>
          </cell>
          <cell r="AH21" t="str">
            <v>Mar</v>
          </cell>
          <cell r="AI21" t="str">
            <v>Apr</v>
          </cell>
          <cell r="AJ21" t="str">
            <v>May</v>
          </cell>
          <cell r="AK21" t="str">
            <v>Jun</v>
          </cell>
          <cell r="AL21" t="str">
            <v>Jul</v>
          </cell>
          <cell r="AM21" t="str">
            <v>Aug</v>
          </cell>
          <cell r="AN21" t="str">
            <v>Sep</v>
          </cell>
          <cell r="AO21" t="str">
            <v>2008 FINAL Budget</v>
          </cell>
          <cell r="AP21" t="str">
            <v>Oct</v>
          </cell>
          <cell r="AQ21" t="str">
            <v>Nov</v>
          </cell>
          <cell r="AR21" t="str">
            <v>Dec</v>
          </cell>
          <cell r="AS21" t="str">
            <v>Jan</v>
          </cell>
          <cell r="AT21" t="str">
            <v>Feb</v>
          </cell>
          <cell r="AU21" t="str">
            <v>Mar</v>
          </cell>
          <cell r="AV21" t="str">
            <v>Apr</v>
          </cell>
          <cell r="AW21" t="str">
            <v>May</v>
          </cell>
          <cell r="AX21" t="str">
            <v>Jun</v>
          </cell>
          <cell r="AY21" t="str">
            <v>Jul</v>
          </cell>
          <cell r="AZ21" t="str">
            <v>Aug</v>
          </cell>
          <cell r="BA21" t="str">
            <v>Sep</v>
          </cell>
          <cell r="BB21" t="str">
            <v>2008 FINAL Budget</v>
          </cell>
          <cell r="BC21" t="str">
            <v>Oct</v>
          </cell>
          <cell r="BD21" t="str">
            <v>Nov</v>
          </cell>
          <cell r="BE21" t="str">
            <v>Dec</v>
          </cell>
          <cell r="BF21" t="str">
            <v>Jan</v>
          </cell>
          <cell r="BG21" t="str">
            <v>Feb</v>
          </cell>
          <cell r="BH21" t="str">
            <v>Mar</v>
          </cell>
          <cell r="BI21" t="str">
            <v>Apr</v>
          </cell>
          <cell r="BJ21" t="str">
            <v>May</v>
          </cell>
          <cell r="BK21" t="str">
            <v>Jun</v>
          </cell>
          <cell r="BL21" t="str">
            <v>Jul</v>
          </cell>
          <cell r="BM21" t="str">
            <v>Aug</v>
          </cell>
          <cell r="BN21" t="str">
            <v>Sep</v>
          </cell>
          <cell r="BO21" t="str">
            <v>2008 FINAL Budget</v>
          </cell>
          <cell r="BP21" t="str">
            <v>Oct</v>
          </cell>
          <cell r="BQ21" t="str">
            <v>Nov</v>
          </cell>
          <cell r="BR21" t="str">
            <v>Dec</v>
          </cell>
          <cell r="BS21" t="str">
            <v>Jan</v>
          </cell>
          <cell r="BT21" t="str">
            <v>Feb</v>
          </cell>
          <cell r="BU21" t="str">
            <v>Mar</v>
          </cell>
          <cell r="BV21" t="str">
            <v>Apr</v>
          </cell>
          <cell r="BW21" t="str">
            <v>May</v>
          </cell>
          <cell r="BX21" t="str">
            <v>Jun</v>
          </cell>
          <cell r="BY21" t="str">
            <v>Jul</v>
          </cell>
          <cell r="BZ21" t="str">
            <v>Aug</v>
          </cell>
          <cell r="CA21" t="str">
            <v>Sep</v>
          </cell>
          <cell r="CB21" t="str">
            <v>2008 FINAL Budget</v>
          </cell>
          <cell r="CC21" t="str">
            <v>Oct</v>
          </cell>
          <cell r="CD21" t="str">
            <v>Nov</v>
          </cell>
          <cell r="CE21" t="str">
            <v>Dec</v>
          </cell>
          <cell r="CF21" t="str">
            <v>Jan</v>
          </cell>
          <cell r="CG21" t="str">
            <v>Feb</v>
          </cell>
          <cell r="CH21" t="str">
            <v>Mar</v>
          </cell>
          <cell r="CI21" t="str">
            <v>Apr</v>
          </cell>
          <cell r="CJ21" t="str">
            <v>May</v>
          </cell>
          <cell r="CK21" t="str">
            <v>Jun</v>
          </cell>
          <cell r="CL21" t="str">
            <v>Jul</v>
          </cell>
          <cell r="CM21" t="str">
            <v>Aug</v>
          </cell>
          <cell r="CN21" t="str">
            <v>Sep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2008 FINAL Budget</v>
          </cell>
          <cell r="DC21" t="str">
            <v>Oct</v>
          </cell>
          <cell r="DD21" t="str">
            <v>Nov</v>
          </cell>
          <cell r="DE21" t="str">
            <v>Dec</v>
          </cell>
          <cell r="DF21" t="str">
            <v>Jan</v>
          </cell>
          <cell r="DG21" t="str">
            <v>Feb</v>
          </cell>
          <cell r="DH21" t="str">
            <v>Mar</v>
          </cell>
          <cell r="DI21" t="str">
            <v>Apr</v>
          </cell>
          <cell r="DJ21" t="str">
            <v>May</v>
          </cell>
          <cell r="DK21" t="str">
            <v>Jun</v>
          </cell>
          <cell r="DL21" t="str">
            <v>Jul</v>
          </cell>
          <cell r="DM21" t="str">
            <v>Aug</v>
          </cell>
          <cell r="DN21" t="str">
            <v>Sep</v>
          </cell>
          <cell r="DO21" t="str">
            <v>2008 FINAL Budget</v>
          </cell>
          <cell r="DP21" t="str">
            <v>Oct</v>
          </cell>
          <cell r="DQ21" t="str">
            <v>Nov</v>
          </cell>
          <cell r="DR21" t="str">
            <v>Dec</v>
          </cell>
          <cell r="DS21" t="str">
            <v>Jan</v>
          </cell>
          <cell r="DT21" t="str">
            <v>Feb</v>
          </cell>
          <cell r="DU21" t="str">
            <v>Mar</v>
          </cell>
          <cell r="DV21" t="str">
            <v>Apr</v>
          </cell>
          <cell r="DW21" t="str">
            <v>May</v>
          </cell>
          <cell r="DX21" t="str">
            <v>Jun</v>
          </cell>
          <cell r="DY21" t="str">
            <v>Jul</v>
          </cell>
          <cell r="DZ21" t="str">
            <v>Aug</v>
          </cell>
          <cell r="EA21" t="str">
            <v>Sep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91865535.099999994</v>
          </cell>
          <cell r="C26">
            <v>8520963.3300000001</v>
          </cell>
          <cell r="D26">
            <v>7922089.3100000005</v>
          </cell>
          <cell r="E26">
            <v>7527987.8399999999</v>
          </cell>
          <cell r="F26">
            <v>8342572.8900000006</v>
          </cell>
          <cell r="G26">
            <v>7421089.7999999998</v>
          </cell>
          <cell r="H26">
            <v>8199731.5600000005</v>
          </cell>
          <cell r="I26">
            <v>8428130.0099999998</v>
          </cell>
          <cell r="J26">
            <v>8170818.6500000004</v>
          </cell>
          <cell r="K26">
            <v>8274112.1899999995</v>
          </cell>
          <cell r="L26">
            <v>8493649.7899999991</v>
          </cell>
          <cell r="M26">
            <v>7439960.46</v>
          </cell>
          <cell r="N26">
            <v>3124429.27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7724755.9000000004</v>
          </cell>
          <cell r="AC26">
            <v>659831.35</v>
          </cell>
          <cell r="AD26">
            <v>651524.46</v>
          </cell>
          <cell r="AE26">
            <v>633305.48</v>
          </cell>
          <cell r="AF26">
            <v>643350.41</v>
          </cell>
          <cell r="AG26">
            <v>599632.15</v>
          </cell>
          <cell r="AH26">
            <v>623327.91</v>
          </cell>
          <cell r="AI26">
            <v>690272.3</v>
          </cell>
          <cell r="AJ26">
            <v>660209.44999999995</v>
          </cell>
          <cell r="AK26">
            <v>620741.78</v>
          </cell>
          <cell r="AL26">
            <v>698171.02</v>
          </cell>
          <cell r="AM26">
            <v>609093.30000000005</v>
          </cell>
          <cell r="AN26">
            <v>635296.29</v>
          </cell>
          <cell r="AO26">
            <v>4427024.7200000007</v>
          </cell>
          <cell r="AP26">
            <v>242410</v>
          </cell>
          <cell r="AQ26">
            <v>344057</v>
          </cell>
          <cell r="AR26">
            <v>337966.65</v>
          </cell>
          <cell r="AS26">
            <v>377162.01</v>
          </cell>
          <cell r="AT26">
            <v>370773.09</v>
          </cell>
          <cell r="AU26">
            <v>379679</v>
          </cell>
          <cell r="AV26">
            <v>422151.02</v>
          </cell>
          <cell r="AW26">
            <v>384690.32</v>
          </cell>
          <cell r="AX26">
            <v>409292.41</v>
          </cell>
          <cell r="AY26">
            <v>402845.22</v>
          </cell>
          <cell r="AZ26">
            <v>347887.78</v>
          </cell>
          <cell r="BA26">
            <v>408110.22</v>
          </cell>
          <cell r="BB26">
            <v>10791184.92</v>
          </cell>
          <cell r="BC26">
            <v>899265.41</v>
          </cell>
          <cell r="BD26">
            <v>899265.41</v>
          </cell>
          <cell r="BE26">
            <v>899265.41</v>
          </cell>
          <cell r="BF26">
            <v>899265.41</v>
          </cell>
          <cell r="BG26">
            <v>899265.41</v>
          </cell>
          <cell r="BH26">
            <v>899265.41</v>
          </cell>
          <cell r="BI26">
            <v>899265.41</v>
          </cell>
          <cell r="BJ26">
            <v>899265.41</v>
          </cell>
          <cell r="BK26">
            <v>899265.41</v>
          </cell>
          <cell r="BL26">
            <v>899265.41</v>
          </cell>
          <cell r="BM26">
            <v>899265.41</v>
          </cell>
          <cell r="BN26">
            <v>899265.41</v>
          </cell>
          <cell r="BO26">
            <v>10175952.23</v>
          </cell>
          <cell r="BP26">
            <v>783647.3</v>
          </cell>
          <cell r="BQ26">
            <v>785390.63</v>
          </cell>
          <cell r="BR26">
            <v>802890.73</v>
          </cell>
          <cell r="BS26">
            <v>1538584.02</v>
          </cell>
          <cell r="BT26">
            <v>844472.7</v>
          </cell>
          <cell r="BU26">
            <v>802859.45</v>
          </cell>
          <cell r="BV26">
            <v>759362.85</v>
          </cell>
          <cell r="BW26">
            <v>715877.23</v>
          </cell>
          <cell r="BX26">
            <v>803788.46</v>
          </cell>
          <cell r="BY26">
            <v>803643.95</v>
          </cell>
          <cell r="BZ26">
            <v>824609.25</v>
          </cell>
          <cell r="CA26">
            <v>710825.66</v>
          </cell>
          <cell r="CB26">
            <v>19861555.369999997</v>
          </cell>
          <cell r="CC26">
            <v>2695387.44</v>
          </cell>
          <cell r="CD26">
            <v>2001429.98</v>
          </cell>
          <cell r="CE26">
            <v>1614137.74</v>
          </cell>
          <cell r="CF26">
            <v>1643789.21</v>
          </cell>
          <cell r="CG26">
            <v>1466524.62</v>
          </cell>
          <cell r="CH26">
            <v>2254177.96</v>
          </cell>
          <cell r="CI26">
            <v>2416656.6</v>
          </cell>
          <cell r="CJ26">
            <v>2270354.41</v>
          </cell>
          <cell r="CK26">
            <v>2300602.2999999998</v>
          </cell>
          <cell r="CL26">
            <v>2449302.36</v>
          </cell>
          <cell r="CM26">
            <v>1518682.89</v>
          </cell>
          <cell r="CN26">
            <v>-2769490.14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38885061.959999993</v>
          </cell>
          <cell r="DP26">
            <v>3240421.83</v>
          </cell>
          <cell r="DQ26">
            <v>3240421.83</v>
          </cell>
          <cell r="DR26">
            <v>3240421.83</v>
          </cell>
          <cell r="DS26">
            <v>3240421.83</v>
          </cell>
          <cell r="DT26">
            <v>3240421.83</v>
          </cell>
          <cell r="DU26">
            <v>3240421.83</v>
          </cell>
          <cell r="DV26">
            <v>3240421.83</v>
          </cell>
          <cell r="DW26">
            <v>3240421.83</v>
          </cell>
          <cell r="DX26">
            <v>3240421.83</v>
          </cell>
          <cell r="DY26">
            <v>3240421.83</v>
          </cell>
          <cell r="DZ26">
            <v>3240421.83</v>
          </cell>
          <cell r="EA26">
            <v>3240421.83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257584579.94</v>
          </cell>
          <cell r="C36">
            <v>36035538.140000001</v>
          </cell>
          <cell r="D36">
            <v>26067394.66</v>
          </cell>
          <cell r="E36">
            <v>26627711.73</v>
          </cell>
          <cell r="F36">
            <v>19503307.670000002</v>
          </cell>
          <cell r="G36">
            <v>20409986.409999996</v>
          </cell>
          <cell r="H36">
            <v>18341928.57</v>
          </cell>
          <cell r="I36">
            <v>19292788.27</v>
          </cell>
          <cell r="J36">
            <v>19429551.77</v>
          </cell>
          <cell r="K36">
            <v>18964687.98</v>
          </cell>
          <cell r="L36">
            <v>18103324.66</v>
          </cell>
          <cell r="M36">
            <v>17683670.390000001</v>
          </cell>
          <cell r="N36">
            <v>17124689.689999998</v>
          </cell>
          <cell r="O36">
            <v>20700011.789999999</v>
          </cell>
          <cell r="P36">
            <v>4009479</v>
          </cell>
          <cell r="Q36">
            <v>2217289</v>
          </cell>
          <cell r="R36">
            <v>2985245.71</v>
          </cell>
          <cell r="S36">
            <v>2251965.5299999998</v>
          </cell>
          <cell r="T36">
            <v>3306752.3</v>
          </cell>
          <cell r="U36">
            <v>1738139.16</v>
          </cell>
          <cell r="V36">
            <v>1296980.05</v>
          </cell>
          <cell r="W36">
            <v>1132574.81</v>
          </cell>
          <cell r="X36">
            <v>568051.29</v>
          </cell>
          <cell r="Y36">
            <v>518694.36</v>
          </cell>
          <cell r="Z36">
            <v>323567.76</v>
          </cell>
          <cell r="AA36">
            <v>351272.82</v>
          </cell>
          <cell r="AB36">
            <v>23811771.170000002</v>
          </cell>
          <cell r="AC36">
            <v>3503309.55</v>
          </cell>
          <cell r="AD36">
            <v>2200203.7400000002</v>
          </cell>
          <cell r="AE36">
            <v>4182937.8</v>
          </cell>
          <cell r="AF36">
            <v>1531568.74</v>
          </cell>
          <cell r="AG36">
            <v>1606547.67</v>
          </cell>
          <cell r="AH36">
            <v>1764058.78</v>
          </cell>
          <cell r="AI36">
            <v>1585237.24</v>
          </cell>
          <cell r="AJ36">
            <v>1684000.39</v>
          </cell>
          <cell r="AK36">
            <v>1643566.25</v>
          </cell>
          <cell r="AL36">
            <v>1346725.52</v>
          </cell>
          <cell r="AM36">
            <v>1438417.78</v>
          </cell>
          <cell r="AN36">
            <v>1325197.71</v>
          </cell>
          <cell r="AO36">
            <v>16190116.609999998</v>
          </cell>
          <cell r="AP36">
            <v>2013287.67</v>
          </cell>
          <cell r="AQ36">
            <v>1219319.3400000001</v>
          </cell>
          <cell r="AR36">
            <v>1115999.77</v>
          </cell>
          <cell r="AS36">
            <v>1421363.51</v>
          </cell>
          <cell r="AT36">
            <v>1415888.25</v>
          </cell>
          <cell r="AU36">
            <v>1325977.69</v>
          </cell>
          <cell r="AV36">
            <v>1359806.59</v>
          </cell>
          <cell r="AW36">
            <v>1756177.52</v>
          </cell>
          <cell r="AX36">
            <v>1372636.03</v>
          </cell>
          <cell r="AY36">
            <v>1128869.83</v>
          </cell>
          <cell r="AZ36">
            <v>1008911.59</v>
          </cell>
          <cell r="BA36">
            <v>1051878.82</v>
          </cell>
          <cell r="BB36">
            <v>32682901.000000004</v>
          </cell>
          <cell r="BC36">
            <v>7891182.6500000004</v>
          </cell>
          <cell r="BD36">
            <v>5799162.5499999998</v>
          </cell>
          <cell r="BE36">
            <v>4185831.98</v>
          </cell>
          <cell r="BF36">
            <v>1647327.11</v>
          </cell>
          <cell r="BG36">
            <v>1645181.18</v>
          </cell>
          <cell r="BH36">
            <v>1645181.18</v>
          </cell>
          <cell r="BI36">
            <v>1644826.67</v>
          </cell>
          <cell r="BJ36">
            <v>1644826.67</v>
          </cell>
          <cell r="BK36">
            <v>1644895.69</v>
          </cell>
          <cell r="BL36">
            <v>1644764.96</v>
          </cell>
          <cell r="BM36">
            <v>1644893.43</v>
          </cell>
          <cell r="BN36">
            <v>1644826.93</v>
          </cell>
          <cell r="BO36">
            <v>12055807</v>
          </cell>
          <cell r="BP36">
            <v>1627800</v>
          </cell>
          <cell r="BQ36">
            <v>1026261</v>
          </cell>
          <cell r="BR36">
            <v>673570</v>
          </cell>
          <cell r="BS36">
            <v>1037656</v>
          </cell>
          <cell r="BT36">
            <v>712863</v>
          </cell>
          <cell r="BU36">
            <v>747911</v>
          </cell>
          <cell r="BV36">
            <v>855957</v>
          </cell>
          <cell r="BW36">
            <v>883287</v>
          </cell>
          <cell r="BX36">
            <v>1422155</v>
          </cell>
          <cell r="BY36">
            <v>1288775</v>
          </cell>
          <cell r="BZ36">
            <v>1050806</v>
          </cell>
          <cell r="CA36">
            <v>728766</v>
          </cell>
          <cell r="CB36">
            <v>37679334.409999996</v>
          </cell>
          <cell r="CC36">
            <v>5900888.2699999996</v>
          </cell>
          <cell r="CD36">
            <v>3324753.56</v>
          </cell>
          <cell r="CE36">
            <v>2589585</v>
          </cell>
          <cell r="CF36">
            <v>2517826.21</v>
          </cell>
          <cell r="CG36">
            <v>2627153.44</v>
          </cell>
          <cell r="CH36">
            <v>1932030.18</v>
          </cell>
          <cell r="CI36">
            <v>3372149.79</v>
          </cell>
          <cell r="CJ36">
            <v>3150854.45</v>
          </cell>
          <cell r="CK36">
            <v>3135552.79</v>
          </cell>
          <cell r="CL36">
            <v>3079894.42</v>
          </cell>
          <cell r="CM36">
            <v>3121473.26</v>
          </cell>
          <cell r="CN36">
            <v>2927173.04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114464637.96000001</v>
          </cell>
          <cell r="DP36">
            <v>11089591</v>
          </cell>
          <cell r="DQ36">
            <v>10280405.470000001</v>
          </cell>
          <cell r="DR36">
            <v>10894541.470000001</v>
          </cell>
          <cell r="DS36">
            <v>9095600.5700000003</v>
          </cell>
          <cell r="DT36">
            <v>9095600.5700000003</v>
          </cell>
          <cell r="DU36">
            <v>9188630.5800000001</v>
          </cell>
          <cell r="DV36">
            <v>9177830.9299999997</v>
          </cell>
          <cell r="DW36">
            <v>9177830.9299999997</v>
          </cell>
          <cell r="DX36">
            <v>9177830.9299999997</v>
          </cell>
          <cell r="DY36">
            <v>9095600.5700000003</v>
          </cell>
          <cell r="DZ36">
            <v>9095600.5700000003</v>
          </cell>
          <cell r="EA36">
            <v>9095574.3699999992</v>
          </cell>
        </row>
        <row r="38">
          <cell r="A38" t="str">
            <v>Capital expenditures</v>
          </cell>
          <cell r="B38">
            <v>349450115.03999996</v>
          </cell>
          <cell r="C38">
            <v>44556501.469999999</v>
          </cell>
          <cell r="D38">
            <v>33989483.969999999</v>
          </cell>
          <cell r="E38">
            <v>34155699.57</v>
          </cell>
          <cell r="F38">
            <v>27845880.560000002</v>
          </cell>
          <cell r="G38">
            <v>27831076.209999997</v>
          </cell>
          <cell r="H38">
            <v>26541660.130000003</v>
          </cell>
          <cell r="I38">
            <v>27720918.280000001</v>
          </cell>
          <cell r="J38">
            <v>27600370.420000002</v>
          </cell>
          <cell r="K38">
            <v>27238800.170000002</v>
          </cell>
          <cell r="L38">
            <v>26596974.449999999</v>
          </cell>
          <cell r="M38">
            <v>25123630.850000001</v>
          </cell>
          <cell r="N38">
            <v>20249118.959999997</v>
          </cell>
          <cell r="O38">
            <v>20700011.789999999</v>
          </cell>
          <cell r="P38">
            <v>4009479</v>
          </cell>
          <cell r="Q38">
            <v>2217289</v>
          </cell>
          <cell r="R38">
            <v>2985245.71</v>
          </cell>
          <cell r="S38">
            <v>2251965.5299999998</v>
          </cell>
          <cell r="T38">
            <v>3306752.3</v>
          </cell>
          <cell r="U38">
            <v>1738139.16</v>
          </cell>
          <cell r="V38">
            <v>1296980.05</v>
          </cell>
          <cell r="W38">
            <v>1132574.81</v>
          </cell>
          <cell r="X38">
            <v>568051.29</v>
          </cell>
          <cell r="Y38">
            <v>518694.36</v>
          </cell>
          <cell r="Z38">
            <v>323567.76</v>
          </cell>
          <cell r="AA38">
            <v>351272.82</v>
          </cell>
          <cell r="AB38">
            <v>31536527.07</v>
          </cell>
          <cell r="AC38">
            <v>4163140.9</v>
          </cell>
          <cell r="AD38">
            <v>2851728.2</v>
          </cell>
          <cell r="AE38">
            <v>4816243.2799999993</v>
          </cell>
          <cell r="AF38">
            <v>2174919.15</v>
          </cell>
          <cell r="AG38">
            <v>2206179.8199999998</v>
          </cell>
          <cell r="AH38">
            <v>2387386.69</v>
          </cell>
          <cell r="AI38">
            <v>2275509.54</v>
          </cell>
          <cell r="AJ38">
            <v>2344209.84</v>
          </cell>
          <cell r="AK38">
            <v>2264308.0300000003</v>
          </cell>
          <cell r="AL38">
            <v>2044896.54</v>
          </cell>
          <cell r="AM38">
            <v>2047511.08</v>
          </cell>
          <cell r="AN38">
            <v>1960494</v>
          </cell>
          <cell r="AO38">
            <v>20617141.329999998</v>
          </cell>
          <cell r="AP38">
            <v>2255697.67</v>
          </cell>
          <cell r="AQ38">
            <v>1563376.34</v>
          </cell>
          <cell r="AR38">
            <v>1453966.42</v>
          </cell>
          <cell r="AS38">
            <v>1798525.52</v>
          </cell>
          <cell r="AT38">
            <v>1786661.34</v>
          </cell>
          <cell r="AU38">
            <v>1705656.69</v>
          </cell>
          <cell r="AV38">
            <v>1781957.61</v>
          </cell>
          <cell r="AW38">
            <v>2140867.84</v>
          </cell>
          <cell r="AX38">
            <v>1781928.44</v>
          </cell>
          <cell r="AY38">
            <v>1531715.05</v>
          </cell>
          <cell r="AZ38">
            <v>1356799.37</v>
          </cell>
          <cell r="BA38">
            <v>1459989.04</v>
          </cell>
          <cell r="BB38">
            <v>43474085.920000002</v>
          </cell>
          <cell r="BC38">
            <v>8790448.0600000005</v>
          </cell>
          <cell r="BD38">
            <v>6698427.96</v>
          </cell>
          <cell r="BE38">
            <v>5085097.3899999997</v>
          </cell>
          <cell r="BF38">
            <v>2546592.52</v>
          </cell>
          <cell r="BG38">
            <v>2544446.59</v>
          </cell>
          <cell r="BH38">
            <v>2544446.59</v>
          </cell>
          <cell r="BI38">
            <v>2544092.08</v>
          </cell>
          <cell r="BJ38">
            <v>2544092.08</v>
          </cell>
          <cell r="BK38">
            <v>2544161.1</v>
          </cell>
          <cell r="BL38">
            <v>2544030.37</v>
          </cell>
          <cell r="BM38">
            <v>2544158.84</v>
          </cell>
          <cell r="BN38">
            <v>2544092.34</v>
          </cell>
          <cell r="BO38">
            <v>22231759.23</v>
          </cell>
          <cell r="BP38">
            <v>2411447.2999999998</v>
          </cell>
          <cell r="BQ38">
            <v>1811651.63</v>
          </cell>
          <cell r="BR38">
            <v>1476460.73</v>
          </cell>
          <cell r="BS38">
            <v>2576240.02</v>
          </cell>
          <cell r="BT38">
            <v>1557335.7</v>
          </cell>
          <cell r="BU38">
            <v>1550770.45</v>
          </cell>
          <cell r="BV38">
            <v>1615319.85</v>
          </cell>
          <cell r="BW38">
            <v>1599164.23</v>
          </cell>
          <cell r="BX38">
            <v>2225943.46</v>
          </cell>
          <cell r="BY38">
            <v>2092418.95</v>
          </cell>
          <cell r="BZ38">
            <v>1875415.25</v>
          </cell>
          <cell r="CA38">
            <v>1439591.6600000001</v>
          </cell>
          <cell r="CB38">
            <v>57540889.779999994</v>
          </cell>
          <cell r="CC38">
            <v>8596275.709999999</v>
          </cell>
          <cell r="CD38">
            <v>5326183.54</v>
          </cell>
          <cell r="CE38">
            <v>4203722.74</v>
          </cell>
          <cell r="CF38">
            <v>4161615.42</v>
          </cell>
          <cell r="CG38">
            <v>4093678.06</v>
          </cell>
          <cell r="CH38">
            <v>4186208.1399999997</v>
          </cell>
          <cell r="CI38">
            <v>5788806.3900000006</v>
          </cell>
          <cell r="CJ38">
            <v>5421208.8600000003</v>
          </cell>
          <cell r="CK38">
            <v>5436155.0899999999</v>
          </cell>
          <cell r="CL38">
            <v>5529196.7799999993</v>
          </cell>
          <cell r="CM38">
            <v>4640156.1499999994</v>
          </cell>
          <cell r="CN38">
            <v>157682.89999999991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153349699.92000002</v>
          </cell>
          <cell r="DP38">
            <v>14330012.83</v>
          </cell>
          <cell r="DQ38">
            <v>13520827.300000001</v>
          </cell>
          <cell r="DR38">
            <v>14134963.300000001</v>
          </cell>
          <cell r="DS38">
            <v>12336022.4</v>
          </cell>
          <cell r="DT38">
            <v>12336022.4</v>
          </cell>
          <cell r="DU38">
            <v>12429052.41</v>
          </cell>
          <cell r="DV38">
            <v>12418252.76</v>
          </cell>
          <cell r="DW38">
            <v>12418252.76</v>
          </cell>
          <cell r="DX38">
            <v>12418252.76</v>
          </cell>
          <cell r="DY38">
            <v>12336022.4</v>
          </cell>
          <cell r="DZ38">
            <v>12336022.4</v>
          </cell>
          <cell r="EA38">
            <v>12335996.199999999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20771837</v>
          </cell>
          <cell r="C42">
            <v>5097762</v>
          </cell>
          <cell r="D42">
            <v>6188926</v>
          </cell>
          <cell r="E42">
            <v>9485149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1637943</v>
          </cell>
          <cell r="AC42">
            <v>493602</v>
          </cell>
          <cell r="AD42">
            <v>594943</v>
          </cell>
          <cell r="AE42">
            <v>549398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1705371</v>
          </cell>
          <cell r="AP42">
            <v>263840</v>
          </cell>
          <cell r="AQ42">
            <v>417900</v>
          </cell>
          <cell r="AR42">
            <v>1023631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2224795</v>
          </cell>
          <cell r="BC42">
            <v>813853</v>
          </cell>
          <cell r="BD42">
            <v>802715</v>
          </cell>
          <cell r="BE42">
            <v>608227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1475257</v>
          </cell>
          <cell r="BP42">
            <v>413312</v>
          </cell>
          <cell r="BQ42">
            <v>473436</v>
          </cell>
          <cell r="BR42">
            <v>588509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4357113</v>
          </cell>
          <cell r="CC42">
            <v>999116</v>
          </cell>
          <cell r="CD42">
            <v>1142671</v>
          </cell>
          <cell r="CE42">
            <v>2215326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9371358</v>
          </cell>
          <cell r="DP42">
            <v>2114039</v>
          </cell>
          <cell r="DQ42">
            <v>2757261</v>
          </cell>
          <cell r="DR42">
            <v>4500058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</row>
        <row r="43">
          <cell r="A43" t="str">
            <v xml:space="preserve">  Non-Growth</v>
          </cell>
          <cell r="B43">
            <v>63540549</v>
          </cell>
          <cell r="C43">
            <v>17953708</v>
          </cell>
          <cell r="D43">
            <v>23262510</v>
          </cell>
          <cell r="E43">
            <v>22324331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3281194</v>
          </cell>
          <cell r="P43">
            <v>1924609</v>
          </cell>
          <cell r="Q43">
            <v>1745580</v>
          </cell>
          <cell r="R43">
            <v>-388995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6400757</v>
          </cell>
          <cell r="AC43">
            <v>1528788</v>
          </cell>
          <cell r="AD43">
            <v>2100434</v>
          </cell>
          <cell r="AE43">
            <v>2771535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2632600</v>
          </cell>
          <cell r="AP43">
            <v>1034376</v>
          </cell>
          <cell r="AQ43">
            <v>1420353</v>
          </cell>
          <cell r="AR43">
            <v>177871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12669615</v>
          </cell>
          <cell r="BC43">
            <v>2758650</v>
          </cell>
          <cell r="BD43">
            <v>4324537</v>
          </cell>
          <cell r="BE43">
            <v>5586428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2460436</v>
          </cell>
          <cell r="BP43">
            <v>814738</v>
          </cell>
          <cell r="BQ43">
            <v>503959</v>
          </cell>
          <cell r="BR43">
            <v>1141739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7992922</v>
          </cell>
          <cell r="CC43">
            <v>2928858</v>
          </cell>
          <cell r="CD43">
            <v>2790743</v>
          </cell>
          <cell r="CE43">
            <v>2273321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28103025</v>
          </cell>
          <cell r="DP43">
            <v>6963689</v>
          </cell>
          <cell r="DQ43">
            <v>10376904</v>
          </cell>
          <cell r="DR43">
            <v>10762432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</row>
        <row r="44">
          <cell r="A44" t="str">
            <v>Capital expenditures</v>
          </cell>
          <cell r="B44">
            <v>84312386</v>
          </cell>
          <cell r="C44">
            <v>23051470</v>
          </cell>
          <cell r="D44">
            <v>29451436</v>
          </cell>
          <cell r="E44">
            <v>31809480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3281194</v>
          </cell>
          <cell r="P44">
            <v>1924609</v>
          </cell>
          <cell r="Q44">
            <v>1745580</v>
          </cell>
          <cell r="R44">
            <v>-388995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8038700</v>
          </cell>
          <cell r="AC44">
            <v>2022390</v>
          </cell>
          <cell r="AD44">
            <v>2695377</v>
          </cell>
          <cell r="AE44">
            <v>3320933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4337971</v>
          </cell>
          <cell r="AP44">
            <v>1298216</v>
          </cell>
          <cell r="AQ44">
            <v>1838253</v>
          </cell>
          <cell r="AR44">
            <v>1201502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14894410</v>
          </cell>
          <cell r="BC44">
            <v>3572503</v>
          </cell>
          <cell r="BD44">
            <v>5127252</v>
          </cell>
          <cell r="BE44">
            <v>6194655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3935693</v>
          </cell>
          <cell r="BP44">
            <v>1228050</v>
          </cell>
          <cell r="BQ44">
            <v>977395</v>
          </cell>
          <cell r="BR44">
            <v>1730248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12350035</v>
          </cell>
          <cell r="CC44">
            <v>3927974</v>
          </cell>
          <cell r="CD44">
            <v>3933414</v>
          </cell>
          <cell r="CE44">
            <v>4488647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37474383</v>
          </cell>
          <cell r="DP44">
            <v>9077728</v>
          </cell>
          <cell r="DQ44">
            <v>13134165</v>
          </cell>
          <cell r="DR44">
            <v>15262490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NOTES"/>
      <sheetName val="RATIOS"/>
      <sheetName val="INPUTS"/>
      <sheetName val="EPS CHART 11X17"/>
      <sheetName val="MAC"/>
      <sheetName val="RATEBASE"/>
      <sheetName val="Financing Summary"/>
      <sheetName val="Growth by BU"/>
      <sheetName val="CASH FLOW &amp; INTEREST"/>
      <sheetName val="CF - PRIOR"/>
      <sheetName val="SUMMARY"/>
      <sheetName val="PRIOR SUMM"/>
      <sheetName val="CF - CHANGE"/>
      <sheetName val="CHANGE"/>
      <sheetName val="COMP JURIS"/>
      <sheetName val="COMP CONS"/>
      <sheetName val="SUMM V '15 PLAN"/>
      <sheetName val="CONS V '15 PLAN"/>
      <sheetName val="NR_INCR"/>
      <sheetName val="MOVE TAB 0"/>
      <sheetName val="RATE CASE CHANGES"/>
      <sheetName val="BU_Proj"/>
      <sheetName val="Corrctns"/>
      <sheetName val="15Adjust"/>
      <sheetName val="15ReAlloc"/>
      <sheetName val="15PROJ"/>
      <sheetName val="Walk"/>
      <sheetName val="2014 Comparison"/>
      <sheetName val="O&amp;M Target"/>
      <sheetName val="Target Summary"/>
      <sheetName val="Capital Target"/>
      <sheetName val="2008 Actual"/>
      <sheetName val="2009 Actual"/>
      <sheetName val="2010 Actual"/>
      <sheetName val="2011 Actual"/>
      <sheetName val="2012 Actual"/>
      <sheetName val="2013 Actual"/>
      <sheetName val="2014 Actual"/>
      <sheetName val="2015 Budget"/>
      <sheetName val="2014 IN MODEL"/>
      <sheetName val="2016 Budget"/>
      <sheetName val="2015 IN MODEL"/>
      <sheetName val="2016 IN MODEL"/>
      <sheetName val="Storage"/>
      <sheetName val="Depr Summary"/>
      <sheetName val="Other Tax &amp; Other Income"/>
      <sheetName val="Margins 14"/>
      <sheetName val="Margins 15"/>
      <sheetName val="Margins 16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VIRGINIA"/>
      <sheetName val="SOLD_STATES"/>
      <sheetName val="MS"/>
      <sheetName val="COLORADO"/>
      <sheetName val="KANSA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WT_System"/>
      <sheetName val="AmaLubb_Sys"/>
      <sheetName val="WT_Env"/>
      <sheetName val="MID_TEX"/>
      <sheetName val="ACQ1"/>
      <sheetName val="acq1a"/>
      <sheetName val="acq1b"/>
      <sheetName val="acq1c"/>
      <sheetName val="acq1d"/>
      <sheetName val="ACQ2"/>
      <sheetName val="ACQ3"/>
      <sheetName val="DALLAS"/>
      <sheetName val="MIDTEX_RRM"/>
      <sheetName val="MTE"/>
      <sheetName val="TX_PIPELINE"/>
      <sheetName val="APT EMR"/>
      <sheetName val="SOURCE SHEETS --&gt;"/>
      <sheetName val="APT Prior"/>
      <sheetName val="APT Change"/>
      <sheetName val="MOVE_TAB2"/>
      <sheetName val="MOVE_TAB3"/>
      <sheetName val="LATEST FILINGS 09"/>
      <sheetName val="LATEST FILINGS 10"/>
      <sheetName val="FILINGS 11"/>
      <sheetName val="FILINGS 12"/>
      <sheetName val="FILINGS 13"/>
      <sheetName val="FILINGS 14"/>
      <sheetName val="FILINGS 15"/>
      <sheetName val="SPREAD"/>
      <sheetName val="ALLOCATIONS"/>
      <sheetName val="SSU DEPRECIATION"/>
      <sheetName val="WP 6-3 "/>
      <sheetName val="LT DEBT &amp; INT"/>
      <sheetName val="ADIT_X"/>
      <sheetName val="ADIT INFO"/>
      <sheetName val="ADIT DIRECT"/>
      <sheetName val="ADIT Summary"/>
      <sheetName val="ADIT PULL TOOL"/>
      <sheetName val="Sheet1"/>
      <sheetName val="Quarterly History"/>
      <sheetName val="Divest"/>
      <sheetName val="Acquistn"/>
      <sheetName val="PULL TOOL - from"/>
      <sheetName val="PULL TOOL - for spending tabs"/>
      <sheetName val="BASE CAPITAL SPEND"/>
      <sheetName val="RULE 8 SPEND"/>
      <sheetName val="INFRSTRCTR - SURCH"/>
      <sheetName val="BUILDINGS"/>
      <sheetName val="SP PROJ I"/>
      <sheetName val="SP PROJ II"/>
      <sheetName val="INCR_SPEND_A"/>
      <sheetName val="INCR_SPEND_B"/>
      <sheetName val="INCR_SPEND_C"/>
      <sheetName val="INCR SPEND - CAPLZ'D DEPR"/>
      <sheetName val="CAPEX - TOTAL"/>
      <sheetName val="RULE 8 REG ASSET"/>
      <sheetName val="FAS REG ASSET"/>
      <sheetName val="AC Mitigation 14"/>
      <sheetName val="APT Projects"/>
      <sheetName val="RULE 8 CREDITS"/>
    </sheetNames>
    <sheetDataSet>
      <sheetData sheetId="0"/>
      <sheetData sheetId="1">
        <row r="9">
          <cell r="Q9">
            <v>40451</v>
          </cell>
          <cell r="R9">
            <v>6.8735622730348306E-2</v>
          </cell>
          <cell r="S9">
            <v>6.8766239973016591E-2</v>
          </cell>
          <cell r="T9">
            <v>0</v>
          </cell>
          <cell r="U9">
            <v>0.499</v>
          </cell>
          <cell r="V9">
            <v>0.50550000000000006</v>
          </cell>
          <cell r="W9">
            <v>0.49</v>
          </cell>
          <cell r="X9">
            <v>0.49650000000000005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 t="str">
            <v>Ending LTD Rate</v>
          </cell>
          <cell r="AS9">
            <v>2</v>
          </cell>
        </row>
        <row r="10">
          <cell r="Q10">
            <v>40482</v>
          </cell>
          <cell r="R10">
            <v>6.8734877111634021E-2</v>
          </cell>
          <cell r="S10">
            <v>6.8739236317204258E-2</v>
          </cell>
          <cell r="T10">
            <v>0</v>
          </cell>
          <cell r="U10">
            <v>0.49719999999999998</v>
          </cell>
          <cell r="V10">
            <v>0.50419999999999998</v>
          </cell>
          <cell r="W10">
            <v>0.4899</v>
          </cell>
          <cell r="X10">
            <v>0.49690000000000001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 t="str">
            <v>12-MO AVG LTD Rate</v>
          </cell>
          <cell r="AS10">
            <v>3</v>
          </cell>
        </row>
        <row r="11">
          <cell r="Q11">
            <v>40512</v>
          </cell>
          <cell r="R11">
            <v>6.873413150909595E-2</v>
          </cell>
          <cell r="S11">
            <v>6.8738439034666934E-2</v>
          </cell>
          <cell r="T11">
            <v>0</v>
          </cell>
          <cell r="U11">
            <v>0.49529999999999996</v>
          </cell>
          <cell r="V11">
            <v>0.503</v>
          </cell>
          <cell r="W11">
            <v>0.48980000000000001</v>
          </cell>
          <cell r="X11">
            <v>0.49750000000000011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 t="str">
            <v>12-MO Total Debt Rate</v>
          </cell>
          <cell r="AS11">
            <v>4</v>
          </cell>
        </row>
        <row r="12">
          <cell r="Q12">
            <v>40543</v>
          </cell>
          <cell r="R12">
            <v>6.8733385922733578E-2</v>
          </cell>
          <cell r="S12">
            <v>6.8737641765116722E-2</v>
          </cell>
          <cell r="T12">
            <v>0</v>
          </cell>
          <cell r="U12">
            <v>0.48819999999999997</v>
          </cell>
          <cell r="V12">
            <v>0.49670000000000009</v>
          </cell>
          <cell r="W12">
            <v>0.48909999999999998</v>
          </cell>
          <cell r="X12">
            <v>0.49760000000000004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Q13">
            <v>40574</v>
          </cell>
          <cell r="R13">
            <v>6.8731250300205146E-2</v>
          </cell>
          <cell r="S13">
            <v>6.8736754468781164E-2</v>
          </cell>
          <cell r="T13">
            <v>0</v>
          </cell>
          <cell r="U13">
            <v>0.48109999999999997</v>
          </cell>
          <cell r="V13">
            <v>0.49030000000000001</v>
          </cell>
          <cell r="W13">
            <v>0.48839999999999995</v>
          </cell>
          <cell r="X13">
            <v>0.49760000000000004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Q14">
            <v>40602</v>
          </cell>
          <cell r="R14">
            <v>6.8724468398775246E-2</v>
          </cell>
          <cell r="S14">
            <v>6.8735364158076059E-2</v>
          </cell>
          <cell r="T14">
            <v>0</v>
          </cell>
          <cell r="U14">
            <v>0.48060000000000003</v>
          </cell>
          <cell r="V14">
            <v>0.49</v>
          </cell>
          <cell r="W14">
            <v>0.48809999999999998</v>
          </cell>
          <cell r="X14">
            <v>0.4975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Q15">
            <v>40633</v>
          </cell>
          <cell r="R15">
            <v>6.8723722918995797E-2</v>
          </cell>
          <cell r="S15">
            <v>6.8733973866790671E-2</v>
          </cell>
          <cell r="T15">
            <v>0</v>
          </cell>
          <cell r="U15">
            <v>0.47750000000000004</v>
          </cell>
          <cell r="V15">
            <v>0.48679999999999995</v>
          </cell>
          <cell r="W15">
            <v>0.48760000000000003</v>
          </cell>
          <cell r="X15">
            <v>0.49690000000000001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Q16">
            <v>40663</v>
          </cell>
          <cell r="R16">
            <v>6.8743383780339201E-2</v>
          </cell>
          <cell r="S16">
            <v>6.873428412200365E-2</v>
          </cell>
          <cell r="T16">
            <v>0</v>
          </cell>
          <cell r="U16">
            <v>0.47570000000000001</v>
          </cell>
          <cell r="V16">
            <v>0.48489999999999994</v>
          </cell>
          <cell r="W16">
            <v>0.48719999999999997</v>
          </cell>
          <cell r="X16">
            <v>0.49640000000000001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Q17">
            <v>40694</v>
          </cell>
          <cell r="R17">
            <v>6.750568291121406E-2</v>
          </cell>
          <cell r="S17">
            <v>6.8631514778161054E-2</v>
          </cell>
          <cell r="T17">
            <v>0</v>
          </cell>
          <cell r="U17">
            <v>0.43510000000000004</v>
          </cell>
          <cell r="V17">
            <v>0.44839999999999997</v>
          </cell>
          <cell r="W17">
            <v>0.48370000000000002</v>
          </cell>
          <cell r="X17">
            <v>0.49519999999999997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Q18">
            <v>40724</v>
          </cell>
          <cell r="R18">
            <v>6.5060866308332799E-2</v>
          </cell>
          <cell r="S18">
            <v>6.8325072856101746E-2</v>
          </cell>
          <cell r="T18">
            <v>0</v>
          </cell>
          <cell r="U18">
            <v>0.48599999999999999</v>
          </cell>
          <cell r="V18">
            <v>0.49840000000000001</v>
          </cell>
          <cell r="W18">
            <v>0.4839</v>
          </cell>
          <cell r="X18">
            <v>0.49670000000000003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Ending, EXCL ST</v>
          </cell>
          <cell r="AS18">
            <v>5</v>
          </cell>
        </row>
        <row r="19">
          <cell r="Q19">
            <v>40755</v>
          </cell>
          <cell r="R19">
            <v>6.505970583923773E-2</v>
          </cell>
          <cell r="S19">
            <v>6.8018622174679258E-2</v>
          </cell>
          <cell r="T19">
            <v>0</v>
          </cell>
          <cell r="U19">
            <v>0.48560000000000003</v>
          </cell>
          <cell r="V19">
            <v>0.498</v>
          </cell>
          <cell r="W19">
            <v>0.48409999999999997</v>
          </cell>
          <cell r="X19">
            <v>0.49680000000000007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 t="str">
            <v>Ending INCL ST</v>
          </cell>
          <cell r="AS19">
            <v>6</v>
          </cell>
        </row>
        <row r="20">
          <cell r="Q20">
            <v>40786</v>
          </cell>
          <cell r="R20">
            <v>6.5058958650649312E-2</v>
          </cell>
          <cell r="S20">
            <v>6.7712171365130094E-2</v>
          </cell>
          <cell r="T20">
            <v>0</v>
          </cell>
          <cell r="U20">
            <v>0.49039999999999995</v>
          </cell>
          <cell r="V20">
            <v>0.50259999999999994</v>
          </cell>
          <cell r="W20">
            <v>0.48380000000000001</v>
          </cell>
          <cell r="X20">
            <v>0.49639999999999995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 t="str">
            <v>AVG, EXCL ST</v>
          </cell>
          <cell r="AS20">
            <v>7</v>
          </cell>
        </row>
        <row r="21">
          <cell r="Q21">
            <v>40816</v>
          </cell>
          <cell r="R21">
            <v>6.5058211479223096E-2</v>
          </cell>
          <cell r="S21">
            <v>6.7405720427536342E-2</v>
          </cell>
          <cell r="T21">
            <v>0</v>
          </cell>
          <cell r="U21">
            <v>0.49480000000000002</v>
          </cell>
          <cell r="V21">
            <v>0.50760000000000005</v>
          </cell>
          <cell r="W21">
            <v>0.48360000000000003</v>
          </cell>
          <cell r="X21">
            <v>0.49669999999999997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 t="str">
            <v>AVG, INCL ST</v>
          </cell>
          <cell r="AS21">
            <v>8</v>
          </cell>
        </row>
        <row r="22">
          <cell r="Q22">
            <v>40847</v>
          </cell>
          <cell r="R22">
            <v>6.5057464324958514E-2</v>
          </cell>
          <cell r="S22">
            <v>6.7099269361980046E-2</v>
          </cell>
          <cell r="T22">
            <v>0</v>
          </cell>
          <cell r="U22">
            <v>0.49229999999999996</v>
          </cell>
          <cell r="V22">
            <v>0.50580000000000003</v>
          </cell>
          <cell r="W22">
            <v>0.48309999999999997</v>
          </cell>
          <cell r="X22">
            <v>0.49690000000000006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Q23">
            <v>40877</v>
          </cell>
          <cell r="R23">
            <v>6.5056717187854968E-2</v>
          </cell>
          <cell r="S23">
            <v>6.679281816854328E-2</v>
          </cell>
          <cell r="T23">
            <v>0</v>
          </cell>
          <cell r="U23">
            <v>0.495</v>
          </cell>
          <cell r="V23">
            <v>0.50940000000000007</v>
          </cell>
          <cell r="W23">
            <v>0.48299999999999998</v>
          </cell>
          <cell r="X23">
            <v>0.49769999999999998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Q24">
            <v>40908</v>
          </cell>
          <cell r="R24">
            <v>6.5019489997882263E-2</v>
          </cell>
          <cell r="S24">
            <v>6.6483326841472346E-2</v>
          </cell>
          <cell r="T24">
            <v>0</v>
          </cell>
          <cell r="U24">
            <v>0.49309999999999998</v>
          </cell>
          <cell r="V24">
            <v>0.50869999999999993</v>
          </cell>
          <cell r="W24">
            <v>0.4829</v>
          </cell>
          <cell r="X24">
            <v>0.49870000000000009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Q25">
            <v>40939</v>
          </cell>
          <cell r="R25">
            <v>6.5018327610637236E-2</v>
          </cell>
          <cell r="S25">
            <v>6.6173916617341691E-2</v>
          </cell>
          <cell r="T25">
            <v>0</v>
          </cell>
          <cell r="U25">
            <v>0.48809999999999998</v>
          </cell>
          <cell r="V25">
            <v>0.50460000000000005</v>
          </cell>
          <cell r="W25">
            <v>0.4829</v>
          </cell>
          <cell r="X25">
            <v>0.49969999999999998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Q26">
            <v>40968</v>
          </cell>
          <cell r="R26">
            <v>6.5017580147067822E-2</v>
          </cell>
          <cell r="S26">
            <v>6.5865009263032723E-2</v>
          </cell>
          <cell r="T26">
            <v>0</v>
          </cell>
          <cell r="U26">
            <v>0.48650000000000004</v>
          </cell>
          <cell r="V26">
            <v>0.50449999999999995</v>
          </cell>
          <cell r="W26">
            <v>0.48340000000000005</v>
          </cell>
          <cell r="X26">
            <v>0.50170000000000003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Q27">
            <v>40999</v>
          </cell>
          <cell r="R27">
            <v>6.5016832700684188E-2</v>
          </cell>
          <cell r="S27">
            <v>6.5556101744840084E-2</v>
          </cell>
          <cell r="T27">
            <v>0</v>
          </cell>
          <cell r="U27">
            <v>0.48309999999999997</v>
          </cell>
          <cell r="V27">
            <v>0.50249999999999995</v>
          </cell>
          <cell r="W27">
            <v>0.48360000000000003</v>
          </cell>
          <cell r="X27">
            <v>0.50329999999999997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Q28">
            <v>41029</v>
          </cell>
          <cell r="R28">
            <v>6.5016085271485752E-2</v>
          </cell>
          <cell r="S28">
            <v>6.5245493535768972E-2</v>
          </cell>
          <cell r="T28">
            <v>0</v>
          </cell>
          <cell r="U28">
            <v>0.48170000000000002</v>
          </cell>
          <cell r="V28">
            <v>0.50219999999999998</v>
          </cell>
          <cell r="W28">
            <v>0.48399999999999999</v>
          </cell>
          <cell r="X28">
            <v>0.50480000000000003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Q29">
            <v>41060</v>
          </cell>
          <cell r="R29">
            <v>6.5015337859471903E-2</v>
          </cell>
          <cell r="S29">
            <v>6.5037964781457125E-2</v>
          </cell>
          <cell r="T29">
            <v>0</v>
          </cell>
          <cell r="U29">
            <v>0.48640000000000005</v>
          </cell>
          <cell r="V29">
            <v>0.50609999999999999</v>
          </cell>
          <cell r="W29">
            <v>0.48819999999999997</v>
          </cell>
          <cell r="X29">
            <v>0.50790000000000002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Q30">
            <v>41090</v>
          </cell>
          <cell r="R30">
            <v>6.5014590464642072E-2</v>
          </cell>
          <cell r="S30">
            <v>6.503410846114957E-2</v>
          </cell>
          <cell r="T30">
            <v>6.1431095040798876E-2</v>
          </cell>
          <cell r="U30">
            <v>0.48370000000000002</v>
          </cell>
          <cell r="V30">
            <v>0.50369999999999993</v>
          </cell>
          <cell r="W30">
            <v>0.48819999999999997</v>
          </cell>
          <cell r="X30">
            <v>0.50819999999999999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Q31">
            <v>41121</v>
          </cell>
          <cell r="R31">
            <v>6.5013428034003978E-2</v>
          </cell>
          <cell r="S31">
            <v>6.5030251977380091E-2</v>
          </cell>
          <cell r="T31">
            <v>6.10081828246965E-2</v>
          </cell>
          <cell r="U31">
            <v>0.48250000000000004</v>
          </cell>
          <cell r="V31">
            <v>0.50440000000000007</v>
          </cell>
          <cell r="W31">
            <v>0.4879</v>
          </cell>
          <cell r="X31">
            <v>0.50979999999999992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Q32">
            <v>41152</v>
          </cell>
          <cell r="R32">
            <v>6.6771358227928582E-2</v>
          </cell>
          <cell r="S32">
            <v>6.5172951942153362E-2</v>
          </cell>
          <cell r="T32">
            <v>6.084152546767007E-2</v>
          </cell>
          <cell r="U32">
            <v>0.45589999999999997</v>
          </cell>
          <cell r="V32">
            <v>0.48180000000000006</v>
          </cell>
          <cell r="W32">
            <v>0.48550000000000004</v>
          </cell>
          <cell r="X32">
            <v>0.50890000000000002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Q33">
            <v>41182</v>
          </cell>
          <cell r="R33">
            <v>6.6167267631113247E-2</v>
          </cell>
          <cell r="S33">
            <v>6.5265373288144204E-2</v>
          </cell>
          <cell r="T33">
            <v>6.0461955682123217E-2</v>
          </cell>
          <cell r="U33">
            <v>0.45330000000000004</v>
          </cell>
          <cell r="V33">
            <v>0.48269999999999996</v>
          </cell>
          <cell r="W33">
            <v>0.48260000000000003</v>
          </cell>
          <cell r="X33">
            <v>0.50940000000000007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Q34">
            <v>41213</v>
          </cell>
          <cell r="R34">
            <v>6.6166469703802883E-2</v>
          </cell>
          <cell r="S34">
            <v>6.5357790403047913E-2</v>
          </cell>
          <cell r="T34">
            <v>5.9812050847670203E-2</v>
          </cell>
          <cell r="U34">
            <v>0.45230000000000004</v>
          </cell>
          <cell r="V34">
            <v>0.4854</v>
          </cell>
          <cell r="W34">
            <v>0.47919999999999996</v>
          </cell>
          <cell r="X34">
            <v>0.50969999999999993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Q35">
            <v>41243</v>
          </cell>
          <cell r="R35">
            <v>6.6165671795737097E-2</v>
          </cell>
          <cell r="S35">
            <v>6.5450203287038086E-2</v>
          </cell>
          <cell r="T35">
            <v>5.9196294466716676E-2</v>
          </cell>
          <cell r="U35">
            <v>0.45330000000000004</v>
          </cell>
          <cell r="V35">
            <v>0.48999999999999994</v>
          </cell>
          <cell r="W35">
            <v>0.47609999999999997</v>
          </cell>
          <cell r="X35">
            <v>0.51019999999999999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Q36">
            <v>41274</v>
          </cell>
          <cell r="R36">
            <v>6.6164873906915167E-2</v>
          </cell>
          <cell r="S36">
            <v>6.5545651946124162E-2</v>
          </cell>
          <cell r="T36">
            <v>5.9637790233372116E-2</v>
          </cell>
          <cell r="U36">
            <v>0.4466</v>
          </cell>
          <cell r="V36">
            <v>0.48680000000000001</v>
          </cell>
          <cell r="W36">
            <v>0.47219999999999995</v>
          </cell>
          <cell r="X36">
            <v>0.51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Q37">
            <v>41305</v>
          </cell>
          <cell r="R37">
            <v>6.2188124985600834E-2</v>
          </cell>
          <cell r="S37">
            <v>6.5309801727371122E-2</v>
          </cell>
          <cell r="T37">
            <v>5.8087766214061469E-2</v>
          </cell>
          <cell r="U37">
            <v>0.496</v>
          </cell>
          <cell r="V37">
            <v>0.53010000000000002</v>
          </cell>
          <cell r="W37">
            <v>0.4728</v>
          </cell>
          <cell r="X37">
            <v>0.51180000000000003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Q38">
            <v>41333</v>
          </cell>
          <cell r="R38">
            <v>6.2275951294107769E-2</v>
          </cell>
          <cell r="S38">
            <v>6.5081332656291124E-2</v>
          </cell>
          <cell r="T38">
            <v>5.7883642485377217E-2</v>
          </cell>
          <cell r="U38">
            <v>0.49560000000000004</v>
          </cell>
          <cell r="V38">
            <v>0.53</v>
          </cell>
          <cell r="W38">
            <v>0.4738</v>
          </cell>
          <cell r="X38">
            <v>0.51279999999999992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41364</v>
          </cell>
          <cell r="R39">
            <v>6.2276642576061234E-2</v>
          </cell>
          <cell r="S39">
            <v>6.4852983479239221E-2</v>
          </cell>
          <cell r="T39">
            <v>5.764098411586583E-2</v>
          </cell>
          <cell r="U39">
            <v>0.49119999999999997</v>
          </cell>
          <cell r="V39">
            <v>0.52610000000000001</v>
          </cell>
          <cell r="W39">
            <v>0.47440000000000004</v>
          </cell>
          <cell r="X39">
            <v>0.51359999999999995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Q40">
            <v>41394</v>
          </cell>
          <cell r="R40">
            <v>6.2275978002882322E-2</v>
          </cell>
          <cell r="S40">
            <v>6.4624641206855585E-2</v>
          </cell>
          <cell r="T40">
            <v>5.7686620992478663E-2</v>
          </cell>
          <cell r="U40">
            <v>0.49050000000000005</v>
          </cell>
          <cell r="V40">
            <v>0.52469999999999994</v>
          </cell>
          <cell r="W40">
            <v>0.47529999999999994</v>
          </cell>
          <cell r="X40">
            <v>0.51339999999999997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Q41">
            <v>41425</v>
          </cell>
          <cell r="R41">
            <v>6.2275313443886961E-2</v>
          </cell>
          <cell r="S41">
            <v>6.4396305838890167E-2</v>
          </cell>
          <cell r="T41">
            <v>5.7751142352527006E-2</v>
          </cell>
          <cell r="U41">
            <v>0.48899999999999999</v>
          </cell>
          <cell r="V41">
            <v>0.52229999999999999</v>
          </cell>
          <cell r="W41">
            <v>0.47619999999999996</v>
          </cell>
          <cell r="X41">
            <v>0.51290000000000002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Q42">
            <v>41455</v>
          </cell>
          <cell r="R42">
            <v>6.2274648899074747E-2</v>
          </cell>
          <cell r="S42">
            <v>6.4167977375092902E-2</v>
          </cell>
          <cell r="T42">
            <v>5.7758427678781386E-2</v>
          </cell>
          <cell r="U42">
            <v>0.48750000000000004</v>
          </cell>
          <cell r="V42">
            <v>0.5202</v>
          </cell>
          <cell r="W42">
            <v>0.47650000000000003</v>
          </cell>
          <cell r="X42">
            <v>0.51229999999999998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Q43">
            <v>41486</v>
          </cell>
          <cell r="R43">
            <v>6.2273538399087149E-2</v>
          </cell>
          <cell r="S43">
            <v>6.3939653238849828E-2</v>
          </cell>
          <cell r="T43">
            <v>5.7779185227185947E-2</v>
          </cell>
          <cell r="U43">
            <v>0.48519999999999996</v>
          </cell>
          <cell r="V43">
            <v>0.51709999999999989</v>
          </cell>
          <cell r="W43">
            <v>0.47689999999999999</v>
          </cell>
          <cell r="X43">
            <v>0.51159999999999994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Q44">
            <v>41517</v>
          </cell>
          <cell r="R44">
            <v>6.2272873869680841E-2</v>
          </cell>
          <cell r="S44">
            <v>6.3564779542329183E-2</v>
          </cell>
          <cell r="T44">
            <v>5.7676613443231169E-2</v>
          </cell>
          <cell r="U44">
            <v>0.48670000000000002</v>
          </cell>
          <cell r="V44">
            <v>0.51870000000000005</v>
          </cell>
          <cell r="W44">
            <v>0.47970000000000002</v>
          </cell>
          <cell r="X44">
            <v>0.51390000000000002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Q45">
            <v>41547</v>
          </cell>
          <cell r="R45">
            <v>6.2272209354456959E-2</v>
          </cell>
          <cell r="S45">
            <v>6.3240191352607833E-2</v>
          </cell>
          <cell r="T45">
            <v>5.7547777586983206E-2</v>
          </cell>
          <cell r="U45">
            <v>0.48760000000000003</v>
          </cell>
          <cell r="V45">
            <v>0.51800000000000002</v>
          </cell>
          <cell r="W45">
            <v>0.48229999999999995</v>
          </cell>
          <cell r="X45">
            <v>0.51419999999999999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Q46">
            <v>41578</v>
          </cell>
          <cell r="R46">
            <v>6.2271544853415038E-2</v>
          </cell>
          <cell r="S46">
            <v>6.291561428174218E-2</v>
          </cell>
          <cell r="T46">
            <v>5.7390624755150561E-2</v>
          </cell>
          <cell r="U46">
            <v>0.48629999999999995</v>
          </cell>
          <cell r="V46">
            <v>0.51629999999999998</v>
          </cell>
          <cell r="W46">
            <v>0.4849</v>
          </cell>
          <cell r="X46">
            <v>0.51600000000000001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Q47">
            <v>41608</v>
          </cell>
          <cell r="R47">
            <v>6.2270880366554635E-2</v>
          </cell>
          <cell r="S47">
            <v>6.2591048329310298E-2</v>
          </cell>
          <cell r="T47">
            <v>5.7273449597422511E-2</v>
          </cell>
          <cell r="U47">
            <v>0.4859</v>
          </cell>
          <cell r="V47">
            <v>0.51540000000000008</v>
          </cell>
          <cell r="W47">
            <v>0.48750000000000004</v>
          </cell>
          <cell r="X47">
            <v>0.51749999999999996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Q48">
            <v>41639</v>
          </cell>
          <cell r="R48">
            <v>6.2270215893875262E-2</v>
          </cell>
          <cell r="S48">
            <v>6.2266493494890308E-2</v>
          </cell>
          <cell r="T48">
            <v>5.7221447321078783E-2</v>
          </cell>
          <cell r="U48">
            <v>0.48209999999999997</v>
          </cell>
          <cell r="V48">
            <v>0.51069999999999993</v>
          </cell>
          <cell r="W48">
            <v>0.48970000000000002</v>
          </cell>
          <cell r="X48">
            <v>0.51829999999999998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Q49">
            <v>41670</v>
          </cell>
          <cell r="R49">
            <v>6.2269551435376505E-2</v>
          </cell>
          <cell r="S49">
            <v>6.2273279032371613E-2</v>
          </cell>
          <cell r="T49">
            <v>5.6808029575942443E-2</v>
          </cell>
          <cell r="U49">
            <v>0.47760000000000002</v>
          </cell>
          <cell r="V49">
            <v>0.50669999999999993</v>
          </cell>
          <cell r="W49">
            <v>0.48770000000000002</v>
          </cell>
          <cell r="X49">
            <v>0.51680000000000004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Q50">
            <v>41698</v>
          </cell>
          <cell r="R50">
            <v>6.2268886991057898E-2</v>
          </cell>
          <cell r="S50">
            <v>6.2272690340450791E-2</v>
          </cell>
          <cell r="T50">
            <v>5.6676408865958809E-2</v>
          </cell>
          <cell r="U50">
            <v>0.44350000000000001</v>
          </cell>
          <cell r="V50">
            <v>0.47300000000000003</v>
          </cell>
          <cell r="W50">
            <v>0.48340000000000005</v>
          </cell>
          <cell r="X50">
            <v>0.5131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Q51">
            <v>41729</v>
          </cell>
          <cell r="R51">
            <v>6.2268222560918983E-2</v>
          </cell>
          <cell r="S51">
            <v>6.2271988672522281E-2</v>
          </cell>
          <cell r="T51">
            <v>5.7007969261175254E-2</v>
          </cell>
          <cell r="U51">
            <v>0.44099999999999995</v>
          </cell>
          <cell r="V51">
            <v>0.46879999999999994</v>
          </cell>
          <cell r="W51">
            <v>0.47899999999999998</v>
          </cell>
          <cell r="X51">
            <v>0.5069999999999999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Q52">
            <v>41759</v>
          </cell>
          <cell r="R52">
            <v>6.2267558144959288E-2</v>
          </cell>
          <cell r="S52">
            <v>6.2271287017695361E-2</v>
          </cell>
          <cell r="T52">
            <v>5.7048815303152756E-2</v>
          </cell>
          <cell r="U52">
            <v>0.4395</v>
          </cell>
          <cell r="V52">
            <v>0.46710000000000002</v>
          </cell>
          <cell r="W52">
            <v>0.4748</v>
          </cell>
          <cell r="X52">
            <v>0.50259999999999994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Q53">
            <v>41790</v>
          </cell>
          <cell r="R53">
            <v>6.2266893743178398E-2</v>
          </cell>
          <cell r="S53">
            <v>6.2270585375969641E-2</v>
          </cell>
          <cell r="T53">
            <v>5.7078994447574881E-2</v>
          </cell>
          <cell r="U53">
            <v>0.44079999999999997</v>
          </cell>
          <cell r="V53">
            <v>0.46819999999999989</v>
          </cell>
          <cell r="W53">
            <v>0.4708</v>
          </cell>
          <cell r="X53">
            <v>0.49850000000000011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Q54">
            <v>41820</v>
          </cell>
          <cell r="R54">
            <v>6.2266229355575832E-2</v>
          </cell>
          <cell r="S54">
            <v>6.2269883747344733E-2</v>
          </cell>
          <cell r="T54">
            <v>5.7216637115859337E-2</v>
          </cell>
          <cell r="U54">
            <v>0.4395</v>
          </cell>
          <cell r="V54">
            <v>0.46630000000000005</v>
          </cell>
          <cell r="W54">
            <v>0.46689999999999998</v>
          </cell>
          <cell r="X54">
            <v>0.49390000000000001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Q55">
            <v>41851</v>
          </cell>
          <cell r="R55">
            <v>6.2265564982151148E-2</v>
          </cell>
          <cell r="S55">
            <v>6.2269219295933396E-2</v>
          </cell>
          <cell r="T55">
            <v>5.7427701760308807E-2</v>
          </cell>
          <cell r="U55">
            <v>0.43720000000000003</v>
          </cell>
          <cell r="V55">
            <v>0.46289999999999998</v>
          </cell>
          <cell r="W55">
            <v>0.46299999999999997</v>
          </cell>
          <cell r="X55">
            <v>0.4889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Q56">
            <v>41882</v>
          </cell>
          <cell r="R56">
            <v>6.2264900622903886E-2</v>
          </cell>
          <cell r="S56">
            <v>6.2268554858701981E-2</v>
          </cell>
          <cell r="T56">
            <v>5.7667543053612526E-2</v>
          </cell>
          <cell r="U56">
            <v>0.43869999999999998</v>
          </cell>
          <cell r="V56">
            <v>0.46340000000000003</v>
          </cell>
          <cell r="W56">
            <v>0.45940000000000003</v>
          </cell>
          <cell r="X56">
            <v>0.48429999999999995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Q57">
            <v>41912</v>
          </cell>
          <cell r="R57">
            <v>6.2264236277833576E-2</v>
          </cell>
          <cell r="S57">
            <v>6.2267890435650036E-2</v>
          </cell>
          <cell r="T57">
            <v>5.7914837759616353E-2</v>
          </cell>
          <cell r="U57">
            <v>0.43799999999999994</v>
          </cell>
          <cell r="V57">
            <v>0.46150000000000002</v>
          </cell>
          <cell r="W57">
            <v>0.45569999999999999</v>
          </cell>
          <cell r="X57">
            <v>0.4794000000000001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Q58">
            <v>41943</v>
          </cell>
          <cell r="R58">
            <v>6.0633341396371991E-2</v>
          </cell>
          <cell r="S58">
            <v>6.2131373480896458E-2</v>
          </cell>
          <cell r="T58">
            <v>5.8416373412979339E-2</v>
          </cell>
          <cell r="U58">
            <v>0.43669999999999998</v>
          </cell>
          <cell r="V58">
            <v>0.45739999999999997</v>
          </cell>
          <cell r="W58">
            <v>0.45199999999999996</v>
          </cell>
          <cell r="X58">
            <v>0.47279999999999994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Q59">
            <v>41973</v>
          </cell>
          <cell r="R59">
            <v>5.8934373323203622E-2</v>
          </cell>
          <cell r="S59">
            <v>6.185333122728387E-2</v>
          </cell>
          <cell r="T59">
            <v>5.8709274958586709E-2</v>
          </cell>
          <cell r="U59">
            <v>0.4365</v>
          </cell>
          <cell r="V59">
            <v>0.45479999999999998</v>
          </cell>
          <cell r="W59">
            <v>0.44830000000000003</v>
          </cell>
          <cell r="X59">
            <v>0.4667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Q60">
            <v>42004</v>
          </cell>
          <cell r="R60">
            <v>5.9120372983878705E-2</v>
          </cell>
          <cell r="S60">
            <v>6.1590844318117489E-2</v>
          </cell>
          <cell r="T60">
            <v>5.8741000688455065E-2</v>
          </cell>
          <cell r="U60">
            <v>0.43320000000000003</v>
          </cell>
          <cell r="V60">
            <v>0.45040000000000008</v>
          </cell>
          <cell r="W60">
            <v>0.44450000000000001</v>
          </cell>
          <cell r="X60">
            <v>0.46169999999999994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Q61">
            <v>42035</v>
          </cell>
          <cell r="R61">
            <v>5.9007676809055915E-2</v>
          </cell>
          <cell r="S61">
            <v>6.131902143259077E-2</v>
          </cell>
          <cell r="T61">
            <v>5.8796113112035864E-2</v>
          </cell>
          <cell r="U61">
            <v>0.42930000000000001</v>
          </cell>
          <cell r="V61">
            <v>0.44520000000000004</v>
          </cell>
          <cell r="W61">
            <v>0.44059999999999999</v>
          </cell>
          <cell r="X61">
            <v>0.45660000000000006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Q62">
            <v>42063</v>
          </cell>
          <cell r="R62">
            <v>5.9006991269107009E-2</v>
          </cell>
          <cell r="S62">
            <v>6.1047196789094871E-2</v>
          </cell>
          <cell r="T62">
            <v>5.8614496864864606E-2</v>
          </cell>
          <cell r="U62">
            <v>0.42889999999999995</v>
          </cell>
          <cell r="V62">
            <v>0.44450000000000001</v>
          </cell>
          <cell r="W62">
            <v>0.43710000000000004</v>
          </cell>
          <cell r="X62">
            <v>0.45279999999999992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42094</v>
          </cell>
          <cell r="R63">
            <v>5.9006305745086828E-2</v>
          </cell>
          <cell r="S63">
            <v>6.0775370387775522E-2</v>
          </cell>
          <cell r="T63">
            <v>5.8031808657376359E-2</v>
          </cell>
          <cell r="U63">
            <v>0.4264</v>
          </cell>
          <cell r="V63">
            <v>0.44359999999999999</v>
          </cell>
          <cell r="W63">
            <v>0.43579999999999997</v>
          </cell>
          <cell r="X63">
            <v>0.45309999999999995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42124</v>
          </cell>
          <cell r="R64">
            <v>5.9005620236994891E-2</v>
          </cell>
          <cell r="S64">
            <v>6.0503542228778483E-2</v>
          </cell>
          <cell r="T64">
            <v>5.7687551647110626E-2</v>
          </cell>
          <cell r="U64">
            <v>0.42279999999999995</v>
          </cell>
          <cell r="V64">
            <v>0.44060000000000005</v>
          </cell>
          <cell r="W64">
            <v>0.43430000000000002</v>
          </cell>
          <cell r="X64">
            <v>0.45230000000000004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Q65">
            <v>42155</v>
          </cell>
          <cell r="R65">
            <v>5.9004934744830574E-2</v>
          </cell>
          <cell r="S65">
            <v>6.0231712312249497E-2</v>
          </cell>
          <cell r="T65">
            <v>5.7310850788848025E-2</v>
          </cell>
          <cell r="U65">
            <v>0.42410000000000003</v>
          </cell>
          <cell r="V65">
            <v>0.44259999999999999</v>
          </cell>
          <cell r="W65">
            <v>0.43310000000000004</v>
          </cell>
          <cell r="X65">
            <v>0.45169999999999993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Q66">
            <v>42185</v>
          </cell>
          <cell r="R66">
            <v>5.9004249268593385E-2</v>
          </cell>
          <cell r="S66">
            <v>5.9959880638334295E-2</v>
          </cell>
          <cell r="T66">
            <v>5.6699823137389492E-2</v>
          </cell>
          <cell r="U66">
            <v>0.42279999999999995</v>
          </cell>
          <cell r="V66">
            <v>0.4431000000000001</v>
          </cell>
          <cell r="W66">
            <v>0.43179999999999996</v>
          </cell>
          <cell r="X66">
            <v>0.45209999999999995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Q67">
            <v>42216</v>
          </cell>
          <cell r="R67">
            <v>5.90035638082827E-2</v>
          </cell>
          <cell r="S67">
            <v>5.9688047207178595E-2</v>
          </cell>
          <cell r="T67">
            <v>5.5913166167568716E-2</v>
          </cell>
          <cell r="U67">
            <v>0.42159999999999997</v>
          </cell>
          <cell r="V67">
            <v>0.44449999999999995</v>
          </cell>
          <cell r="W67">
            <v>0.4304</v>
          </cell>
          <cell r="X67">
            <v>0.45339999999999997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Q68">
            <v>42247</v>
          </cell>
          <cell r="R68">
            <v>5.7736089443467739E-2</v>
          </cell>
          <cell r="S68">
            <v>5.9310646275558911E-2</v>
          </cell>
          <cell r="T68">
            <v>5.5254078633195064E-2</v>
          </cell>
          <cell r="U68">
            <v>0.43759999999999999</v>
          </cell>
          <cell r="V68">
            <v>0.46099999999999997</v>
          </cell>
          <cell r="W68">
            <v>0.43049999999999999</v>
          </cell>
          <cell r="X68">
            <v>0.4551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Q69">
            <v>42277</v>
          </cell>
          <cell r="R69">
            <v>5.773545734614749E-2</v>
          </cell>
          <cell r="S69">
            <v>5.8933248031251738E-2</v>
          </cell>
          <cell r="T69">
            <v>5.4684789426264938E-2</v>
          </cell>
          <cell r="U69">
            <v>0.43679999999999997</v>
          </cell>
          <cell r="V69">
            <v>0.46150000000000008</v>
          </cell>
          <cell r="W69">
            <v>0.43049999999999999</v>
          </cell>
          <cell r="X69">
            <v>0.45629999999999998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Q70">
            <v>42308</v>
          </cell>
          <cell r="R70">
            <v>5.7734825262667579E-2</v>
          </cell>
          <cell r="S70">
            <v>5.8691705020109702E-2</v>
          </cell>
          <cell r="T70">
            <v>5.4141765364438349E-2</v>
          </cell>
          <cell r="U70">
            <v>0.43569999999999998</v>
          </cell>
          <cell r="V70">
            <v>0.4617</v>
          </cell>
          <cell r="W70">
            <v>0.43049999999999999</v>
          </cell>
          <cell r="X70">
            <v>0.45760000000000006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Q71">
            <v>42338</v>
          </cell>
          <cell r="R71">
            <v>5.7734193193027507E-2</v>
          </cell>
          <cell r="S71">
            <v>5.8591690009261697E-2</v>
          </cell>
          <cell r="T71">
            <v>5.3683894746037526E-2</v>
          </cell>
          <cell r="U71">
            <v>0.43540000000000001</v>
          </cell>
          <cell r="V71">
            <v>0.46299999999999997</v>
          </cell>
          <cell r="W71">
            <v>0.43049999999999999</v>
          </cell>
          <cell r="X71">
            <v>0.4590999999999999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Q72">
            <v>42369</v>
          </cell>
          <cell r="R72">
            <v>5.7733561137226851E-2</v>
          </cell>
          <cell r="S72">
            <v>5.8476122355374048E-2</v>
          </cell>
          <cell r="T72">
            <v>5.3499368909587543E-2</v>
          </cell>
          <cell r="U72">
            <v>0.43200000000000005</v>
          </cell>
          <cell r="V72">
            <v>0.46040000000000003</v>
          </cell>
          <cell r="W72">
            <v>0.43030000000000002</v>
          </cell>
          <cell r="X72">
            <v>0.45950000000000002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Q73">
            <v>42400</v>
          </cell>
          <cell r="R73">
            <v>5.7732929095265131E-2</v>
          </cell>
          <cell r="S73">
            <v>5.8369893379224817E-2</v>
          </cell>
          <cell r="T73">
            <v>5.3158953697453132E-2</v>
          </cell>
          <cell r="U73">
            <v>0.42800000000000005</v>
          </cell>
          <cell r="V73">
            <v>0.45780000000000004</v>
          </cell>
          <cell r="W73">
            <v>0.43000000000000005</v>
          </cell>
          <cell r="X73">
            <v>0.46059999999999995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Q74">
            <v>42429</v>
          </cell>
          <cell r="R74">
            <v>5.7732297067141884E-2</v>
          </cell>
          <cell r="S74">
            <v>5.826366886239439E-2</v>
          </cell>
          <cell r="T74">
            <v>5.2793158542871824E-2</v>
          </cell>
          <cell r="U74">
            <v>0.42759999999999998</v>
          </cell>
          <cell r="V74">
            <v>0.45899999999999996</v>
          </cell>
          <cell r="W74">
            <v>0.42989999999999995</v>
          </cell>
          <cell r="X74">
            <v>0.46210000000000001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Q75">
            <v>42460</v>
          </cell>
          <cell r="R75">
            <v>5.7731665052856693E-2</v>
          </cell>
          <cell r="S75">
            <v>5.8157448804708543E-2</v>
          </cell>
          <cell r="T75">
            <v>5.2426824222414264E-2</v>
          </cell>
          <cell r="U75">
            <v>0.42500000000000004</v>
          </cell>
          <cell r="V75">
            <v>0.45799999999999991</v>
          </cell>
          <cell r="W75">
            <v>0.42969999999999997</v>
          </cell>
          <cell r="X75">
            <v>0.46340000000000003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Q76">
            <v>42490</v>
          </cell>
          <cell r="R76">
            <v>5.7731033052409064E-2</v>
          </cell>
          <cell r="S76">
            <v>5.8051233205993057E-2</v>
          </cell>
          <cell r="T76">
            <v>5.1990044909373145E-2</v>
          </cell>
          <cell r="U76">
            <v>0.42149999999999999</v>
          </cell>
          <cell r="V76">
            <v>0.45650000000000002</v>
          </cell>
          <cell r="W76">
            <v>0.4294</v>
          </cell>
          <cell r="X76">
            <v>0.46489999999999992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Q77">
            <v>42521</v>
          </cell>
          <cell r="R77">
            <v>5.7730401065798596E-2</v>
          </cell>
          <cell r="S77">
            <v>5.7945022066073715E-2</v>
          </cell>
          <cell r="T77">
            <v>5.1515222305300069E-2</v>
          </cell>
          <cell r="U77">
            <v>0.42290000000000005</v>
          </cell>
          <cell r="V77">
            <v>0.46010000000000001</v>
          </cell>
          <cell r="W77">
            <v>0.4294</v>
          </cell>
          <cell r="X77">
            <v>0.46709999999999996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Q78">
            <v>42551</v>
          </cell>
          <cell r="R78">
            <v>5.7729769093024769E-2</v>
          </cell>
          <cell r="S78">
            <v>5.7838815384776331E-2</v>
          </cell>
          <cell r="T78">
            <v>5.1098561243138156E-2</v>
          </cell>
          <cell r="U78">
            <v>0.42159999999999997</v>
          </cell>
          <cell r="V78">
            <v>0.46089999999999998</v>
          </cell>
          <cell r="W78">
            <v>0.42930000000000001</v>
          </cell>
          <cell r="X78">
            <v>0.46890000000000004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Q79">
            <v>42582</v>
          </cell>
          <cell r="R79">
            <v>5.7729137134087186E-2</v>
          </cell>
          <cell r="S79">
            <v>5.773261316192671E-2</v>
          </cell>
          <cell r="T79">
            <v>5.0715329137649055E-2</v>
          </cell>
          <cell r="U79">
            <v>0.42030000000000001</v>
          </cell>
          <cell r="V79">
            <v>0.46149999999999997</v>
          </cell>
          <cell r="W79">
            <v>0.42920000000000003</v>
          </cell>
          <cell r="X79">
            <v>0.47060000000000002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Q80">
            <v>42613</v>
          </cell>
          <cell r="R80">
            <v>5.7728505188985355E-2</v>
          </cell>
          <cell r="S80">
            <v>5.773198114071984E-2</v>
          </cell>
          <cell r="T80">
            <v>5.0136491169127884E-2</v>
          </cell>
          <cell r="U80">
            <v>0.42190000000000005</v>
          </cell>
          <cell r="V80">
            <v>0.46600000000000003</v>
          </cell>
          <cell r="W80">
            <v>0.42810000000000004</v>
          </cell>
          <cell r="X80">
            <v>0.47240000000000004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Q81">
            <v>42643</v>
          </cell>
          <cell r="R81">
            <v>5.7727873257718811E-2</v>
          </cell>
          <cell r="S81">
            <v>5.7731349133350783E-2</v>
          </cell>
          <cell r="T81">
            <v>4.9641551446097186E-2</v>
          </cell>
          <cell r="U81">
            <v>0.42110000000000003</v>
          </cell>
          <cell r="V81">
            <v>0.46809999999999996</v>
          </cell>
          <cell r="W81">
            <v>0.42679999999999996</v>
          </cell>
          <cell r="X81">
            <v>0.47400000000000003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Q82">
            <v>42674</v>
          </cell>
          <cell r="R82">
            <v>5.7727241340287151E-2</v>
          </cell>
          <cell r="S82">
            <v>5.7730717139819081E-2</v>
          </cell>
          <cell r="T82">
            <v>4.9246265320932549E-2</v>
          </cell>
          <cell r="U82">
            <v>0.41990000000000005</v>
          </cell>
          <cell r="V82">
            <v>0.46970000000000006</v>
          </cell>
          <cell r="W82">
            <v>0.42549999999999999</v>
          </cell>
          <cell r="X82">
            <v>0.47549999999999998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Q83">
            <v>42704</v>
          </cell>
          <cell r="R83">
            <v>5.7726609436689877E-2</v>
          </cell>
          <cell r="S83">
            <v>5.7730085160124268E-2</v>
          </cell>
          <cell r="T83">
            <v>4.889145242678291E-2</v>
          </cell>
          <cell r="U83">
            <v>0.42000000000000004</v>
          </cell>
          <cell r="V83">
            <v>0.47240000000000004</v>
          </cell>
          <cell r="W83">
            <v>0.42430000000000001</v>
          </cell>
          <cell r="X83">
            <v>0.47680000000000006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Q84">
            <v>42735</v>
          </cell>
          <cell r="R84">
            <v>5.7725977546926571E-2</v>
          </cell>
          <cell r="S84">
            <v>5.7729453194265916E-2</v>
          </cell>
          <cell r="T84">
            <v>4.8574040172838694E-2</v>
          </cell>
          <cell r="U84">
            <v>0.41659999999999997</v>
          </cell>
          <cell r="V84">
            <v>0.4714000000000001</v>
          </cell>
          <cell r="W84">
            <v>0.42290000000000005</v>
          </cell>
          <cell r="X84">
            <v>0.47779999999999995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Q85">
            <v>42766</v>
          </cell>
          <cell r="R85">
            <v>5.7725345670996742E-2</v>
          </cell>
          <cell r="S85">
            <v>5.7728821242243551E-2</v>
          </cell>
          <cell r="T85">
            <v>4.8282338271479243E-2</v>
          </cell>
          <cell r="U85">
            <v>0.41259999999999997</v>
          </cell>
          <cell r="V85">
            <v>0.46949999999999997</v>
          </cell>
          <cell r="W85">
            <v>0.4214</v>
          </cell>
          <cell r="X85">
            <v>0.47860000000000003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Q86">
            <v>42794</v>
          </cell>
          <cell r="R86">
            <v>5.7724713808899944E-2</v>
          </cell>
          <cell r="S86">
            <v>5.7728189304056737E-2</v>
          </cell>
          <cell r="T86">
            <v>4.798529013189691E-2</v>
          </cell>
          <cell r="U86">
            <v>0.41210000000000002</v>
          </cell>
          <cell r="V86">
            <v>0.4713</v>
          </cell>
          <cell r="W86">
            <v>0.42020000000000002</v>
          </cell>
          <cell r="X86">
            <v>0.47960000000000003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Q87">
            <v>42825</v>
          </cell>
          <cell r="R87">
            <v>5.7724081960635748E-2</v>
          </cell>
          <cell r="S87">
            <v>5.7727557379704995E-2</v>
          </cell>
          <cell r="T87">
            <v>4.7700862958855839E-2</v>
          </cell>
          <cell r="U87">
            <v>0.40300000000000002</v>
          </cell>
          <cell r="V87">
            <v>0.46399999999999997</v>
          </cell>
          <cell r="W87">
            <v>0.41830000000000001</v>
          </cell>
          <cell r="X87">
            <v>0.4798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Q88">
            <v>42855</v>
          </cell>
          <cell r="R88">
            <v>5.7723450126203647E-2</v>
          </cell>
          <cell r="S88">
            <v>5.7726925469187867E-2</v>
          </cell>
          <cell r="T88">
            <v>4.7473154594330096E-2</v>
          </cell>
          <cell r="U88">
            <v>0.40139999999999998</v>
          </cell>
          <cell r="V88">
            <v>0.4642</v>
          </cell>
          <cell r="W88">
            <v>0.41639999999999999</v>
          </cell>
          <cell r="X88">
            <v>0.47960000000000008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Q89">
            <v>42886</v>
          </cell>
          <cell r="R89">
            <v>5.4647113526264356E-2</v>
          </cell>
          <cell r="S89">
            <v>5.746998484089335E-2</v>
          </cell>
          <cell r="T89">
            <v>4.7608461253704944E-2</v>
          </cell>
          <cell r="U89">
            <v>0.46489999999999998</v>
          </cell>
          <cell r="V89">
            <v>0.51539999999999997</v>
          </cell>
          <cell r="W89">
            <v>0.42069999999999996</v>
          </cell>
          <cell r="X89">
            <v>0.48209999999999997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Q90">
            <v>42916</v>
          </cell>
          <cell r="R90">
            <v>5.4466816901196383E-2</v>
          </cell>
          <cell r="S90">
            <v>5.7198072158240985E-2</v>
          </cell>
          <cell r="T90">
            <v>4.7873761588269205E-2</v>
          </cell>
          <cell r="U90">
            <v>0.44440000000000002</v>
          </cell>
          <cell r="V90">
            <v>0.49659999999999999</v>
          </cell>
          <cell r="W90">
            <v>0.42279999999999995</v>
          </cell>
          <cell r="X90">
            <v>0.48150000000000004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Q91">
            <v>42947</v>
          </cell>
          <cell r="R91">
            <v>5.4367563000119912E-2</v>
          </cell>
          <cell r="S91">
            <v>5.6917940980410371E-2</v>
          </cell>
          <cell r="T91">
            <v>4.8039036921946277E-2</v>
          </cell>
          <cell r="U91">
            <v>0.44310000000000005</v>
          </cell>
          <cell r="V91">
            <v>0.49419999999999992</v>
          </cell>
          <cell r="W91">
            <v>0.42490000000000006</v>
          </cell>
          <cell r="X91">
            <v>0.48150000000000004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Q92">
            <v>42978</v>
          </cell>
          <cell r="R92">
            <v>5.4367160989585835E-2</v>
          </cell>
          <cell r="S92">
            <v>5.6637828963793747E-2</v>
          </cell>
          <cell r="T92">
            <v>4.8199122214609987E-2</v>
          </cell>
          <cell r="U92">
            <v>0.44469999999999998</v>
          </cell>
          <cell r="V92">
            <v>0.49459999999999998</v>
          </cell>
          <cell r="W92">
            <v>0.42710000000000004</v>
          </cell>
          <cell r="X92">
            <v>0.48179999999999995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Q93">
            <v>43008</v>
          </cell>
          <cell r="R93">
            <v>5.4366760541292025E-2</v>
          </cell>
          <cell r="S93">
            <v>5.6357736237424849E-2</v>
          </cell>
          <cell r="T93">
            <v>4.8352822112228626E-2</v>
          </cell>
          <cell r="U93">
            <v>0.44389999999999996</v>
          </cell>
          <cell r="V93">
            <v>0.49270000000000003</v>
          </cell>
          <cell r="W93">
            <v>0.42920000000000003</v>
          </cell>
          <cell r="X93">
            <v>0.48190000000000005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Q94">
            <v>43039</v>
          </cell>
          <cell r="R94">
            <v>5.4366360098897316E-2</v>
          </cell>
          <cell r="S94">
            <v>5.6077662800642358E-2</v>
          </cell>
          <cell r="T94">
            <v>4.8563366802313407E-2</v>
          </cell>
          <cell r="U94">
            <v>0.44269999999999998</v>
          </cell>
          <cell r="V94">
            <v>0.49039999999999989</v>
          </cell>
          <cell r="W94">
            <v>0.43110000000000004</v>
          </cell>
          <cell r="X94">
            <v>0.48199999999999993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Q95">
            <v>43069</v>
          </cell>
          <cell r="R95">
            <v>5.4355065994008238E-2</v>
          </cell>
          <cell r="S95">
            <v>5.5796700847085545E-2</v>
          </cell>
          <cell r="T95">
            <v>4.8772233471069654E-2</v>
          </cell>
          <cell r="U95">
            <v>0.44289999999999996</v>
          </cell>
          <cell r="V95">
            <v>0.48960000000000009</v>
          </cell>
          <cell r="W95">
            <v>0.43310000000000004</v>
          </cell>
          <cell r="X95">
            <v>0.48240000000000011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Q96">
            <v>43100</v>
          </cell>
          <cell r="R96">
            <v>5.4354665643648201E-2</v>
          </cell>
          <cell r="S96">
            <v>5.5515758188479016E-2</v>
          </cell>
          <cell r="T96">
            <v>4.8980783366895687E-2</v>
          </cell>
          <cell r="U96">
            <v>0.4395</v>
          </cell>
          <cell r="V96">
            <v>0.48520000000000002</v>
          </cell>
          <cell r="W96">
            <v>0.43479999999999996</v>
          </cell>
          <cell r="X96">
            <v>0.48250000000000004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Q97">
            <v>43131</v>
          </cell>
          <cell r="R97">
            <v>5.4354265299185633E-2</v>
          </cell>
          <cell r="S97">
            <v>5.5234834824161437E-2</v>
          </cell>
          <cell r="T97">
            <v>4.9179316162688676E-2</v>
          </cell>
          <cell r="U97">
            <v>0.43540000000000001</v>
          </cell>
          <cell r="V97">
            <v>0.4801999999999999</v>
          </cell>
          <cell r="W97">
            <v>0.43640000000000001</v>
          </cell>
          <cell r="X97">
            <v>0.48259999999999997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Q98">
            <v>43159</v>
          </cell>
          <cell r="R98">
            <v>5.4353864960620397E-2</v>
          </cell>
          <cell r="S98">
            <v>5.4953930753471485E-2</v>
          </cell>
          <cell r="T98">
            <v>4.9341187793170226E-2</v>
          </cell>
          <cell r="U98">
            <v>0.43500000000000005</v>
          </cell>
          <cell r="V98">
            <v>0.4788</v>
          </cell>
          <cell r="W98">
            <v>0.43820000000000003</v>
          </cell>
          <cell r="X98">
            <v>0.4829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Q99">
            <v>43190</v>
          </cell>
          <cell r="R99">
            <v>5.4353464627952444E-2</v>
          </cell>
          <cell r="S99">
            <v>5.4673045975747875E-2</v>
          </cell>
          <cell r="T99">
            <v>4.9484952007419133E-2</v>
          </cell>
          <cell r="U99">
            <v>0.43059999999999998</v>
          </cell>
          <cell r="V99">
            <v>0.47340000000000004</v>
          </cell>
          <cell r="W99">
            <v>0.43969999999999998</v>
          </cell>
          <cell r="X99">
            <v>0.48290000000000005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Q100">
            <v>43220</v>
          </cell>
          <cell r="R100">
            <v>5.3417981175764934E-2</v>
          </cell>
          <cell r="S100">
            <v>5.4314256896544642E-2</v>
          </cell>
          <cell r="T100">
            <v>4.9683715907001123E-2</v>
          </cell>
          <cell r="U100">
            <v>0.46240000000000003</v>
          </cell>
          <cell r="V100">
            <v>0.49879999999999997</v>
          </cell>
          <cell r="W100">
            <v>0.4446</v>
          </cell>
          <cell r="X100">
            <v>0.48499999999999999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Q101">
            <v>43251</v>
          </cell>
          <cell r="R101">
            <v>5.3801884690922439E-2</v>
          </cell>
          <cell r="S101">
            <v>5.4243821160266138E-2</v>
          </cell>
          <cell r="T101">
            <v>4.9628807684904755E-2</v>
          </cell>
          <cell r="U101">
            <v>0.46389999999999998</v>
          </cell>
          <cell r="V101">
            <v>0.4995</v>
          </cell>
          <cell r="W101">
            <v>0.44489999999999996</v>
          </cell>
          <cell r="X101">
            <v>0.48409999999999997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Q102">
            <v>43281</v>
          </cell>
          <cell r="R102">
            <v>5.3801538574108541E-2</v>
          </cell>
          <cell r="S102">
            <v>5.4188381299675487E-2</v>
          </cell>
          <cell r="T102">
            <v>4.9619821873934114E-2</v>
          </cell>
          <cell r="U102">
            <v>0.46260000000000001</v>
          </cell>
          <cell r="V102">
            <v>0.49850000000000005</v>
          </cell>
          <cell r="W102">
            <v>0.44650000000000001</v>
          </cell>
          <cell r="X102">
            <v>0.48569999999999997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Q103">
            <v>43312</v>
          </cell>
          <cell r="R103">
            <v>5.3801192461747957E-2</v>
          </cell>
          <cell r="S103">
            <v>5.414118375481116E-2</v>
          </cell>
          <cell r="T103">
            <v>4.9733881571439813E-2</v>
          </cell>
          <cell r="U103">
            <v>0.46130000000000004</v>
          </cell>
          <cell r="V103">
            <v>0.497</v>
          </cell>
          <cell r="W103">
            <v>0.44799999999999995</v>
          </cell>
          <cell r="X103">
            <v>0.48679999999999995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Q104">
            <v>43343</v>
          </cell>
          <cell r="R104">
            <v>5.380084635384047E-2</v>
          </cell>
          <cell r="S104">
            <v>5.4093990868499052E-2</v>
          </cell>
          <cell r="T104">
            <v>4.9864483128752586E-2</v>
          </cell>
          <cell r="U104">
            <v>0.45840000000000003</v>
          </cell>
          <cell r="V104">
            <v>0.49399999999999999</v>
          </cell>
          <cell r="W104">
            <v>0.44950000000000001</v>
          </cell>
          <cell r="X104">
            <v>0.48770000000000002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Q105">
            <v>43373</v>
          </cell>
          <cell r="R105">
            <v>5.3800500250386005E-2</v>
          </cell>
          <cell r="S105">
            <v>5.4046802510923538E-2</v>
          </cell>
          <cell r="T105">
            <v>5.0031564332018837E-2</v>
          </cell>
          <cell r="U105">
            <v>0.45760000000000001</v>
          </cell>
          <cell r="V105">
            <v>0.49290000000000006</v>
          </cell>
          <cell r="W105">
            <v>0.45069999999999999</v>
          </cell>
          <cell r="X105">
            <v>0.48820000000000002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Q106">
            <v>43404</v>
          </cell>
          <cell r="R106">
            <v>5.3800154151384588E-2</v>
          </cell>
          <cell r="S106">
            <v>5.3999618681964151E-2</v>
          </cell>
          <cell r="T106">
            <v>5.0071984036175951E-2</v>
          </cell>
          <cell r="U106">
            <v>0.45630000000000004</v>
          </cell>
          <cell r="V106">
            <v>0.4912999999999999</v>
          </cell>
          <cell r="W106">
            <v>0.45179999999999998</v>
          </cell>
          <cell r="X106">
            <v>0.48860000000000003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Q107">
            <v>43434</v>
          </cell>
          <cell r="R107">
            <v>5.3799808056835978E-2</v>
          </cell>
          <cell r="S107">
            <v>5.3953347187199796E-2</v>
          </cell>
          <cell r="T107">
            <v>5.012125734595764E-2</v>
          </cell>
          <cell r="U107">
            <v>0.45660000000000001</v>
          </cell>
          <cell r="V107">
            <v>0.49109999999999998</v>
          </cell>
          <cell r="W107">
            <v>0.45309999999999995</v>
          </cell>
          <cell r="X107">
            <v>0.48909999999999998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Q108">
            <v>43465</v>
          </cell>
          <cell r="R108">
            <v>5.379946196674025E-2</v>
          </cell>
          <cell r="S108">
            <v>5.3907080214124131E-2</v>
          </cell>
          <cell r="T108">
            <v>5.0172088290976913E-2</v>
          </cell>
          <cell r="U108">
            <v>0.45309999999999995</v>
          </cell>
          <cell r="V108">
            <v>0.48719999999999991</v>
          </cell>
          <cell r="W108">
            <v>0.45399999999999996</v>
          </cell>
          <cell r="X108">
            <v>0.48919999999999991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Q109">
            <v>43496</v>
          </cell>
          <cell r="R109">
            <v>5.3799115881097197E-2</v>
          </cell>
          <cell r="S109">
            <v>5.386081776261676E-2</v>
          </cell>
          <cell r="T109">
            <v>5.0223516582613537E-2</v>
          </cell>
          <cell r="U109">
            <v>0.44889999999999997</v>
          </cell>
          <cell r="V109">
            <v>0.48260000000000003</v>
          </cell>
          <cell r="W109">
            <v>0.45479999999999998</v>
          </cell>
          <cell r="X109">
            <v>0.48920000000000002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Q110">
            <v>43524</v>
          </cell>
          <cell r="R110">
            <v>5.3798769799906762E-2</v>
          </cell>
          <cell r="S110">
            <v>5.3814559832557306E-2</v>
          </cell>
          <cell r="T110">
            <v>5.0278160832783948E-2</v>
          </cell>
          <cell r="U110">
            <v>0.44840000000000002</v>
          </cell>
          <cell r="V110">
            <v>0.48160000000000003</v>
          </cell>
          <cell r="W110">
            <v>0.45589999999999997</v>
          </cell>
          <cell r="X110">
            <v>0.4895000000000001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Q111">
            <v>43555</v>
          </cell>
          <cell r="R111">
            <v>4.9025365838231375E-2</v>
          </cell>
          <cell r="S111">
            <v>5.3370551600080529E-2</v>
          </cell>
          <cell r="T111">
            <v>5.0117523343154918E-2</v>
          </cell>
          <cell r="U111">
            <v>0.45999999999999996</v>
          </cell>
          <cell r="V111">
            <v>0.48970000000000002</v>
          </cell>
          <cell r="W111">
            <v>0.45809999999999995</v>
          </cell>
          <cell r="X111">
            <v>0.48989999999999995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Q112">
            <v>43585</v>
          </cell>
          <cell r="R112">
            <v>4.9217977387795625E-2</v>
          </cell>
          <cell r="S112">
            <v>5.3020551284416434E-2</v>
          </cell>
          <cell r="T112">
            <v>4.99236180419051E-2</v>
          </cell>
          <cell r="U112">
            <v>0.45840000000000003</v>
          </cell>
          <cell r="V112">
            <v>0.48710000000000003</v>
          </cell>
          <cell r="W112">
            <v>0.45779999999999998</v>
          </cell>
          <cell r="X112">
            <v>0.48830000000000001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Q113">
            <v>43616</v>
          </cell>
          <cell r="R113">
            <v>4.9217774906429285E-2</v>
          </cell>
          <cell r="S113">
            <v>5.2638542135708677E-2</v>
          </cell>
          <cell r="T113">
            <v>4.965960132505489E-2</v>
          </cell>
          <cell r="U113">
            <v>0.45989999999999998</v>
          </cell>
          <cell r="V113">
            <v>0.48860000000000003</v>
          </cell>
          <cell r="W113">
            <v>0.4577</v>
          </cell>
          <cell r="X113">
            <v>0.48810000000000003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Q114">
            <v>43646</v>
          </cell>
          <cell r="R114">
            <v>4.9217572426729014E-2</v>
          </cell>
          <cell r="S114">
            <v>5.2256544956760374E-2</v>
          </cell>
          <cell r="T114">
            <v>4.9364454251074531E-2</v>
          </cell>
          <cell r="U114">
            <v>0.45860000000000001</v>
          </cell>
          <cell r="V114">
            <v>0.48719999999999997</v>
          </cell>
          <cell r="W114">
            <v>0.45750000000000002</v>
          </cell>
          <cell r="X114">
            <v>0.48760000000000009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Q115">
            <v>43677</v>
          </cell>
          <cell r="R115">
            <v>4.9217369948694682E-2</v>
          </cell>
          <cell r="S115">
            <v>5.1874559747339261E-2</v>
          </cell>
          <cell r="T115">
            <v>4.9066144352125654E-2</v>
          </cell>
          <cell r="U115">
            <v>0.45730000000000004</v>
          </cell>
          <cell r="V115">
            <v>0.48599999999999993</v>
          </cell>
          <cell r="W115">
            <v>0.45720000000000005</v>
          </cell>
          <cell r="X115">
            <v>0.48720000000000002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Q116">
            <v>43708</v>
          </cell>
          <cell r="R116">
            <v>4.9217167472326323E-2</v>
          </cell>
          <cell r="S116">
            <v>5.1492586507213084E-2</v>
          </cell>
          <cell r="T116">
            <v>4.8762039411237773E-2</v>
          </cell>
          <cell r="U116">
            <v>0.45879999999999999</v>
          </cell>
          <cell r="V116">
            <v>0.48760000000000003</v>
          </cell>
          <cell r="W116">
            <v>0.45720000000000005</v>
          </cell>
          <cell r="X116">
            <v>0.48700000000000004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Q117">
            <v>43738</v>
          </cell>
          <cell r="R117">
            <v>4.921696499762393E-2</v>
          </cell>
          <cell r="S117">
            <v>5.1110625236149593E-2</v>
          </cell>
          <cell r="T117">
            <v>4.8407609874436069E-2</v>
          </cell>
          <cell r="U117">
            <v>0.45799999999999996</v>
          </cell>
          <cell r="V117">
            <v>0.48729999999999996</v>
          </cell>
          <cell r="W117">
            <v>0.45730000000000004</v>
          </cell>
          <cell r="X117">
            <v>0.4875000000000001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Q118">
            <v>43769</v>
          </cell>
          <cell r="R118">
            <v>4.9216762524587405E-2</v>
          </cell>
          <cell r="S118">
            <v>5.0728675933916494E-2</v>
          </cell>
          <cell r="T118">
            <v>4.8050554317008831E-2</v>
          </cell>
          <cell r="U118">
            <v>0.45679999999999998</v>
          </cell>
          <cell r="V118">
            <v>0.48660000000000003</v>
          </cell>
          <cell r="W118">
            <v>0.45730000000000004</v>
          </cell>
          <cell r="X118">
            <v>0.4879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Q119">
            <v>43799</v>
          </cell>
          <cell r="R119">
            <v>4.941713204296528E-2</v>
          </cell>
          <cell r="S119">
            <v>5.0363452932760594E-2</v>
          </cell>
          <cell r="T119">
            <v>4.787950307614406E-2</v>
          </cell>
          <cell r="U119">
            <v>0.48729999999999996</v>
          </cell>
          <cell r="V119">
            <v>0.51329999999999998</v>
          </cell>
          <cell r="W119">
            <v>0.46020000000000005</v>
          </cell>
          <cell r="X119">
            <v>0.48959999999999998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Q120">
            <v>43830</v>
          </cell>
          <cell r="R120">
            <v>4.9880136450260217E-2</v>
          </cell>
          <cell r="S120">
            <v>5.0036842473053927E-2</v>
          </cell>
          <cell r="T120">
            <v>4.7853489139981456E-2</v>
          </cell>
          <cell r="U120">
            <v>0.48380000000000001</v>
          </cell>
          <cell r="V120">
            <v>0.50819999999999999</v>
          </cell>
          <cell r="W120">
            <v>0.46279999999999999</v>
          </cell>
          <cell r="X120">
            <v>0.48980000000000001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Q121">
            <v>43861</v>
          </cell>
          <cell r="R121">
            <v>4.9879954801767906E-2</v>
          </cell>
          <cell r="S121">
            <v>4.9710245716443148E-2</v>
          </cell>
          <cell r="T121">
            <v>4.7816538226420922E-2</v>
          </cell>
          <cell r="U121">
            <v>0.47960000000000003</v>
          </cell>
          <cell r="V121">
            <v>0.50229999999999997</v>
          </cell>
          <cell r="W121">
            <v>0.46519999999999995</v>
          </cell>
          <cell r="X121">
            <v>0.49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Q122">
            <v>43890</v>
          </cell>
          <cell r="R122">
            <v>4.9879773154598607E-2</v>
          </cell>
          <cell r="S122">
            <v>4.9383662662667471E-2</v>
          </cell>
          <cell r="T122">
            <v>4.7781028377858144E-2</v>
          </cell>
          <cell r="U122">
            <v>0.47909999999999997</v>
          </cell>
          <cell r="V122">
            <v>0.50009999999999999</v>
          </cell>
          <cell r="W122">
            <v>0.46779999999999999</v>
          </cell>
          <cell r="X122">
            <v>0.49050000000000005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Q123">
            <v>43921</v>
          </cell>
          <cell r="R123">
            <v>4.9879591508752326E-2</v>
          </cell>
          <cell r="S123">
            <v>4.9454848135210887E-2</v>
          </cell>
          <cell r="T123">
            <v>4.7632045556795753E-2</v>
          </cell>
          <cell r="U123">
            <v>0.47640000000000005</v>
          </cell>
          <cell r="V123">
            <v>0.49650000000000011</v>
          </cell>
          <cell r="W123">
            <v>0.46860000000000002</v>
          </cell>
          <cell r="X123">
            <v>0.49009999999999998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Q124">
            <v>43951</v>
          </cell>
          <cell r="R124">
            <v>4.9879409864228973E-2</v>
          </cell>
          <cell r="S124">
            <v>4.9509967508247009E-2</v>
          </cell>
          <cell r="T124">
            <v>4.7737814679234498E-2</v>
          </cell>
          <cell r="U124">
            <v>0.46930000000000005</v>
          </cell>
          <cell r="V124">
            <v>0.48919999999999997</v>
          </cell>
          <cell r="W124">
            <v>0.46950000000000003</v>
          </cell>
          <cell r="X124">
            <v>0.49049999999999999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Q125">
            <v>43982</v>
          </cell>
          <cell r="R125">
            <v>4.9801742494322655E-2</v>
          </cell>
          <cell r="S125">
            <v>4.9558631473904775E-2</v>
          </cell>
          <cell r="T125">
            <v>4.7828992294345632E-2</v>
          </cell>
          <cell r="U125">
            <v>0.4708</v>
          </cell>
          <cell r="V125">
            <v>0.49029999999999996</v>
          </cell>
          <cell r="W125">
            <v>0.47060000000000002</v>
          </cell>
          <cell r="X125">
            <v>0.49109999999999998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Q126">
            <v>44012</v>
          </cell>
          <cell r="R126">
            <v>4.9801561134619858E-2</v>
          </cell>
          <cell r="S126">
            <v>4.9607297199562354E-2</v>
          </cell>
          <cell r="T126">
            <v>4.7919396431850163E-2</v>
          </cell>
          <cell r="U126">
            <v>0.46940000000000004</v>
          </cell>
          <cell r="V126">
            <v>0.48870000000000002</v>
          </cell>
          <cell r="W126">
            <v>0.47150000000000003</v>
          </cell>
          <cell r="X126">
            <v>0.49150000000000005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Q127">
            <v>44043</v>
          </cell>
          <cell r="R127">
            <v>4.9801379776238039E-2</v>
          </cell>
          <cell r="S127">
            <v>4.9655964685190956E-2</v>
          </cell>
          <cell r="T127">
            <v>4.8008501328487309E-2</v>
          </cell>
          <cell r="U127">
            <v>0.46809999999999996</v>
          </cell>
          <cell r="V127">
            <v>0.48709999999999998</v>
          </cell>
          <cell r="W127">
            <v>0.47230000000000005</v>
          </cell>
          <cell r="X127">
            <v>0.4919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Q128">
            <v>44074</v>
          </cell>
          <cell r="R128">
            <v>4.9801198419177045E-2</v>
          </cell>
          <cell r="S128">
            <v>4.9704633930761855E-2</v>
          </cell>
          <cell r="T128">
            <v>4.8098223242719028E-2</v>
          </cell>
          <cell r="U128">
            <v>0.46970000000000001</v>
          </cell>
          <cell r="V128">
            <v>0.48839999999999989</v>
          </cell>
          <cell r="W128">
            <v>0.47340000000000004</v>
          </cell>
          <cell r="X128">
            <v>0.4924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Q129">
            <v>44104</v>
          </cell>
          <cell r="R129">
            <v>4.980101706343687E-2</v>
          </cell>
          <cell r="S129">
            <v>4.9753304936246266E-2</v>
          </cell>
          <cell r="T129">
            <v>4.81877992481086E-2</v>
          </cell>
          <cell r="U129">
            <v>0.46889999999999998</v>
          </cell>
          <cell r="V129">
            <v>0.48719999999999997</v>
          </cell>
          <cell r="W129">
            <v>0.47419999999999995</v>
          </cell>
          <cell r="X129">
            <v>0.49280000000000002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</sheetData>
      <sheetData sheetId="2"/>
      <sheetData sheetId="3"/>
      <sheetData sheetId="4"/>
      <sheetData sheetId="5"/>
      <sheetData sheetId="6">
        <row r="2">
          <cell r="A2" t="str">
            <v>Version 2016 - 0.1.5</v>
          </cell>
        </row>
        <row r="3">
          <cell r="B3" t="str">
            <v>0.1.5</v>
          </cell>
        </row>
      </sheetData>
      <sheetData sheetId="7"/>
      <sheetData sheetId="8">
        <row r="7">
          <cell r="A7">
            <v>1</v>
          </cell>
        </row>
      </sheetData>
      <sheetData sheetId="9"/>
      <sheetData sheetId="10"/>
      <sheetData sheetId="11"/>
      <sheetData sheetId="12">
        <row r="3">
          <cell r="A3" t="str">
            <v>INTEREST UPDATED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0">
          <cell r="A140" t="str">
            <v>Labor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5">
          <cell r="BK35">
            <v>-35081286.022307709</v>
          </cell>
        </row>
      </sheetData>
      <sheetData sheetId="48">
        <row r="38">
          <cell r="E38">
            <v>226318.53645457805</v>
          </cell>
        </row>
      </sheetData>
      <sheetData sheetId="49"/>
      <sheetData sheetId="50">
        <row r="247">
          <cell r="T247">
            <v>1481485.3461829692</v>
          </cell>
        </row>
      </sheetData>
      <sheetData sheetId="51"/>
      <sheetData sheetId="52"/>
      <sheetData sheetId="53"/>
      <sheetData sheetId="54"/>
      <sheetData sheetId="55">
        <row r="7">
          <cell r="L7">
            <v>423190595.58689737</v>
          </cell>
        </row>
      </sheetData>
      <sheetData sheetId="56">
        <row r="159">
          <cell r="A159" t="str">
            <v>BEGINNING RATE BASE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9011289.438500002</v>
          </cell>
        </row>
      </sheetData>
      <sheetData sheetId="71">
        <row r="7">
          <cell r="D7">
            <v>50054426.264200009</v>
          </cell>
        </row>
      </sheetData>
      <sheetData sheetId="72">
        <row r="7">
          <cell r="D7">
            <v>90965563.654499948</v>
          </cell>
        </row>
      </sheetData>
      <sheetData sheetId="73">
        <row r="7">
          <cell r="D7">
            <v>30220000</v>
          </cell>
        </row>
      </sheetData>
      <sheetData sheetId="74">
        <row r="7">
          <cell r="D7">
            <v>39767333.917400032</v>
          </cell>
        </row>
      </sheetData>
      <sheetData sheetId="75">
        <row r="7">
          <cell r="D7">
            <v>27255369</v>
          </cell>
        </row>
      </sheetData>
      <sheetData sheetId="76">
        <row r="7">
          <cell r="D7">
            <v>70533134</v>
          </cell>
        </row>
        <row r="97">
          <cell r="M97">
            <v>1331123.582957834</v>
          </cell>
        </row>
      </sheetData>
      <sheetData sheetId="77">
        <row r="7">
          <cell r="D7">
            <v>709305</v>
          </cell>
        </row>
      </sheetData>
      <sheetData sheetId="78">
        <row r="7">
          <cell r="D7">
            <v>805597.52525048237</v>
          </cell>
        </row>
      </sheetData>
      <sheetData sheetId="79">
        <row r="7">
          <cell r="D7">
            <v>16369000</v>
          </cell>
        </row>
      </sheetData>
      <sheetData sheetId="80">
        <row r="7">
          <cell r="D7">
            <v>198873.76500000013</v>
          </cell>
        </row>
      </sheetData>
      <sheetData sheetId="81">
        <row r="7">
          <cell r="D7">
            <v>15354054.460000005</v>
          </cell>
        </row>
      </sheetData>
      <sheetData sheetId="82">
        <row r="7">
          <cell r="D7">
            <v>37145401.422596402</v>
          </cell>
        </row>
      </sheetData>
      <sheetData sheetId="83">
        <row r="7">
          <cell r="D7">
            <v>-2605269.59</v>
          </cell>
        </row>
      </sheetData>
      <sheetData sheetId="84">
        <row r="7">
          <cell r="D7">
            <v>4408336</v>
          </cell>
        </row>
      </sheetData>
      <sheetData sheetId="85"/>
      <sheetData sheetId="86"/>
      <sheetData sheetId="87"/>
      <sheetData sheetId="88">
        <row r="7">
          <cell r="D7">
            <v>311652751</v>
          </cell>
        </row>
      </sheetData>
      <sheetData sheetId="89">
        <row r="7">
          <cell r="K7">
            <v>0</v>
          </cell>
        </row>
      </sheetData>
      <sheetData sheetId="90"/>
      <sheetData sheetId="91"/>
      <sheetData sheetId="92"/>
      <sheetData sheetId="93"/>
      <sheetData sheetId="94">
        <row r="43">
          <cell r="K43">
            <v>0</v>
          </cell>
        </row>
      </sheetData>
      <sheetData sheetId="95">
        <row r="43">
          <cell r="K43">
            <v>0</v>
          </cell>
        </row>
      </sheetData>
      <sheetData sheetId="96"/>
      <sheetData sheetId="97">
        <row r="13">
          <cell r="K13">
            <v>9936956.1062427461</v>
          </cell>
        </row>
      </sheetData>
      <sheetData sheetId="98"/>
      <sheetData sheetId="99">
        <row r="7">
          <cell r="D7">
            <v>126829313.596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</row>
      </sheetData>
      <sheetData sheetId="114"/>
      <sheetData sheetId="115"/>
      <sheetData sheetId="116"/>
      <sheetData sheetId="117"/>
      <sheetData sheetId="118">
        <row r="21">
          <cell r="J21">
            <v>8470940.3691999279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662">
          <cell r="I1662">
            <v>1221</v>
          </cell>
        </row>
      </sheetData>
      <sheetData sheetId="134"/>
      <sheetData sheetId="135">
        <row r="2">
          <cell r="I2">
            <v>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5">
          <cell r="CZ15">
            <v>39861.33397303956</v>
          </cell>
        </row>
      </sheetData>
      <sheetData sheetId="143"/>
      <sheetData sheetId="1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>
        <row r="56">
          <cell r="F56">
            <v>0.90689999999999993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11977950.390000001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609298.11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268630.56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8827781.6999999993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2501595.63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4916414.75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26380909.25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O246">
            <v>5286991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O247">
            <v>4268737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O248">
            <v>435837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O249">
            <v>519455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O250">
            <v>-298269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O252">
            <v>-1166000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O253">
            <v>118376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O254">
            <v>6921186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O255">
            <v>24247761</v>
          </cell>
        </row>
        <row r="256">
          <cell r="B256" t="str">
            <v xml:space="preserve">  Vehicles</v>
          </cell>
          <cell r="O2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7"/>
  <sheetViews>
    <sheetView tabSelected="1" workbookViewId="0"/>
  </sheetViews>
  <sheetFormatPr defaultRowHeight="12.75" x14ac:dyDescent="0.2"/>
  <cols>
    <col min="1" max="1" width="23" style="1" customWidth="1"/>
    <col min="2" max="2" width="11.28515625" style="1" customWidth="1"/>
    <col min="3" max="3" width="11.85546875" style="17" customWidth="1"/>
    <col min="4" max="4" width="14.7109375" style="1" customWidth="1"/>
    <col min="5" max="5" width="14.5703125" style="1" customWidth="1"/>
    <col min="6" max="6" width="4.7109375" style="193" customWidth="1"/>
    <col min="7" max="7" width="12.28515625" style="1" customWidth="1"/>
    <col min="8" max="8" width="1.7109375" style="1" bestFit="1" customWidth="1"/>
    <col min="9" max="9" width="12.28515625" style="1" customWidth="1"/>
    <col min="10" max="10" width="14.7109375" style="1" bestFit="1" customWidth="1"/>
    <col min="11" max="11" width="12.28515625" style="1" customWidth="1"/>
    <col min="12" max="14" width="14.7109375" style="1" bestFit="1" customWidth="1"/>
    <col min="15" max="16" width="15.5703125" style="1" bestFit="1" customWidth="1"/>
    <col min="17" max="17" width="14.5703125" style="1" bestFit="1" customWidth="1"/>
    <col min="18" max="18" width="10" style="2" bestFit="1" customWidth="1"/>
    <col min="19" max="19" width="9.140625" style="2"/>
    <col min="20" max="20" width="15.85546875" style="2" bestFit="1" customWidth="1"/>
    <col min="21" max="16384" width="9.140625" style="2"/>
  </cols>
  <sheetData>
    <row r="1" spans="1:17" ht="15.75" x14ac:dyDescent="0.25">
      <c r="A1" s="191" t="s">
        <v>0</v>
      </c>
      <c r="B1" s="191"/>
      <c r="F1" s="1"/>
    </row>
    <row r="2" spans="1:17" ht="15.75" x14ac:dyDescent="0.25">
      <c r="A2" s="191" t="s">
        <v>14</v>
      </c>
      <c r="B2" s="191"/>
      <c r="F2" s="1"/>
      <c r="J2" s="4"/>
    </row>
    <row r="3" spans="1:17" ht="15.75" x14ac:dyDescent="0.25">
      <c r="A3" s="192" t="s">
        <v>183</v>
      </c>
      <c r="B3" s="191"/>
      <c r="G3" s="4"/>
      <c r="I3" s="4"/>
    </row>
    <row r="4" spans="1:17" ht="15.75" x14ac:dyDescent="0.25">
      <c r="A4" s="192"/>
      <c r="B4" s="191"/>
      <c r="G4" s="4"/>
    </row>
    <row r="5" spans="1:17" s="12" customFormat="1" x14ac:dyDescent="0.2">
      <c r="A5" s="13"/>
      <c r="B5" s="1"/>
      <c r="C5" s="13"/>
      <c r="D5" s="194"/>
      <c r="E5" s="194"/>
      <c r="F5" s="194" t="s">
        <v>15</v>
      </c>
      <c r="G5" s="195">
        <f>SUM(I5:P5)</f>
        <v>1</v>
      </c>
      <c r="H5" s="196"/>
      <c r="I5" s="195">
        <v>0</v>
      </c>
      <c r="J5" s="195">
        <v>9.2600000000000002E-2</v>
      </c>
      <c r="K5" s="195">
        <v>8.1900000000000001E-2</v>
      </c>
      <c r="L5" s="195">
        <v>0.10390000000000001</v>
      </c>
      <c r="M5" s="195">
        <v>6.8199999999999997E-2</v>
      </c>
      <c r="N5" s="195">
        <v>7.1599999999999997E-2</v>
      </c>
      <c r="O5" s="195">
        <v>0.40179999999999999</v>
      </c>
      <c r="P5" s="195">
        <v>0.18</v>
      </c>
      <c r="Q5" s="1"/>
    </row>
    <row r="6" spans="1:17" s="12" customFormat="1" x14ac:dyDescent="0.2">
      <c r="A6" s="13"/>
      <c r="B6" s="13"/>
      <c r="C6" s="13"/>
      <c r="D6" s="13"/>
      <c r="E6" s="13"/>
      <c r="F6" s="197"/>
      <c r="G6" s="13"/>
      <c r="H6" s="13"/>
      <c r="I6" s="13">
        <v>10</v>
      </c>
      <c r="J6" s="13">
        <v>20</v>
      </c>
      <c r="K6" s="13">
        <v>30</v>
      </c>
      <c r="L6" s="13">
        <v>50</v>
      </c>
      <c r="M6" s="13">
        <v>60</v>
      </c>
      <c r="N6" s="13">
        <v>70</v>
      </c>
      <c r="O6" s="13">
        <v>80</v>
      </c>
      <c r="P6" s="13">
        <v>180</v>
      </c>
      <c r="Q6" s="13"/>
    </row>
    <row r="7" spans="1:17" s="12" customFormat="1" ht="18.75" x14ac:dyDescent="0.3">
      <c r="A7" s="198" t="s">
        <v>16</v>
      </c>
      <c r="B7" s="13"/>
      <c r="C7" s="199"/>
      <c r="D7" s="13"/>
      <c r="E7" s="155" t="s">
        <v>17</v>
      </c>
      <c r="F7" s="200"/>
      <c r="G7" s="155" t="s">
        <v>9</v>
      </c>
      <c r="H7" s="155"/>
      <c r="I7" s="155" t="s">
        <v>18</v>
      </c>
      <c r="J7" s="155" t="s">
        <v>19</v>
      </c>
      <c r="K7" s="155" t="s">
        <v>20</v>
      </c>
      <c r="L7" s="155" t="s">
        <v>21</v>
      </c>
      <c r="M7" s="155" t="s">
        <v>22</v>
      </c>
      <c r="N7" s="155" t="s">
        <v>23</v>
      </c>
      <c r="O7" s="155" t="s">
        <v>24</v>
      </c>
      <c r="P7" s="201" t="s">
        <v>25</v>
      </c>
      <c r="Q7" s="201" t="s">
        <v>26</v>
      </c>
    </row>
    <row r="8" spans="1:17" s="21" customFormat="1" x14ac:dyDescent="0.2">
      <c r="A8" s="16" t="s">
        <v>27</v>
      </c>
      <c r="B8" s="16"/>
      <c r="C8" s="17"/>
      <c r="D8" s="16"/>
      <c r="E8" s="16">
        <f>G8+Q8</f>
        <v>-636388000</v>
      </c>
      <c r="F8" s="18"/>
      <c r="G8" s="19">
        <f>SUM(I8:P8)</f>
        <v>-584199000</v>
      </c>
      <c r="H8" s="20"/>
      <c r="I8" s="19">
        <v>8042000</v>
      </c>
      <c r="J8" s="19">
        <v>-52925000</v>
      </c>
      <c r="K8" s="19">
        <v>-43281000</v>
      </c>
      <c r="L8" s="19">
        <v>-63619000</v>
      </c>
      <c r="M8" s="19">
        <v>-27778000</v>
      </c>
      <c r="N8" s="19">
        <v>-32123000</v>
      </c>
      <c r="O8" s="19">
        <v>-201555000</v>
      </c>
      <c r="P8" s="19">
        <v>-170960000</v>
      </c>
      <c r="Q8" s="19">
        <v>-52189000</v>
      </c>
    </row>
    <row r="9" spans="1:17" s="22" customFormat="1" ht="12" x14ac:dyDescent="0.2">
      <c r="A9" s="202"/>
      <c r="B9" s="202"/>
      <c r="C9" s="203"/>
      <c r="D9" s="202"/>
      <c r="F9" s="204"/>
      <c r="H9" s="205"/>
      <c r="I9" s="206"/>
      <c r="J9" s="205"/>
      <c r="K9" s="205"/>
      <c r="L9" s="205"/>
      <c r="M9" s="205"/>
      <c r="N9" s="205"/>
      <c r="O9" s="205"/>
      <c r="P9" s="205"/>
    </row>
    <row r="10" spans="1:17" s="21" customFormat="1" x14ac:dyDescent="0.2">
      <c r="A10" s="16" t="s">
        <v>28</v>
      </c>
      <c r="B10" s="16"/>
      <c r="C10" s="17"/>
      <c r="D10" s="16"/>
      <c r="E10" s="16"/>
      <c r="F10" s="18"/>
      <c r="G10" s="35"/>
      <c r="H10" s="207"/>
      <c r="I10" s="35"/>
      <c r="J10" s="35"/>
      <c r="K10" s="35"/>
      <c r="L10" s="35"/>
      <c r="M10" s="35"/>
      <c r="N10" s="35"/>
      <c r="O10" s="35"/>
      <c r="P10" s="19"/>
      <c r="Q10" s="19"/>
    </row>
    <row r="11" spans="1:17" s="21" customFormat="1" x14ac:dyDescent="0.2">
      <c r="A11" s="16" t="s">
        <v>29</v>
      </c>
      <c r="B11" s="16"/>
      <c r="C11" s="17"/>
      <c r="D11" s="16" t="s">
        <v>77</v>
      </c>
      <c r="E11" s="16">
        <f>G11+Q11</f>
        <v>0</v>
      </c>
      <c r="F11" s="208"/>
      <c r="G11" s="26"/>
      <c r="H11" s="27"/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1">
        <v>0</v>
      </c>
    </row>
    <row r="12" spans="1:17" s="21" customFormat="1" x14ac:dyDescent="0.2">
      <c r="A12" s="16" t="s">
        <v>30</v>
      </c>
      <c r="B12" s="209"/>
      <c r="C12" s="17"/>
      <c r="D12" s="16" t="s">
        <v>31</v>
      </c>
      <c r="E12" s="16">
        <f t="shared" ref="E12:E25" si="0">G12+Q12</f>
        <v>1099574</v>
      </c>
      <c r="F12" s="208"/>
      <c r="G12" s="16">
        <f>SUM(I12:P12)</f>
        <v>1099574</v>
      </c>
      <c r="H12" s="27"/>
      <c r="I12" s="16">
        <v>0</v>
      </c>
      <c r="J12" s="16">
        <v>101821</v>
      </c>
      <c r="K12" s="16">
        <v>90055</v>
      </c>
      <c r="L12" s="16">
        <v>114246</v>
      </c>
      <c r="M12" s="16">
        <v>74991</v>
      </c>
      <c r="N12" s="16">
        <v>78729</v>
      </c>
      <c r="O12" s="16">
        <v>441809</v>
      </c>
      <c r="P12" s="16">
        <v>197923</v>
      </c>
      <c r="Q12" s="21">
        <v>0</v>
      </c>
    </row>
    <row r="13" spans="1:17" s="21" customFormat="1" x14ac:dyDescent="0.2">
      <c r="A13" s="16" t="s">
        <v>32</v>
      </c>
      <c r="B13" s="16"/>
      <c r="C13" s="17"/>
      <c r="D13" s="16" t="s">
        <v>33</v>
      </c>
      <c r="E13" s="16">
        <f t="shared" si="0"/>
        <v>7340000</v>
      </c>
      <c r="F13" s="208"/>
      <c r="G13" s="16">
        <f t="shared" ref="G13:G25" si="1">SUM(I13:P13)</f>
        <v>7340000</v>
      </c>
      <c r="H13" s="27"/>
      <c r="I13" s="16">
        <v>0</v>
      </c>
      <c r="J13" s="16">
        <v>679684</v>
      </c>
      <c r="K13" s="16">
        <v>601146</v>
      </c>
      <c r="L13" s="16">
        <v>762626</v>
      </c>
      <c r="M13" s="16">
        <v>500588</v>
      </c>
      <c r="N13" s="16">
        <v>525544</v>
      </c>
      <c r="O13" s="16">
        <v>2949212</v>
      </c>
      <c r="P13" s="16">
        <v>1321200</v>
      </c>
      <c r="Q13" s="21">
        <v>0</v>
      </c>
    </row>
    <row r="14" spans="1:17" s="21" customFormat="1" x14ac:dyDescent="0.2">
      <c r="A14" s="16" t="s">
        <v>34</v>
      </c>
      <c r="B14" s="16"/>
      <c r="C14" s="17"/>
      <c r="D14" s="16" t="s">
        <v>77</v>
      </c>
      <c r="E14" s="16">
        <f t="shared" si="0"/>
        <v>0</v>
      </c>
      <c r="F14" s="208"/>
      <c r="G14" s="16">
        <f t="shared" si="1"/>
        <v>0</v>
      </c>
      <c r="H14" s="27"/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1">
        <v>0</v>
      </c>
    </row>
    <row r="15" spans="1:17" s="21" customFormat="1" x14ac:dyDescent="0.2">
      <c r="A15" s="16" t="s">
        <v>35</v>
      </c>
      <c r="B15" s="209"/>
      <c r="C15" s="17"/>
      <c r="D15" s="16" t="s">
        <v>31</v>
      </c>
      <c r="E15" s="16">
        <f t="shared" si="0"/>
        <v>-1938999</v>
      </c>
      <c r="F15" s="208"/>
      <c r="G15" s="16">
        <f t="shared" si="1"/>
        <v>-1938999</v>
      </c>
      <c r="H15" s="27"/>
      <c r="I15" s="16">
        <v>0</v>
      </c>
      <c r="J15" s="16">
        <v>-179551</v>
      </c>
      <c r="K15" s="16">
        <v>-158804</v>
      </c>
      <c r="L15" s="16">
        <v>-201462</v>
      </c>
      <c r="M15" s="16">
        <v>-132240</v>
      </c>
      <c r="N15" s="16">
        <v>-138832</v>
      </c>
      <c r="O15" s="16">
        <v>-779090</v>
      </c>
      <c r="P15" s="16">
        <v>-349020</v>
      </c>
      <c r="Q15" s="21">
        <v>0</v>
      </c>
    </row>
    <row r="16" spans="1:17" s="21" customFormat="1" x14ac:dyDescent="0.2">
      <c r="A16" s="16" t="s">
        <v>36</v>
      </c>
      <c r="B16" s="209"/>
      <c r="C16" s="17"/>
      <c r="D16" s="16" t="s">
        <v>77</v>
      </c>
      <c r="E16" s="16">
        <f t="shared" si="0"/>
        <v>959719</v>
      </c>
      <c r="F16" s="208"/>
      <c r="G16" s="16">
        <f t="shared" si="1"/>
        <v>959719</v>
      </c>
      <c r="H16" s="27"/>
      <c r="I16" s="16">
        <v>0</v>
      </c>
      <c r="J16" s="16">
        <v>88870</v>
      </c>
      <c r="K16" s="16">
        <v>78601</v>
      </c>
      <c r="L16" s="16">
        <v>99715</v>
      </c>
      <c r="M16" s="16">
        <v>65453</v>
      </c>
      <c r="N16" s="16">
        <v>68716</v>
      </c>
      <c r="O16" s="16">
        <v>385615</v>
      </c>
      <c r="P16" s="16">
        <v>172749</v>
      </c>
      <c r="Q16" s="21">
        <v>0</v>
      </c>
    </row>
    <row r="17" spans="1:21" s="21" customFormat="1" x14ac:dyDescent="0.2">
      <c r="A17" s="16" t="s">
        <v>37</v>
      </c>
      <c r="B17" s="16"/>
      <c r="C17" s="17"/>
      <c r="D17" s="16" t="s">
        <v>31</v>
      </c>
      <c r="E17" s="16">
        <f>G17+Q17</f>
        <v>-37000</v>
      </c>
      <c r="F17" s="208"/>
      <c r="G17" s="16">
        <f t="shared" si="1"/>
        <v>-37000</v>
      </c>
      <c r="H17" s="27"/>
      <c r="I17" s="16">
        <v>0</v>
      </c>
      <c r="J17" s="16">
        <v>0</v>
      </c>
      <c r="K17" s="16">
        <v>-14000</v>
      </c>
      <c r="L17" s="16">
        <v>-3000</v>
      </c>
      <c r="M17" s="16">
        <v>-1000</v>
      </c>
      <c r="N17" s="16">
        <v>-1000</v>
      </c>
      <c r="O17" s="16">
        <v>-10000</v>
      </c>
      <c r="P17" s="16">
        <v>-8000</v>
      </c>
      <c r="Q17" s="21">
        <v>0</v>
      </c>
    </row>
    <row r="18" spans="1:21" s="21" customFormat="1" x14ac:dyDescent="0.2">
      <c r="A18" s="16" t="s">
        <v>38</v>
      </c>
      <c r="B18" s="16"/>
      <c r="C18" s="17"/>
      <c r="D18" s="16" t="s">
        <v>33</v>
      </c>
      <c r="E18" s="16">
        <f t="shared" si="0"/>
        <v>-120000</v>
      </c>
      <c r="F18" s="208"/>
      <c r="G18" s="16">
        <f t="shared" si="1"/>
        <v>-120000</v>
      </c>
      <c r="H18" s="27"/>
      <c r="I18" s="16">
        <v>0</v>
      </c>
      <c r="J18" s="16">
        <v>-11112</v>
      </c>
      <c r="K18" s="16">
        <v>-9828</v>
      </c>
      <c r="L18" s="16">
        <v>-12468</v>
      </c>
      <c r="M18" s="16">
        <v>-8184</v>
      </c>
      <c r="N18" s="16">
        <v>-8592</v>
      </c>
      <c r="O18" s="16">
        <v>-48216</v>
      </c>
      <c r="P18" s="16">
        <v>-21600</v>
      </c>
      <c r="Q18" s="21">
        <v>0</v>
      </c>
    </row>
    <row r="19" spans="1:21" s="21" customFormat="1" x14ac:dyDescent="0.2">
      <c r="A19" s="16" t="s">
        <v>39</v>
      </c>
      <c r="B19" s="16"/>
      <c r="C19" s="17"/>
      <c r="D19" s="16" t="s">
        <v>33</v>
      </c>
      <c r="E19" s="16">
        <f t="shared" si="0"/>
        <v>848179</v>
      </c>
      <c r="F19" s="208"/>
      <c r="G19" s="16">
        <f t="shared" si="1"/>
        <v>848179</v>
      </c>
      <c r="H19" s="27"/>
      <c r="I19" s="16"/>
      <c r="J19" s="16">
        <v>690115</v>
      </c>
      <c r="K19" s="16">
        <v>-6717</v>
      </c>
      <c r="L19" s="16">
        <v>18812</v>
      </c>
      <c r="M19" s="16">
        <v>145969</v>
      </c>
      <c r="N19" s="16"/>
      <c r="O19" s="16"/>
      <c r="P19" s="16"/>
      <c r="Q19" s="21">
        <v>0</v>
      </c>
    </row>
    <row r="20" spans="1:21" s="21" customFormat="1" x14ac:dyDescent="0.2">
      <c r="A20" s="16" t="s">
        <v>40</v>
      </c>
      <c r="B20" s="16"/>
      <c r="C20" s="17"/>
      <c r="D20" s="16" t="s">
        <v>33</v>
      </c>
      <c r="E20" s="16">
        <f t="shared" si="0"/>
        <v>-1170000</v>
      </c>
      <c r="F20" s="208"/>
      <c r="G20" s="16">
        <f t="shared" si="1"/>
        <v>-1170000</v>
      </c>
      <c r="H20" s="27"/>
      <c r="I20" s="16">
        <v>-1170000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1:21" s="21" customFormat="1" x14ac:dyDescent="0.2">
      <c r="A21" s="16" t="s">
        <v>41</v>
      </c>
      <c r="B21" s="16"/>
      <c r="C21" s="17"/>
      <c r="D21" s="16" t="s">
        <v>31</v>
      </c>
      <c r="E21" s="16">
        <f t="shared" si="0"/>
        <v>-3753103</v>
      </c>
      <c r="F21" s="208"/>
      <c r="G21" s="16">
        <f t="shared" si="1"/>
        <v>-3525000</v>
      </c>
      <c r="H21" s="27"/>
      <c r="I21" s="16">
        <v>-1225000</v>
      </c>
      <c r="J21" s="16">
        <v>-361000</v>
      </c>
      <c r="K21" s="16">
        <v>-287000</v>
      </c>
      <c r="L21" s="16">
        <v>-353000</v>
      </c>
      <c r="M21" s="16">
        <v>-216000</v>
      </c>
      <c r="N21" s="16">
        <v>-163000</v>
      </c>
      <c r="O21" s="16">
        <v>-443000</v>
      </c>
      <c r="P21" s="16">
        <v>-477000</v>
      </c>
      <c r="Q21" s="21">
        <v>-228103</v>
      </c>
    </row>
    <row r="22" spans="1:21" s="21" customFormat="1" x14ac:dyDescent="0.2">
      <c r="A22" s="16" t="s">
        <v>42</v>
      </c>
      <c r="B22" s="16"/>
      <c r="C22" s="17"/>
      <c r="D22" s="16" t="s">
        <v>31</v>
      </c>
      <c r="E22" s="16">
        <f t="shared" si="0"/>
        <v>-2830000</v>
      </c>
      <c r="F22" s="208"/>
      <c r="G22" s="16">
        <f t="shared" si="1"/>
        <v>-2827000</v>
      </c>
      <c r="H22" s="27"/>
      <c r="I22" s="16">
        <v>-11000</v>
      </c>
      <c r="J22" s="16">
        <v>-1000</v>
      </c>
      <c r="K22" s="16">
        <v>-107000</v>
      </c>
      <c r="L22" s="16">
        <v>-2025000</v>
      </c>
      <c r="M22" s="16">
        <v>-11000</v>
      </c>
      <c r="N22" s="16">
        <v>0</v>
      </c>
      <c r="O22" s="16">
        <v>-671000</v>
      </c>
      <c r="P22" s="16">
        <v>-1000</v>
      </c>
      <c r="Q22" s="21">
        <v>-3000</v>
      </c>
    </row>
    <row r="23" spans="1:21" s="21" customFormat="1" x14ac:dyDescent="0.2">
      <c r="A23" s="16" t="s">
        <v>43</v>
      </c>
      <c r="B23" s="16"/>
      <c r="C23" s="17"/>
      <c r="D23" s="16" t="s">
        <v>33</v>
      </c>
      <c r="E23" s="16">
        <f t="shared" si="0"/>
        <v>-150000</v>
      </c>
      <c r="F23" s="208"/>
      <c r="G23" s="16">
        <f t="shared" si="1"/>
        <v>-150000</v>
      </c>
      <c r="H23" s="27"/>
      <c r="I23" s="16">
        <v>0</v>
      </c>
      <c r="J23" s="16">
        <v>-13890</v>
      </c>
      <c r="K23" s="16">
        <v>-12285</v>
      </c>
      <c r="L23" s="16">
        <v>-15585</v>
      </c>
      <c r="M23" s="16">
        <v>-10230</v>
      </c>
      <c r="N23" s="16">
        <v>-10740</v>
      </c>
      <c r="O23" s="16">
        <v>-60270</v>
      </c>
      <c r="P23" s="16">
        <v>-27000</v>
      </c>
      <c r="Q23" s="21">
        <v>0</v>
      </c>
    </row>
    <row r="24" spans="1:21" s="21" customFormat="1" x14ac:dyDescent="0.2">
      <c r="A24" s="16" t="s">
        <v>44</v>
      </c>
      <c r="B24" s="16"/>
      <c r="C24" s="17"/>
      <c r="D24" s="16" t="s">
        <v>31</v>
      </c>
      <c r="E24" s="16">
        <f t="shared" si="0"/>
        <v>-260000</v>
      </c>
      <c r="F24" s="208"/>
      <c r="G24" s="16">
        <f t="shared" si="1"/>
        <v>-248000</v>
      </c>
      <c r="H24" s="27"/>
      <c r="I24" s="16">
        <v>-76000</v>
      </c>
      <c r="J24" s="16">
        <v>-22000</v>
      </c>
      <c r="K24" s="16">
        <v>-18000</v>
      </c>
      <c r="L24" s="16">
        <v>-10000</v>
      </c>
      <c r="M24" s="16">
        <v>-21000</v>
      </c>
      <c r="N24" s="16">
        <v>-13000</v>
      </c>
      <c r="O24" s="16">
        <v>-49000</v>
      </c>
      <c r="P24" s="16">
        <v>-39000</v>
      </c>
      <c r="Q24" s="21">
        <v>-12000</v>
      </c>
    </row>
    <row r="25" spans="1:21" s="21" customFormat="1" x14ac:dyDescent="0.2">
      <c r="A25" s="16" t="s">
        <v>45</v>
      </c>
      <c r="B25" s="16"/>
      <c r="C25" s="17"/>
      <c r="D25" s="16" t="s">
        <v>31</v>
      </c>
      <c r="E25" s="16">
        <f t="shared" si="0"/>
        <v>177000</v>
      </c>
      <c r="F25" s="208"/>
      <c r="G25" s="16">
        <f t="shared" si="1"/>
        <v>177000</v>
      </c>
      <c r="H25" s="27"/>
      <c r="I25" s="16">
        <v>177000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1">
        <v>0</v>
      </c>
    </row>
    <row r="26" spans="1:21" s="21" customFormat="1" x14ac:dyDescent="0.2">
      <c r="A26" s="16" t="s">
        <v>46</v>
      </c>
      <c r="B26" s="210"/>
      <c r="C26" s="211"/>
      <c r="D26" s="210"/>
      <c r="E26" s="162">
        <f>SUM(E11:E25,E8)</f>
        <v>-636222630</v>
      </c>
      <c r="F26" s="39"/>
      <c r="G26" s="162">
        <f>SUM(G11:G25,G8)</f>
        <v>-583790527</v>
      </c>
      <c r="H26" s="212"/>
      <c r="I26" s="162">
        <f t="shared" ref="I26:P26" si="2">SUM(I11:I25,I8)</f>
        <v>5737000</v>
      </c>
      <c r="J26" s="162">
        <f t="shared" si="2"/>
        <v>-51953063</v>
      </c>
      <c r="K26" s="162">
        <f t="shared" si="2"/>
        <v>-43124832</v>
      </c>
      <c r="L26" s="162">
        <f t="shared" si="2"/>
        <v>-65244116</v>
      </c>
      <c r="M26" s="162">
        <f t="shared" si="2"/>
        <v>-27390653</v>
      </c>
      <c r="N26" s="162">
        <f t="shared" si="2"/>
        <v>-31785175</v>
      </c>
      <c r="O26" s="162">
        <f t="shared" si="2"/>
        <v>-199838940</v>
      </c>
      <c r="P26" s="162">
        <f t="shared" si="2"/>
        <v>-170190748</v>
      </c>
      <c r="Q26" s="162">
        <f>SUM(Q11:Q25,Q8)</f>
        <v>-52432103</v>
      </c>
    </row>
    <row r="27" spans="1:21" s="21" customFormat="1" x14ac:dyDescent="0.2">
      <c r="A27" s="16"/>
      <c r="B27" s="213"/>
      <c r="C27" s="214"/>
      <c r="D27" s="213"/>
      <c r="F27" s="18"/>
      <c r="G27" s="16"/>
      <c r="H27" s="27"/>
    </row>
    <row r="28" spans="1:21" s="21" customFormat="1" x14ac:dyDescent="0.2">
      <c r="A28" s="16" t="s">
        <v>47</v>
      </c>
      <c r="B28" s="215" t="s">
        <v>48</v>
      </c>
      <c r="C28" s="216" t="s">
        <v>49</v>
      </c>
      <c r="D28" s="215" t="s">
        <v>50</v>
      </c>
      <c r="E28" s="217"/>
      <c r="F28" s="18"/>
      <c r="G28" s="16"/>
      <c r="H28" s="27"/>
      <c r="I28" s="16" t="s">
        <v>51</v>
      </c>
      <c r="J28" s="16"/>
      <c r="K28" s="16"/>
      <c r="L28" s="16"/>
      <c r="M28" s="16"/>
      <c r="N28" s="16"/>
      <c r="O28" s="16"/>
      <c r="P28" s="16"/>
      <c r="Q28" s="16"/>
    </row>
    <row r="29" spans="1:21" s="21" customFormat="1" x14ac:dyDescent="0.2">
      <c r="A29" s="33" t="s">
        <v>52</v>
      </c>
      <c r="B29" s="218">
        <v>1</v>
      </c>
      <c r="C29" s="236">
        <v>4.4187913957015254E-2</v>
      </c>
      <c r="D29" s="236">
        <v>4.4187913957015254E-2</v>
      </c>
      <c r="E29" s="72">
        <f>Q29+G29</f>
        <v>2268403.2381706806</v>
      </c>
      <c r="F29" s="39"/>
      <c r="G29" s="3">
        <f t="shared" ref="G29:G42" si="3">SUM(I29:P29)</f>
        <v>0</v>
      </c>
      <c r="H29" s="35"/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248">
        <v>2268403.2381706806</v>
      </c>
      <c r="R29" s="190"/>
      <c r="S29" s="190"/>
      <c r="T29" s="190"/>
      <c r="U29" s="190"/>
    </row>
    <row r="30" spans="1:21" s="21" customFormat="1" x14ac:dyDescent="0.2">
      <c r="A30" s="33" t="s">
        <v>53</v>
      </c>
      <c r="B30" s="237">
        <v>2.2959E-2</v>
      </c>
      <c r="C30" s="17">
        <v>4.6300000000000001E-2</v>
      </c>
      <c r="D30" s="17">
        <v>1.0630017000000001E-3</v>
      </c>
      <c r="E30" s="72">
        <f>ROUND(-$E$26*D30,)</f>
        <v>676306</v>
      </c>
      <c r="F30" s="220"/>
      <c r="G30" s="3">
        <f t="shared" si="3"/>
        <v>620644</v>
      </c>
      <c r="H30" s="35"/>
      <c r="I30" s="35">
        <v>0</v>
      </c>
      <c r="J30" s="35">
        <v>0</v>
      </c>
      <c r="K30" s="35">
        <v>0</v>
      </c>
      <c r="L30" s="35">
        <v>0</v>
      </c>
      <c r="M30" s="16">
        <f>E30-Q30</f>
        <v>620644</v>
      </c>
      <c r="N30" s="35">
        <v>0</v>
      </c>
      <c r="O30" s="35">
        <v>0</v>
      </c>
      <c r="P30" s="35">
        <v>0</v>
      </c>
      <c r="Q30" s="35">
        <v>55662</v>
      </c>
      <c r="R30" s="190"/>
      <c r="S30" s="190"/>
      <c r="T30" s="190"/>
      <c r="U30" s="190"/>
    </row>
    <row r="31" spans="1:21" s="21" customFormat="1" x14ac:dyDescent="0.2">
      <c r="A31" s="33" t="s">
        <v>54</v>
      </c>
      <c r="B31" s="237">
        <v>0</v>
      </c>
      <c r="C31" s="17">
        <v>0.06</v>
      </c>
      <c r="D31" s="17">
        <v>0</v>
      </c>
      <c r="E31" s="72">
        <f t="shared" ref="E31:E42" si="4">+G31+Q31</f>
        <v>0</v>
      </c>
      <c r="F31" s="34"/>
      <c r="G31" s="3">
        <f t="shared" si="3"/>
        <v>0</v>
      </c>
      <c r="H31" s="35"/>
      <c r="I31" s="35">
        <v>0</v>
      </c>
      <c r="J31" s="35">
        <v>0</v>
      </c>
      <c r="K31" s="35">
        <v>0</v>
      </c>
      <c r="L31" s="35">
        <f>-$G$26*D31</f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</row>
    <row r="32" spans="1:21" s="21" customFormat="1" x14ac:dyDescent="0.2">
      <c r="A32" s="33" t="s">
        <v>55</v>
      </c>
      <c r="B32" s="237">
        <v>7.6400000000000003E-4</v>
      </c>
      <c r="C32" s="17">
        <v>7.7499999999999999E-2</v>
      </c>
      <c r="D32" s="17">
        <v>5.9210000000000004E-5</v>
      </c>
      <c r="E32" s="72">
        <f>ROUND(-$E$26*D32,)</f>
        <v>37671</v>
      </c>
      <c r="F32" s="220"/>
      <c r="G32" s="3">
        <f t="shared" si="3"/>
        <v>0</v>
      </c>
      <c r="H32" s="35"/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37667</v>
      </c>
    </row>
    <row r="33" spans="1:20" s="21" customFormat="1" x14ac:dyDescent="0.2">
      <c r="A33" s="33" t="s">
        <v>56</v>
      </c>
      <c r="B33" s="237">
        <v>0</v>
      </c>
      <c r="C33" s="17">
        <v>0.12</v>
      </c>
      <c r="D33" s="17">
        <v>0</v>
      </c>
      <c r="E33" s="72">
        <f t="shared" si="4"/>
        <v>0</v>
      </c>
      <c r="F33" s="34"/>
      <c r="G33" s="3">
        <f t="shared" si="3"/>
        <v>0</v>
      </c>
      <c r="H33" s="35"/>
      <c r="I33" s="35">
        <v>0</v>
      </c>
      <c r="J33" s="35">
        <v>0</v>
      </c>
      <c r="K33" s="35">
        <v>0</v>
      </c>
      <c r="L33" s="35">
        <f>-$G$26*D33</f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</row>
    <row r="34" spans="1:20" s="21" customFormat="1" x14ac:dyDescent="0.2">
      <c r="A34" s="33" t="s">
        <v>57</v>
      </c>
      <c r="B34" s="237">
        <v>3.6935999999999997E-2</v>
      </c>
      <c r="C34" s="17">
        <v>7.0000000000000007E-2</v>
      </c>
      <c r="D34" s="17">
        <v>2.58552E-3</v>
      </c>
      <c r="E34" s="72">
        <f>ROUND(-$E$26*D34,)</f>
        <v>1644966</v>
      </c>
      <c r="F34" s="220"/>
      <c r="G34" s="3">
        <f t="shared" si="3"/>
        <v>1509580</v>
      </c>
      <c r="H34" s="35"/>
      <c r="I34" s="35">
        <v>0</v>
      </c>
      <c r="J34" s="35">
        <v>0</v>
      </c>
      <c r="K34" s="35">
        <v>0</v>
      </c>
      <c r="L34" s="35">
        <v>0</v>
      </c>
      <c r="M34" s="16">
        <f>E34-Q34</f>
        <v>1509580</v>
      </c>
      <c r="N34" s="35">
        <v>0</v>
      </c>
      <c r="O34" s="35">
        <v>0</v>
      </c>
      <c r="P34" s="35">
        <v>0</v>
      </c>
      <c r="Q34" s="35">
        <v>135386</v>
      </c>
    </row>
    <row r="35" spans="1:20" s="21" customFormat="1" x14ac:dyDescent="0.2">
      <c r="A35" s="33" t="s">
        <v>58</v>
      </c>
      <c r="B35" s="237">
        <v>5.8834999999999998E-2</v>
      </c>
      <c r="C35" s="17">
        <v>0.06</v>
      </c>
      <c r="D35" s="17">
        <v>3.5300999999999996E-3</v>
      </c>
      <c r="E35" s="72">
        <f>ROUND(-$E$26*D35,)</f>
        <v>2245930</v>
      </c>
      <c r="F35" s="220"/>
      <c r="G35" s="3">
        <f t="shared" si="3"/>
        <v>2061084</v>
      </c>
      <c r="H35" s="35"/>
      <c r="I35" s="35">
        <v>0</v>
      </c>
      <c r="J35" s="35">
        <v>0</v>
      </c>
      <c r="K35" s="35">
        <v>0</v>
      </c>
      <c r="L35" s="16">
        <f>E35-Q35</f>
        <v>2061084</v>
      </c>
      <c r="M35" s="35">
        <v>0</v>
      </c>
      <c r="N35" s="35">
        <v>0</v>
      </c>
      <c r="O35" s="35">
        <v>0</v>
      </c>
      <c r="P35" s="35">
        <v>0</v>
      </c>
      <c r="Q35" s="35">
        <v>184846</v>
      </c>
    </row>
    <row r="36" spans="1:20" s="21" customFormat="1" x14ac:dyDescent="0.2">
      <c r="A36" s="33" t="s">
        <v>59</v>
      </c>
      <c r="B36" s="237">
        <v>0.11068699999999999</v>
      </c>
      <c r="C36" s="17">
        <v>0.08</v>
      </c>
      <c r="D36" s="17">
        <v>8.8549600000000003E-3</v>
      </c>
      <c r="E36" s="72">
        <f t="shared" si="4"/>
        <v>5169441.7649639202</v>
      </c>
      <c r="F36" s="34"/>
      <c r="G36" s="3">
        <f t="shared" si="3"/>
        <v>5169441.7649639202</v>
      </c>
      <c r="H36" s="35"/>
      <c r="I36" s="35">
        <v>0</v>
      </c>
      <c r="J36" s="16">
        <f>-$G$26*D36</f>
        <v>5169441.7649639202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</row>
    <row r="37" spans="1:20" s="21" customFormat="1" x14ac:dyDescent="0.2">
      <c r="A37" s="33" t="s">
        <v>60</v>
      </c>
      <c r="B37" s="237">
        <v>8.1528000000000003E-2</v>
      </c>
      <c r="C37" s="17">
        <v>0.05</v>
      </c>
      <c r="D37" s="17">
        <v>4.0764E-3</v>
      </c>
      <c r="E37" s="72">
        <f t="shared" si="4"/>
        <v>2379763.7042628</v>
      </c>
      <c r="F37" s="34"/>
      <c r="G37" s="3">
        <f t="shared" si="3"/>
        <v>2379763.7042628</v>
      </c>
      <c r="H37" s="35"/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16">
        <f>-D37*G26</f>
        <v>2379763.7042628</v>
      </c>
      <c r="O37" s="35">
        <v>0</v>
      </c>
      <c r="P37" s="35">
        <v>0</v>
      </c>
      <c r="Q37" s="35">
        <v>0</v>
      </c>
    </row>
    <row r="38" spans="1:20" s="21" customFormat="1" x14ac:dyDescent="0.2">
      <c r="A38" s="33" t="s">
        <v>61</v>
      </c>
      <c r="B38" s="237">
        <v>0</v>
      </c>
      <c r="C38" s="17">
        <v>6.25E-2</v>
      </c>
      <c r="D38" s="17">
        <v>0</v>
      </c>
      <c r="E38" s="72">
        <f t="shared" si="4"/>
        <v>0</v>
      </c>
      <c r="F38" s="34"/>
      <c r="G38" s="3">
        <f t="shared" si="3"/>
        <v>0</v>
      </c>
      <c r="H38" s="35"/>
      <c r="I38" s="35">
        <v>0</v>
      </c>
      <c r="J38" s="35">
        <v>0</v>
      </c>
      <c r="K38" s="35">
        <v>0</v>
      </c>
      <c r="L38" s="16">
        <f>-$G$26*D38</f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T38" s="247"/>
    </row>
    <row r="39" spans="1:20" s="21" customFormat="1" x14ac:dyDescent="0.2">
      <c r="A39" s="33" t="s">
        <v>62</v>
      </c>
      <c r="B39" s="237">
        <v>4.4547000000000003E-2</v>
      </c>
      <c r="C39" s="17">
        <v>6.5000000000000002E-2</v>
      </c>
      <c r="D39" s="17">
        <v>2.8955550000000002E-3</v>
      </c>
      <c r="E39" s="72">
        <f t="shared" si="4"/>
        <v>1690397.5794074852</v>
      </c>
      <c r="F39" s="34"/>
      <c r="G39" s="3">
        <f t="shared" si="3"/>
        <v>1690397.5794074852</v>
      </c>
      <c r="H39" s="35"/>
      <c r="I39" s="35">
        <v>0</v>
      </c>
      <c r="J39" s="35">
        <v>0</v>
      </c>
      <c r="K39" s="35">
        <v>0</v>
      </c>
      <c r="L39" s="16">
        <f>-$G$26*D39</f>
        <v>1690397.5794074852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</row>
    <row r="40" spans="1:20" s="21" customFormat="1" x14ac:dyDescent="0.2">
      <c r="A40" s="33" t="s">
        <v>63</v>
      </c>
      <c r="B40" s="237"/>
      <c r="C40" s="17"/>
      <c r="D40" s="17"/>
      <c r="E40" s="72">
        <f>+G40+Q40</f>
        <v>8438418.6902684085</v>
      </c>
      <c r="F40" s="34"/>
      <c r="G40" s="3">
        <f t="shared" si="3"/>
        <v>8266639.7456752798</v>
      </c>
      <c r="H40" s="35"/>
      <c r="I40" s="3">
        <v>0</v>
      </c>
      <c r="J40" s="3">
        <f>'Texas Margin'!D23</f>
        <v>0</v>
      </c>
      <c r="K40" s="35">
        <f>'Texas Margin'!E23</f>
        <v>996994.61112782673</v>
      </c>
      <c r="L40" s="3">
        <f>'Texas Margin'!F23</f>
        <v>0</v>
      </c>
      <c r="M40" s="3">
        <f>'Texas Margin'!G23</f>
        <v>0</v>
      </c>
      <c r="N40" s="3">
        <f>'Texas Margin'!H23</f>
        <v>0</v>
      </c>
      <c r="O40" s="3">
        <f>'Texas Margin'!I23</f>
        <v>5498460.5308986744</v>
      </c>
      <c r="P40" s="3">
        <f>'Texas Margin'!J23</f>
        <v>1771184.6036487792</v>
      </c>
      <c r="Q40" s="3">
        <v>171778.9445931286</v>
      </c>
    </row>
    <row r="41" spans="1:20" s="21" customFormat="1" x14ac:dyDescent="0.2">
      <c r="A41" s="33" t="s">
        <v>64</v>
      </c>
      <c r="B41" s="237">
        <v>2.5812999999999999E-3</v>
      </c>
      <c r="C41" s="17">
        <v>6.5000000000000002E-2</v>
      </c>
      <c r="D41" s="17">
        <v>1.6778450000000001E-4</v>
      </c>
      <c r="E41" s="72">
        <f>ROUND(-$E$26*D41,)</f>
        <v>106748</v>
      </c>
      <c r="F41" s="220"/>
      <c r="G41" s="3">
        <f t="shared" si="3"/>
        <v>0</v>
      </c>
      <c r="H41" s="36"/>
      <c r="I41" s="35">
        <v>0</v>
      </c>
      <c r="J41" s="35"/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106737</v>
      </c>
    </row>
    <row r="42" spans="1:20" s="21" customFormat="1" x14ac:dyDescent="0.2">
      <c r="A42" s="33" t="s">
        <v>65</v>
      </c>
      <c r="B42" s="237">
        <v>8.6759999999999997E-3</v>
      </c>
      <c r="C42" s="17">
        <v>0.06</v>
      </c>
      <c r="D42" s="17">
        <v>5.2055999999999999E-4</v>
      </c>
      <c r="E42" s="72">
        <f t="shared" si="4"/>
        <v>303897.99673512002</v>
      </c>
      <c r="F42" s="221"/>
      <c r="G42" s="3">
        <f t="shared" si="3"/>
        <v>303897.99673512002</v>
      </c>
      <c r="H42" s="222"/>
      <c r="I42" s="222">
        <v>0</v>
      </c>
      <c r="J42" s="222">
        <v>0</v>
      </c>
      <c r="K42" s="222">
        <v>0</v>
      </c>
      <c r="L42" s="16">
        <f>-D42*$G$26</f>
        <v>303897.99673512002</v>
      </c>
      <c r="M42" s="222">
        <v>0</v>
      </c>
      <c r="N42" s="222">
        <v>0</v>
      </c>
      <c r="O42" s="222">
        <v>0</v>
      </c>
      <c r="P42" s="222">
        <v>0</v>
      </c>
      <c r="Q42" s="35">
        <v>0</v>
      </c>
    </row>
    <row r="43" spans="1:20" s="21" customFormat="1" x14ac:dyDescent="0.2">
      <c r="A43" s="16" t="s">
        <v>66</v>
      </c>
      <c r="B43" s="26"/>
      <c r="C43" s="219"/>
      <c r="D43" s="26"/>
      <c r="E43" s="162">
        <f>SUM(E29:E42)</f>
        <v>24961943.973808415</v>
      </c>
      <c r="F43" s="39"/>
      <c r="G43" s="162">
        <f>SUM(G29:G42)</f>
        <v>22001448.791044604</v>
      </c>
      <c r="H43" s="35"/>
      <c r="I43" s="162">
        <f t="shared" ref="I43:Q43" si="5">SUM(I29:I42)</f>
        <v>0</v>
      </c>
      <c r="J43" s="162">
        <f t="shared" si="5"/>
        <v>5169441.7649639202</v>
      </c>
      <c r="K43" s="162">
        <f t="shared" si="5"/>
        <v>996994.61112782673</v>
      </c>
      <c r="L43" s="162">
        <f t="shared" si="5"/>
        <v>4055379.5761426054</v>
      </c>
      <c r="M43" s="162">
        <f t="shared" si="5"/>
        <v>2130224</v>
      </c>
      <c r="N43" s="162">
        <f t="shared" si="5"/>
        <v>2379763.7042628</v>
      </c>
      <c r="O43" s="162">
        <f t="shared" si="5"/>
        <v>5498460.5308986744</v>
      </c>
      <c r="P43" s="162">
        <f t="shared" si="5"/>
        <v>1771184.6036487792</v>
      </c>
      <c r="Q43" s="162">
        <f t="shared" si="5"/>
        <v>2960480.1827638093</v>
      </c>
    </row>
    <row r="44" spans="1:20" s="21" customFormat="1" x14ac:dyDescent="0.2">
      <c r="A44" s="16"/>
      <c r="B44" s="16"/>
      <c r="C44" s="17"/>
      <c r="D44" s="223"/>
      <c r="E44" s="35"/>
      <c r="F44" s="3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20" s="21" customFormat="1" x14ac:dyDescent="0.2">
      <c r="A45" s="16" t="s">
        <v>67</v>
      </c>
      <c r="B45" s="16"/>
      <c r="C45" s="17"/>
      <c r="D45" s="16"/>
      <c r="E45" s="19">
        <f>+E26+E43</f>
        <v>-611260686.02619159</v>
      </c>
      <c r="F45" s="39"/>
      <c r="G45" s="19">
        <f>+G26+G43</f>
        <v>-561789078.20895541</v>
      </c>
      <c r="H45" s="19"/>
      <c r="I45" s="19">
        <f t="shared" ref="I45:Q45" si="6">+I26+I43</f>
        <v>5737000</v>
      </c>
      <c r="J45" s="19">
        <f t="shared" si="6"/>
        <v>-46783621.235036083</v>
      </c>
      <c r="K45" s="19">
        <f t="shared" si="6"/>
        <v>-42127837.388872176</v>
      </c>
      <c r="L45" s="19">
        <f t="shared" si="6"/>
        <v>-61188736.423857391</v>
      </c>
      <c r="M45" s="19">
        <f t="shared" si="6"/>
        <v>-25260429</v>
      </c>
      <c r="N45" s="19">
        <f t="shared" si="6"/>
        <v>-29405411.295737199</v>
      </c>
      <c r="O45" s="19">
        <f t="shared" si="6"/>
        <v>-194340479.46910134</v>
      </c>
      <c r="P45" s="19">
        <f t="shared" si="6"/>
        <v>-168419563.39635122</v>
      </c>
      <c r="Q45" s="19">
        <f t="shared" si="6"/>
        <v>-49471622.817236193</v>
      </c>
    </row>
    <row r="46" spans="1:20" s="21" customFormat="1" x14ac:dyDescent="0.2">
      <c r="A46" s="16" t="s">
        <v>68</v>
      </c>
      <c r="B46" s="16"/>
      <c r="C46" s="17"/>
      <c r="D46" s="16"/>
      <c r="E46" s="224">
        <v>0.35</v>
      </c>
      <c r="F46" s="225"/>
      <c r="G46" s="224">
        <v>0.35</v>
      </c>
      <c r="H46" s="226"/>
      <c r="I46" s="224">
        <v>0.35</v>
      </c>
      <c r="J46" s="224">
        <v>0.35</v>
      </c>
      <c r="K46" s="224">
        <v>0.35</v>
      </c>
      <c r="L46" s="224">
        <v>0.35</v>
      </c>
      <c r="M46" s="224">
        <v>0.35</v>
      </c>
      <c r="N46" s="224">
        <v>0.35</v>
      </c>
      <c r="O46" s="224">
        <v>0.35</v>
      </c>
      <c r="P46" s="224">
        <v>0.35</v>
      </c>
      <c r="Q46" s="224">
        <v>0.35</v>
      </c>
    </row>
    <row r="47" spans="1:20" s="21" customFormat="1" x14ac:dyDescent="0.2">
      <c r="A47" s="16" t="s">
        <v>69</v>
      </c>
      <c r="B47" s="16"/>
      <c r="C47" s="17"/>
      <c r="D47" s="16"/>
      <c r="E47" s="35">
        <f>-E45*E46</f>
        <v>213941240.10916704</v>
      </c>
      <c r="F47" s="39"/>
      <c r="G47" s="19">
        <f>SUM(I47:P47)</f>
        <v>196626177.37313437</v>
      </c>
      <c r="H47" s="35"/>
      <c r="I47" s="35">
        <f t="shared" ref="I47:Q47" si="7">-I45*I46</f>
        <v>-2007949.9999999998</v>
      </c>
      <c r="J47" s="35">
        <f t="shared" si="7"/>
        <v>16374267.432262627</v>
      </c>
      <c r="K47" s="35">
        <f t="shared" si="7"/>
        <v>14744743.086105261</v>
      </c>
      <c r="L47" s="35">
        <f t="shared" si="7"/>
        <v>21416057.748350084</v>
      </c>
      <c r="M47" s="35">
        <f t="shared" si="7"/>
        <v>8841150.1499999985</v>
      </c>
      <c r="N47" s="35">
        <f t="shared" si="7"/>
        <v>10291893.953508019</v>
      </c>
      <c r="O47" s="35">
        <f t="shared" si="7"/>
        <v>68019167.81418547</v>
      </c>
      <c r="P47" s="35">
        <f t="shared" si="7"/>
        <v>58946847.188722923</v>
      </c>
      <c r="Q47" s="35">
        <f t="shared" si="7"/>
        <v>17315067.986032665</v>
      </c>
    </row>
    <row r="48" spans="1:20" s="21" customFormat="1" x14ac:dyDescent="0.2">
      <c r="A48" s="16" t="s">
        <v>47</v>
      </c>
      <c r="B48" s="16"/>
      <c r="C48" s="218"/>
      <c r="D48" s="218"/>
      <c r="E48" s="35">
        <f>E43</f>
        <v>24961943.973808415</v>
      </c>
      <c r="F48" s="39"/>
      <c r="G48" s="19">
        <f>SUM(I48:P48)</f>
        <v>22001448.791044604</v>
      </c>
      <c r="H48" s="35"/>
      <c r="I48" s="35">
        <f t="shared" ref="I48:Q48" si="8">I43</f>
        <v>0</v>
      </c>
      <c r="J48" s="35">
        <f>J43</f>
        <v>5169441.7649639202</v>
      </c>
      <c r="K48" s="35">
        <f t="shared" si="8"/>
        <v>996994.61112782673</v>
      </c>
      <c r="L48" s="35">
        <f t="shared" si="8"/>
        <v>4055379.5761426054</v>
      </c>
      <c r="M48" s="35">
        <f t="shared" si="8"/>
        <v>2130224</v>
      </c>
      <c r="N48" s="35">
        <f t="shared" si="8"/>
        <v>2379763.7042628</v>
      </c>
      <c r="O48" s="35">
        <f t="shared" si="8"/>
        <v>5498460.5308986744</v>
      </c>
      <c r="P48" s="35">
        <f t="shared" si="8"/>
        <v>1771184.6036487792</v>
      </c>
      <c r="Q48" s="35">
        <f t="shared" si="8"/>
        <v>2960480.1827638093</v>
      </c>
    </row>
    <row r="49" spans="1:21" s="21" customFormat="1" x14ac:dyDescent="0.2">
      <c r="A49" s="16" t="s">
        <v>70</v>
      </c>
      <c r="B49" s="16"/>
      <c r="C49" s="17"/>
      <c r="D49" s="16"/>
      <c r="E49" s="19">
        <f>+Q49+G49</f>
        <v>0</v>
      </c>
      <c r="F49" s="39"/>
      <c r="G49" s="19">
        <f>SUM(I49:P49)</f>
        <v>0</v>
      </c>
      <c r="H49" s="19"/>
      <c r="I49" s="19">
        <v>0</v>
      </c>
      <c r="J49" s="19">
        <v>0</v>
      </c>
      <c r="K49" s="19">
        <v>0</v>
      </c>
      <c r="L49" s="35">
        <v>0</v>
      </c>
      <c r="M49" s="35">
        <v>0</v>
      </c>
      <c r="N49" s="35">
        <v>0</v>
      </c>
      <c r="O49" s="19">
        <v>0</v>
      </c>
      <c r="P49" s="19">
        <v>0</v>
      </c>
      <c r="Q49" s="19">
        <v>0</v>
      </c>
    </row>
    <row r="50" spans="1:21" s="21" customFormat="1" x14ac:dyDescent="0.2">
      <c r="A50" s="16" t="s">
        <v>71</v>
      </c>
      <c r="B50" s="16"/>
      <c r="C50" s="17"/>
      <c r="D50" s="16"/>
      <c r="E50" s="35">
        <f>+Q50+G50</f>
        <v>500000</v>
      </c>
      <c r="F50" s="39"/>
      <c r="G50" s="35">
        <v>500000</v>
      </c>
      <c r="H50" s="35"/>
      <c r="I50" s="35">
        <f t="shared" ref="I50:P50" si="9">+$G50*I$5</f>
        <v>0</v>
      </c>
      <c r="J50" s="35">
        <f>+$G50*J$5</f>
        <v>46300</v>
      </c>
      <c r="K50" s="35">
        <f t="shared" si="9"/>
        <v>40950</v>
      </c>
      <c r="L50" s="35">
        <f t="shared" si="9"/>
        <v>51950</v>
      </c>
      <c r="M50" s="35">
        <f t="shared" si="9"/>
        <v>34100</v>
      </c>
      <c r="N50" s="35">
        <f t="shared" si="9"/>
        <v>35800</v>
      </c>
      <c r="O50" s="35">
        <f t="shared" si="9"/>
        <v>200900</v>
      </c>
      <c r="P50" s="35">
        <f t="shared" si="9"/>
        <v>90000</v>
      </c>
      <c r="Q50" s="19">
        <v>0</v>
      </c>
    </row>
    <row r="51" spans="1:21" s="21" customFormat="1" ht="13.5" thickBot="1" x14ac:dyDescent="0.25">
      <c r="A51" s="16" t="s">
        <v>72</v>
      </c>
      <c r="B51" s="1"/>
      <c r="C51" s="17"/>
      <c r="D51" s="16"/>
      <c r="E51" s="227">
        <f>SUM(E47:E50)</f>
        <v>239403184.08297545</v>
      </c>
      <c r="F51" s="228">
        <f>SUM(F47:F49)</f>
        <v>0</v>
      </c>
      <c r="G51" s="227">
        <f>SUM(G47:G50)</f>
        <v>219127626.16417897</v>
      </c>
      <c r="H51" s="227"/>
      <c r="I51" s="227">
        <f t="shared" ref="I51:Q51" si="10">SUM(I47:I50)</f>
        <v>-2007949.9999999998</v>
      </c>
      <c r="J51" s="227">
        <f t="shared" si="10"/>
        <v>21590009.197226547</v>
      </c>
      <c r="K51" s="227">
        <f t="shared" si="10"/>
        <v>15782687.697233088</v>
      </c>
      <c r="L51" s="227">
        <f t="shared" si="10"/>
        <v>25523387.324492689</v>
      </c>
      <c r="M51" s="227">
        <f t="shared" si="10"/>
        <v>11005474.149999999</v>
      </c>
      <c r="N51" s="227">
        <f t="shared" si="10"/>
        <v>12707457.65777082</v>
      </c>
      <c r="O51" s="227">
        <f t="shared" si="10"/>
        <v>73718528.345084146</v>
      </c>
      <c r="P51" s="227">
        <f t="shared" si="10"/>
        <v>60808031.792371705</v>
      </c>
      <c r="Q51" s="227">
        <f t="shared" si="10"/>
        <v>20275548.168796472</v>
      </c>
    </row>
    <row r="52" spans="1:21" s="21" customFormat="1" ht="13.5" thickTop="1" x14ac:dyDescent="0.2">
      <c r="A52" s="16"/>
      <c r="B52" s="16"/>
      <c r="C52" s="17"/>
      <c r="D52" s="16"/>
      <c r="E52" s="35"/>
      <c r="F52" s="39"/>
      <c r="G52" s="35"/>
      <c r="H52" s="35"/>
      <c r="I52" s="35"/>
      <c r="J52" s="229"/>
      <c r="K52" s="35"/>
      <c r="L52" s="35"/>
      <c r="M52" s="35"/>
      <c r="N52" s="35"/>
      <c r="O52" s="35"/>
      <c r="P52" s="35"/>
      <c r="Q52" s="35"/>
    </row>
    <row r="53" spans="1:21" s="21" customFormat="1" x14ac:dyDescent="0.2">
      <c r="A53" s="16" t="s">
        <v>69</v>
      </c>
      <c r="B53" s="16"/>
      <c r="C53" s="17"/>
      <c r="D53" s="16"/>
      <c r="E53" s="35">
        <f>+E47+E49+E50</f>
        <v>214441240.10916704</v>
      </c>
      <c r="F53" s="207"/>
      <c r="G53" s="35">
        <f>+G47+G49+G50</f>
        <v>197126177.37313437</v>
      </c>
      <c r="H53" s="35"/>
      <c r="I53" s="35">
        <f>+I47+I49+I50</f>
        <v>-2007949.9999999998</v>
      </c>
      <c r="J53" s="35">
        <f>+J47+J49+J50</f>
        <v>16420567.432262627</v>
      </c>
      <c r="K53" s="35">
        <f t="shared" ref="K53:P53" si="11">+K47+K49+K50</f>
        <v>14785693.086105261</v>
      </c>
      <c r="L53" s="35">
        <f>+L47+L49+L50</f>
        <v>21468007.748350084</v>
      </c>
      <c r="M53" s="35">
        <f t="shared" si="11"/>
        <v>8875250.1499999985</v>
      </c>
      <c r="N53" s="35">
        <f t="shared" si="11"/>
        <v>10327693.953508019</v>
      </c>
      <c r="O53" s="35">
        <f t="shared" si="11"/>
        <v>68220067.81418547</v>
      </c>
      <c r="P53" s="35">
        <f t="shared" si="11"/>
        <v>59036847.188722923</v>
      </c>
      <c r="Q53" s="35">
        <f>+Q47+Q49+Q50</f>
        <v>17315067.986032665</v>
      </c>
    </row>
    <row r="54" spans="1:21" s="21" customFormat="1" x14ac:dyDescent="0.2">
      <c r="A54" s="16" t="s">
        <v>47</v>
      </c>
      <c r="B54" s="16"/>
      <c r="C54" s="17"/>
      <c r="D54" s="16"/>
      <c r="E54" s="222">
        <f>+E48</f>
        <v>24961943.973808415</v>
      </c>
      <c r="F54" s="230"/>
      <c r="G54" s="222">
        <f>+G48</f>
        <v>22001448.791044604</v>
      </c>
      <c r="H54" s="222"/>
      <c r="I54" s="222">
        <f>+I48</f>
        <v>0</v>
      </c>
      <c r="J54" s="222">
        <f>+J48</f>
        <v>5169441.7649639202</v>
      </c>
      <c r="K54" s="222">
        <f t="shared" ref="K54:P54" si="12">+K48</f>
        <v>996994.61112782673</v>
      </c>
      <c r="L54" s="222">
        <f t="shared" si="12"/>
        <v>4055379.5761426054</v>
      </c>
      <c r="M54" s="222">
        <f t="shared" si="12"/>
        <v>2130224</v>
      </c>
      <c r="N54" s="222">
        <f t="shared" si="12"/>
        <v>2379763.7042628</v>
      </c>
      <c r="O54" s="222">
        <f t="shared" si="12"/>
        <v>5498460.5308986744</v>
      </c>
      <c r="P54" s="222">
        <f t="shared" si="12"/>
        <v>1771184.6036487792</v>
      </c>
      <c r="Q54" s="222">
        <f>+Q48</f>
        <v>2960480.1827638093</v>
      </c>
    </row>
    <row r="55" spans="1:21" s="21" customFormat="1" ht="13.5" thickBot="1" x14ac:dyDescent="0.25">
      <c r="A55" s="16"/>
      <c r="B55" s="16"/>
      <c r="C55" s="17"/>
      <c r="D55" s="16"/>
      <c r="E55" s="227">
        <f>SUM(E53:E54)</f>
        <v>239403184.08297545</v>
      </c>
      <c r="F55" s="228"/>
      <c r="G55" s="227">
        <f>SUM(G53:G54)</f>
        <v>219127626.16417897</v>
      </c>
      <c r="H55" s="227"/>
      <c r="I55" s="227">
        <f t="shared" ref="I55:Q55" si="13">SUM(I53:I54)</f>
        <v>-2007949.9999999998</v>
      </c>
      <c r="J55" s="227">
        <f t="shared" si="13"/>
        <v>21590009.197226547</v>
      </c>
      <c r="K55" s="227">
        <f t="shared" si="13"/>
        <v>15782687.697233088</v>
      </c>
      <c r="L55" s="227">
        <f t="shared" si="13"/>
        <v>25523387.324492689</v>
      </c>
      <c r="M55" s="227">
        <f>SUM(M53:M54)</f>
        <v>11005474.149999999</v>
      </c>
      <c r="N55" s="227">
        <f t="shared" si="13"/>
        <v>12707457.65777082</v>
      </c>
      <c r="O55" s="227">
        <f t="shared" si="13"/>
        <v>73718528.345084146</v>
      </c>
      <c r="P55" s="227">
        <f t="shared" si="13"/>
        <v>60808031.792371705</v>
      </c>
      <c r="Q55" s="227">
        <f t="shared" si="13"/>
        <v>20275548.168796472</v>
      </c>
    </row>
    <row r="56" spans="1:21" s="41" customFormat="1" ht="13.5" thickTop="1" x14ac:dyDescent="0.2">
      <c r="A56" s="21" t="s">
        <v>73</v>
      </c>
      <c r="E56" s="41">
        <f>-E51/E8</f>
        <v>0.37619060083310096</v>
      </c>
      <c r="F56" s="231"/>
      <c r="G56" s="41">
        <f>-G51/G8</f>
        <v>0.37509072450342945</v>
      </c>
      <c r="I56" s="41">
        <f t="shared" ref="I56:Q56" si="14">-I51/I8</f>
        <v>0.24968291469783632</v>
      </c>
      <c r="J56" s="41">
        <f t="shared" si="14"/>
        <v>0.40793593192681243</v>
      </c>
      <c r="K56" s="41">
        <f t="shared" si="14"/>
        <v>0.36465626249932043</v>
      </c>
      <c r="L56" s="41">
        <f t="shared" si="14"/>
        <v>0.40119126871677785</v>
      </c>
      <c r="M56" s="41">
        <f t="shared" si="14"/>
        <v>0.39619389984880116</v>
      </c>
      <c r="N56" s="41">
        <f t="shared" si="14"/>
        <v>0.39558751230491612</v>
      </c>
      <c r="O56" s="41">
        <f t="shared" si="14"/>
        <v>0.36574894368824462</v>
      </c>
      <c r="P56" s="41">
        <f t="shared" si="14"/>
        <v>0.3556857264411073</v>
      </c>
      <c r="Q56" s="41">
        <f t="shared" si="14"/>
        <v>0.38850233131112827</v>
      </c>
      <c r="R56" s="21"/>
      <c r="S56" s="21"/>
      <c r="T56" s="21"/>
      <c r="U56" s="21"/>
    </row>
    <row r="57" spans="1:21" s="21" customFormat="1" x14ac:dyDescent="0.2">
      <c r="A57" s="16"/>
      <c r="B57" s="16"/>
      <c r="C57" s="17"/>
      <c r="D57" s="16"/>
      <c r="E57" s="16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21" s="21" customFormat="1" ht="15" customHeight="1" x14ac:dyDescent="0.2">
      <c r="A58" s="16" t="s">
        <v>74</v>
      </c>
      <c r="B58" s="16"/>
      <c r="C58" s="17"/>
      <c r="D58" s="16"/>
      <c r="E58" s="41">
        <f>-E53/E8</f>
        <v>0.33696619060882205</v>
      </c>
      <c r="F58" s="18"/>
      <c r="G58" s="41">
        <f>-G53/G8</f>
        <v>0.33742984389417713</v>
      </c>
      <c r="H58" s="41"/>
      <c r="I58" s="41">
        <f t="shared" ref="I58:Q58" si="15">-I53/I8</f>
        <v>0.24968291469783632</v>
      </c>
      <c r="J58" s="41">
        <f t="shared" si="15"/>
        <v>0.31026107571587391</v>
      </c>
      <c r="K58" s="41">
        <f t="shared" si="15"/>
        <v>0.34162087488979603</v>
      </c>
      <c r="L58" s="41">
        <f t="shared" si="15"/>
        <v>0.3374464821570613</v>
      </c>
      <c r="M58" s="41">
        <f t="shared" si="15"/>
        <v>0.31950644934840516</v>
      </c>
      <c r="N58" s="41">
        <f t="shared" si="15"/>
        <v>0.32150465253892913</v>
      </c>
      <c r="O58" s="41">
        <f t="shared" si="15"/>
        <v>0.33846874458180382</v>
      </c>
      <c r="P58" s="41">
        <f t="shared" si="15"/>
        <v>0.34532549829622672</v>
      </c>
      <c r="Q58" s="41">
        <f t="shared" si="15"/>
        <v>0.33177619778176753</v>
      </c>
    </row>
    <row r="59" spans="1:21" s="21" customFormat="1" x14ac:dyDescent="0.2">
      <c r="A59" s="16" t="s">
        <v>75</v>
      </c>
      <c r="B59" s="16"/>
      <c r="C59" s="17"/>
      <c r="D59" s="16"/>
      <c r="E59" s="232">
        <f>-E54/E8</f>
        <v>3.9224410224278923E-2</v>
      </c>
      <c r="F59" s="225"/>
      <c r="G59" s="232">
        <f>-G54/G8</f>
        <v>3.7660880609252337E-2</v>
      </c>
      <c r="H59" s="232"/>
      <c r="I59" s="232">
        <f t="shared" ref="I59:Q59" si="16">-I54/I8</f>
        <v>0</v>
      </c>
      <c r="J59" s="232">
        <f t="shared" si="16"/>
        <v>9.7674856210938507E-2</v>
      </c>
      <c r="K59" s="232">
        <f t="shared" si="16"/>
        <v>2.3035387609524428E-2</v>
      </c>
      <c r="L59" s="232">
        <f t="shared" si="16"/>
        <v>6.3744786559716521E-2</v>
      </c>
      <c r="M59" s="232">
        <f t="shared" si="16"/>
        <v>7.6687450500395993E-2</v>
      </c>
      <c r="N59" s="232">
        <f t="shared" si="16"/>
        <v>7.4082859765986983E-2</v>
      </c>
      <c r="O59" s="232">
        <f t="shared" si="16"/>
        <v>2.7280199106440795E-2</v>
      </c>
      <c r="P59" s="232">
        <f t="shared" si="16"/>
        <v>1.0360228144880553E-2</v>
      </c>
      <c r="Q59" s="232">
        <f t="shared" si="16"/>
        <v>5.6726133529360775E-2</v>
      </c>
    </row>
    <row r="60" spans="1:21" s="21" customFormat="1" ht="13.5" thickBot="1" x14ac:dyDescent="0.25">
      <c r="A60" s="16" t="s">
        <v>76</v>
      </c>
      <c r="B60" s="16"/>
      <c r="C60" s="17"/>
      <c r="D60" s="233"/>
      <c r="E60" s="234">
        <f>SUM(E58:E59)</f>
        <v>0.37619060083310096</v>
      </c>
      <c r="F60" s="235"/>
      <c r="G60" s="234">
        <f t="shared" ref="G60:P60" si="17">SUM(G58:G59)</f>
        <v>0.37509072450342945</v>
      </c>
      <c r="H60" s="234"/>
      <c r="I60" s="234">
        <f t="shared" si="17"/>
        <v>0.24968291469783632</v>
      </c>
      <c r="J60" s="234">
        <f t="shared" si="17"/>
        <v>0.40793593192681243</v>
      </c>
      <c r="K60" s="234">
        <f t="shared" si="17"/>
        <v>0.36465626249932048</v>
      </c>
      <c r="L60" s="234">
        <f t="shared" si="17"/>
        <v>0.40119126871677779</v>
      </c>
      <c r="M60" s="234">
        <f t="shared" si="17"/>
        <v>0.39619389984880116</v>
      </c>
      <c r="N60" s="234">
        <f t="shared" si="17"/>
        <v>0.39558751230491612</v>
      </c>
      <c r="O60" s="234">
        <f t="shared" si="17"/>
        <v>0.36574894368824462</v>
      </c>
      <c r="P60" s="234">
        <f t="shared" si="17"/>
        <v>0.3556857264411073</v>
      </c>
      <c r="Q60" s="234">
        <f>SUM(Q58:Q59)</f>
        <v>0.38850233131112832</v>
      </c>
    </row>
    <row r="61" spans="1:21" s="21" customFormat="1" ht="13.5" thickTop="1" x14ac:dyDescent="0.2">
      <c r="A61" s="16"/>
      <c r="B61" s="16"/>
      <c r="C61" s="17"/>
      <c r="D61" s="16"/>
      <c r="E61" s="16"/>
      <c r="F61" s="18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21" s="21" customFormat="1" x14ac:dyDescent="0.2">
      <c r="A62" s="16"/>
      <c r="B62" s="16"/>
      <c r="C62" s="17"/>
      <c r="D62" s="16"/>
      <c r="E62" s="16"/>
      <c r="F62" s="18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21" s="21" customFormat="1" x14ac:dyDescent="0.2">
      <c r="A63" s="16"/>
      <c r="B63" s="16"/>
      <c r="C63" s="17"/>
      <c r="D63" s="16"/>
      <c r="E63" s="16"/>
      <c r="F63" s="18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21" s="21" customFormat="1" x14ac:dyDescent="0.2">
      <c r="A64" s="16"/>
      <c r="B64" s="16"/>
      <c r="C64" s="17"/>
      <c r="D64" s="16"/>
      <c r="E64" s="16"/>
      <c r="F64" s="1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21" customFormat="1" x14ac:dyDescent="0.2">
      <c r="A65" s="16"/>
      <c r="B65" s="16"/>
      <c r="C65" s="17"/>
      <c r="D65" s="16"/>
      <c r="E65" s="16"/>
      <c r="F65" s="1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21" customFormat="1" x14ac:dyDescent="0.2">
      <c r="A66" s="16"/>
      <c r="B66" s="16"/>
      <c r="C66" s="17"/>
      <c r="D66" s="16"/>
      <c r="E66" s="16"/>
      <c r="F66" s="1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21" customFormat="1" x14ac:dyDescent="0.2">
      <c r="A67" s="16"/>
      <c r="B67" s="16"/>
      <c r="C67" s="17"/>
      <c r="D67" s="16"/>
      <c r="E67" s="16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21" customFormat="1" x14ac:dyDescent="0.2">
      <c r="A68" s="16"/>
      <c r="B68" s="16"/>
      <c r="C68" s="17"/>
      <c r="D68" s="16"/>
      <c r="E68" s="16"/>
      <c r="F68" s="1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21" customFormat="1" x14ac:dyDescent="0.2">
      <c r="A69" s="16"/>
      <c r="B69" s="16"/>
      <c r="C69" s="17"/>
      <c r="D69" s="16"/>
      <c r="E69" s="16"/>
      <c r="F69" s="1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21" customFormat="1" x14ac:dyDescent="0.2">
      <c r="A70" s="16"/>
      <c r="B70" s="16"/>
      <c r="C70" s="17"/>
      <c r="D70" s="16"/>
      <c r="E70" s="16"/>
      <c r="F70" s="18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21" customFormat="1" x14ac:dyDescent="0.2">
      <c r="A71" s="16"/>
      <c r="B71" s="16"/>
      <c r="C71" s="17"/>
      <c r="D71" s="16"/>
      <c r="E71" s="16"/>
      <c r="F71" s="18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21" customFormat="1" x14ac:dyDescent="0.2">
      <c r="A72" s="16"/>
      <c r="B72" s="16"/>
      <c r="C72" s="17"/>
      <c r="D72" s="16"/>
      <c r="E72" s="16"/>
      <c r="F72" s="18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21" customFormat="1" x14ac:dyDescent="0.2">
      <c r="A73" s="16"/>
      <c r="B73" s="16"/>
      <c r="C73" s="17"/>
      <c r="D73" s="16"/>
      <c r="E73" s="16"/>
      <c r="F73" s="18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21" customFormat="1" x14ac:dyDescent="0.2">
      <c r="A74" s="16"/>
      <c r="B74" s="16"/>
      <c r="C74" s="17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21" customFormat="1" x14ac:dyDescent="0.2">
      <c r="A75" s="16"/>
      <c r="B75" s="16"/>
      <c r="C75" s="17"/>
      <c r="D75" s="16"/>
      <c r="E75" s="16"/>
      <c r="F75" s="18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21" customFormat="1" x14ac:dyDescent="0.2">
      <c r="A76" s="16"/>
      <c r="B76" s="16"/>
      <c r="C76" s="17"/>
      <c r="D76" s="16"/>
      <c r="E76" s="16"/>
      <c r="F76" s="18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21" customFormat="1" x14ac:dyDescent="0.2">
      <c r="A77" s="16"/>
      <c r="B77" s="16"/>
      <c r="C77" s="17"/>
      <c r="D77" s="16"/>
      <c r="E77" s="16"/>
      <c r="F77" s="1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21" customFormat="1" x14ac:dyDescent="0.2">
      <c r="A78" s="16"/>
      <c r="B78" s="16"/>
      <c r="C78" s="17"/>
      <c r="D78" s="16"/>
      <c r="E78" s="16"/>
      <c r="F78" s="1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21" customFormat="1" x14ac:dyDescent="0.2">
      <c r="A79" s="16"/>
      <c r="B79" s="16"/>
      <c r="C79" s="17"/>
      <c r="D79" s="16"/>
      <c r="E79" s="16"/>
      <c r="F79" s="1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21" customFormat="1" x14ac:dyDescent="0.2">
      <c r="A80" s="16"/>
      <c r="B80" s="16"/>
      <c r="C80" s="17"/>
      <c r="D80" s="16"/>
      <c r="E80" s="16"/>
      <c r="F80" s="1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21" customFormat="1" x14ac:dyDescent="0.2">
      <c r="A81" s="16"/>
      <c r="B81" s="16"/>
      <c r="C81" s="17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21" customFormat="1" x14ac:dyDescent="0.2">
      <c r="A82" s="16"/>
      <c r="B82" s="16"/>
      <c r="C82" s="17"/>
      <c r="D82" s="16"/>
      <c r="E82" s="16"/>
      <c r="F82" s="1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21" customFormat="1" x14ac:dyDescent="0.2">
      <c r="A83" s="16"/>
      <c r="B83" s="16"/>
      <c r="C83" s="17"/>
      <c r="D83" s="16"/>
      <c r="E83" s="16"/>
      <c r="F83" s="1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21" customFormat="1" x14ac:dyDescent="0.2">
      <c r="A84" s="16"/>
      <c r="B84" s="16"/>
      <c r="C84" s="17"/>
      <c r="D84" s="16"/>
      <c r="E84" s="16"/>
      <c r="F84" s="1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21" customFormat="1" x14ac:dyDescent="0.2">
      <c r="A85" s="16"/>
      <c r="B85" s="16"/>
      <c r="C85" s="17"/>
      <c r="D85" s="16"/>
      <c r="E85" s="16"/>
      <c r="F85" s="1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21" customFormat="1" x14ac:dyDescent="0.2">
      <c r="A86" s="16"/>
      <c r="B86" s="16"/>
      <c r="C86" s="17"/>
      <c r="D86" s="16"/>
      <c r="E86" s="16"/>
      <c r="F86" s="18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21" customFormat="1" x14ac:dyDescent="0.2">
      <c r="A87" s="16"/>
      <c r="B87" s="16"/>
      <c r="C87" s="17"/>
      <c r="D87" s="16"/>
      <c r="E87" s="16"/>
      <c r="F87" s="18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21" customFormat="1" x14ac:dyDescent="0.2">
      <c r="A88" s="16"/>
      <c r="B88" s="16"/>
      <c r="C88" s="17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21" customFormat="1" x14ac:dyDescent="0.2">
      <c r="A89" s="16"/>
      <c r="B89" s="16"/>
      <c r="C89" s="17"/>
      <c r="D89" s="16"/>
      <c r="E89" s="16"/>
      <c r="F89" s="1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21" customFormat="1" x14ac:dyDescent="0.2">
      <c r="A90" s="16"/>
      <c r="B90" s="16"/>
      <c r="C90" s="17"/>
      <c r="D90" s="16"/>
      <c r="E90" s="16"/>
      <c r="F90" s="18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21" customFormat="1" x14ac:dyDescent="0.2">
      <c r="A91" s="16"/>
      <c r="B91" s="16"/>
      <c r="C91" s="17"/>
      <c r="D91" s="16"/>
      <c r="E91" s="16"/>
      <c r="F91" s="18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21" customFormat="1" x14ac:dyDescent="0.2">
      <c r="A92" s="16"/>
      <c r="B92" s="16"/>
      <c r="C92" s="17"/>
      <c r="D92" s="16"/>
      <c r="E92" s="16"/>
      <c r="F92" s="18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21" customFormat="1" x14ac:dyDescent="0.2">
      <c r="A93" s="16"/>
      <c r="B93" s="16"/>
      <c r="C93" s="17"/>
      <c r="D93" s="16"/>
      <c r="E93" s="16"/>
      <c r="F93" s="18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21" customFormat="1" x14ac:dyDescent="0.2">
      <c r="A94" s="16"/>
      <c r="B94" s="16"/>
      <c r="C94" s="17"/>
      <c r="D94" s="16"/>
      <c r="E94" s="16"/>
      <c r="F94" s="1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21" customFormat="1" x14ac:dyDescent="0.2">
      <c r="A95" s="16"/>
      <c r="B95" s="16"/>
      <c r="C95" s="17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21" customFormat="1" x14ac:dyDescent="0.2">
      <c r="A96" s="16"/>
      <c r="B96" s="16"/>
      <c r="C96" s="17"/>
      <c r="D96" s="16"/>
      <c r="E96" s="16"/>
      <c r="F96" s="18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21" customFormat="1" x14ac:dyDescent="0.2">
      <c r="A97" s="16"/>
      <c r="B97" s="16"/>
      <c r="C97" s="17"/>
      <c r="D97" s="16"/>
      <c r="E97" s="16"/>
      <c r="F97" s="18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21" customFormat="1" x14ac:dyDescent="0.2">
      <c r="A98" s="16"/>
      <c r="B98" s="16"/>
      <c r="C98" s="17"/>
      <c r="D98" s="16"/>
      <c r="E98" s="16"/>
      <c r="F98" s="18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21" customFormat="1" x14ac:dyDescent="0.2">
      <c r="A99" s="16"/>
      <c r="B99" s="16"/>
      <c r="C99" s="17"/>
      <c r="D99" s="16"/>
      <c r="E99" s="16"/>
      <c r="F99" s="1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21" customFormat="1" x14ac:dyDescent="0.2">
      <c r="A100" s="16"/>
      <c r="B100" s="16"/>
      <c r="C100" s="17"/>
      <c r="D100" s="16"/>
      <c r="E100" s="16"/>
      <c r="F100" s="1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21" customFormat="1" x14ac:dyDescent="0.2">
      <c r="A101" s="16"/>
      <c r="B101" s="16"/>
      <c r="C101" s="17"/>
      <c r="D101" s="16"/>
      <c r="E101" s="16"/>
      <c r="F101" s="1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21" customFormat="1" x14ac:dyDescent="0.2">
      <c r="A102" s="16"/>
      <c r="B102" s="16"/>
      <c r="C102" s="17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21" customFormat="1" x14ac:dyDescent="0.2">
      <c r="A103" s="16"/>
      <c r="B103" s="16"/>
      <c r="C103" s="17"/>
      <c r="D103" s="16"/>
      <c r="E103" s="16"/>
      <c r="F103" s="1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21" customFormat="1" x14ac:dyDescent="0.2">
      <c r="A104" s="16"/>
      <c r="B104" s="16"/>
      <c r="C104" s="17"/>
      <c r="D104" s="16"/>
      <c r="E104" s="16"/>
      <c r="F104" s="1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21" customFormat="1" x14ac:dyDescent="0.2">
      <c r="A105" s="16"/>
      <c r="B105" s="16"/>
      <c r="C105" s="17"/>
      <c r="D105" s="16"/>
      <c r="E105" s="16"/>
      <c r="F105" s="18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21" customFormat="1" x14ac:dyDescent="0.2">
      <c r="A106" s="16"/>
      <c r="B106" s="16"/>
      <c r="C106" s="17"/>
      <c r="D106" s="16"/>
      <c r="E106" s="16"/>
      <c r="F106" s="1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21" customFormat="1" x14ac:dyDescent="0.2">
      <c r="A107" s="16"/>
      <c r="B107" s="16"/>
      <c r="C107" s="17"/>
      <c r="D107" s="16"/>
      <c r="E107" s="16"/>
      <c r="F107" s="18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21" customFormat="1" x14ac:dyDescent="0.2">
      <c r="A108" s="16"/>
      <c r="B108" s="16"/>
      <c r="C108" s="17"/>
      <c r="D108" s="16"/>
      <c r="E108" s="16"/>
      <c r="F108" s="1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21" customFormat="1" x14ac:dyDescent="0.2">
      <c r="A109" s="16"/>
      <c r="B109" s="16"/>
      <c r="C109" s="17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21" customFormat="1" x14ac:dyDescent="0.2">
      <c r="A110" s="16"/>
      <c r="B110" s="16"/>
      <c r="C110" s="17"/>
      <c r="D110" s="16"/>
      <c r="E110" s="16"/>
      <c r="F110" s="18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21" customFormat="1" x14ac:dyDescent="0.2">
      <c r="A111" s="16"/>
      <c r="B111" s="16"/>
      <c r="C111" s="17"/>
      <c r="D111" s="16"/>
      <c r="E111" s="16"/>
      <c r="F111" s="18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21" customFormat="1" x14ac:dyDescent="0.2">
      <c r="A112" s="16"/>
      <c r="B112" s="16"/>
      <c r="C112" s="17"/>
      <c r="D112" s="16"/>
      <c r="E112" s="16"/>
      <c r="F112" s="18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21" customFormat="1" x14ac:dyDescent="0.2">
      <c r="A113" s="16"/>
      <c r="B113" s="16"/>
      <c r="C113" s="17"/>
      <c r="D113" s="16"/>
      <c r="E113" s="16"/>
      <c r="F113" s="18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21" customFormat="1" x14ac:dyDescent="0.2">
      <c r="A114" s="16"/>
      <c r="B114" s="16"/>
      <c r="C114" s="17"/>
      <c r="D114" s="16"/>
      <c r="E114" s="16"/>
      <c r="F114" s="18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21" customFormat="1" x14ac:dyDescent="0.2">
      <c r="A115" s="16"/>
      <c r="B115" s="16"/>
      <c r="C115" s="17"/>
      <c r="D115" s="16"/>
      <c r="E115" s="16"/>
      <c r="F115" s="1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21" customFormat="1" x14ac:dyDescent="0.2">
      <c r="A116" s="16"/>
      <c r="B116" s="16"/>
      <c r="C116" s="17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21" customFormat="1" x14ac:dyDescent="0.2">
      <c r="A117" s="16"/>
      <c r="B117" s="16"/>
      <c r="C117" s="17"/>
      <c r="D117" s="16"/>
      <c r="E117" s="16"/>
      <c r="F117" s="18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21" customFormat="1" x14ac:dyDescent="0.2">
      <c r="A118" s="16"/>
      <c r="B118" s="16"/>
      <c r="C118" s="17"/>
      <c r="D118" s="16"/>
      <c r="E118" s="16"/>
      <c r="F118" s="1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21" customFormat="1" x14ac:dyDescent="0.2">
      <c r="A119" s="16"/>
      <c r="B119" s="16"/>
      <c r="C119" s="17"/>
      <c r="D119" s="16"/>
      <c r="E119" s="16"/>
      <c r="F119" s="1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21" customFormat="1" x14ac:dyDescent="0.2">
      <c r="A120" s="16"/>
      <c r="B120" s="16"/>
      <c r="C120" s="17"/>
      <c r="D120" s="16"/>
      <c r="E120" s="16"/>
      <c r="F120" s="18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21" customFormat="1" x14ac:dyDescent="0.2">
      <c r="A121" s="16"/>
      <c r="B121" s="16"/>
      <c r="C121" s="17"/>
      <c r="D121" s="16"/>
      <c r="E121" s="16"/>
      <c r="F121" s="1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21" customFormat="1" x14ac:dyDescent="0.2">
      <c r="A122" s="16"/>
      <c r="B122" s="16"/>
      <c r="C122" s="17"/>
      <c r="D122" s="16"/>
      <c r="E122" s="16"/>
      <c r="F122" s="18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21" customFormat="1" x14ac:dyDescent="0.2">
      <c r="A123" s="16"/>
      <c r="B123" s="16"/>
      <c r="C123" s="17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21" customFormat="1" x14ac:dyDescent="0.2">
      <c r="A124" s="16"/>
      <c r="B124" s="16"/>
      <c r="C124" s="17"/>
      <c r="D124" s="16"/>
      <c r="E124" s="16"/>
      <c r="F124" s="18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21" customFormat="1" x14ac:dyDescent="0.2">
      <c r="A125" s="16"/>
      <c r="B125" s="16"/>
      <c r="C125" s="17"/>
      <c r="D125" s="16"/>
      <c r="E125" s="16"/>
      <c r="F125" s="18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21" customFormat="1" x14ac:dyDescent="0.2">
      <c r="A126" s="16"/>
      <c r="B126" s="16"/>
      <c r="C126" s="17"/>
      <c r="D126" s="16"/>
      <c r="E126" s="16"/>
      <c r="F126" s="18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21" customFormat="1" x14ac:dyDescent="0.2">
      <c r="A127" s="16"/>
      <c r="B127" s="16"/>
      <c r="C127" s="17"/>
      <c r="D127" s="16"/>
      <c r="E127" s="16"/>
      <c r="F127" s="1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21" customFormat="1" x14ac:dyDescent="0.2">
      <c r="A128" s="16"/>
      <c r="B128" s="16"/>
      <c r="C128" s="17"/>
      <c r="D128" s="16"/>
      <c r="E128" s="16"/>
      <c r="F128" s="1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21" customFormat="1" x14ac:dyDescent="0.2">
      <c r="A129" s="16"/>
      <c r="B129" s="16"/>
      <c r="C129" s="17"/>
      <c r="D129" s="16"/>
      <c r="E129" s="16"/>
      <c r="F129" s="18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21" customFormat="1" x14ac:dyDescent="0.2">
      <c r="A130" s="16"/>
      <c r="B130" s="16"/>
      <c r="C130" s="17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21" customFormat="1" x14ac:dyDescent="0.2">
      <c r="A131" s="16"/>
      <c r="B131" s="16"/>
      <c r="C131" s="17"/>
      <c r="D131" s="16"/>
      <c r="E131" s="16"/>
      <c r="F131" s="18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21" customFormat="1" x14ac:dyDescent="0.2">
      <c r="A132" s="16"/>
      <c r="B132" s="16"/>
      <c r="C132" s="17"/>
      <c r="D132" s="16"/>
      <c r="E132" s="16"/>
      <c r="F132" s="1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21" customFormat="1" x14ac:dyDescent="0.2">
      <c r="A133" s="16"/>
      <c r="B133" s="16"/>
      <c r="C133" s="17"/>
      <c r="D133" s="16"/>
      <c r="E133" s="16"/>
      <c r="F133" s="1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21" customFormat="1" x14ac:dyDescent="0.2">
      <c r="A134" s="16"/>
      <c r="B134" s="16"/>
      <c r="C134" s="17"/>
      <c r="D134" s="16"/>
      <c r="E134" s="16"/>
      <c r="F134" s="18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21" customFormat="1" x14ac:dyDescent="0.2">
      <c r="A135" s="16"/>
      <c r="B135" s="16"/>
      <c r="C135" s="17"/>
      <c r="D135" s="16"/>
      <c r="E135" s="16"/>
      <c r="F135" s="18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21" customFormat="1" x14ac:dyDescent="0.2">
      <c r="A136" s="16"/>
      <c r="B136" s="16"/>
      <c r="C136" s="17"/>
      <c r="D136" s="16"/>
      <c r="E136" s="16"/>
      <c r="F136" s="18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21" customFormat="1" x14ac:dyDescent="0.2">
      <c r="A137" s="16"/>
      <c r="B137" s="16"/>
      <c r="C137" s="17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21" customFormat="1" x14ac:dyDescent="0.2">
      <c r="A138" s="16"/>
      <c r="B138" s="16"/>
      <c r="C138" s="17"/>
      <c r="D138" s="16"/>
      <c r="E138" s="16"/>
      <c r="F138" s="18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21" customFormat="1" x14ac:dyDescent="0.2">
      <c r="A139" s="16"/>
      <c r="B139" s="16"/>
      <c r="C139" s="17"/>
      <c r="D139" s="16"/>
      <c r="E139" s="16"/>
      <c r="F139" s="18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21" customFormat="1" x14ac:dyDescent="0.2">
      <c r="A140" s="16"/>
      <c r="B140" s="16"/>
      <c r="C140" s="17"/>
      <c r="D140" s="16"/>
      <c r="E140" s="16"/>
      <c r="F140" s="1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21" customFormat="1" x14ac:dyDescent="0.2">
      <c r="A141" s="16"/>
      <c r="B141" s="16"/>
      <c r="C141" s="17"/>
      <c r="D141" s="16"/>
      <c r="E141" s="16"/>
      <c r="F141" s="18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21" customFormat="1" x14ac:dyDescent="0.2">
      <c r="A142" s="16"/>
      <c r="B142" s="16"/>
      <c r="C142" s="17"/>
      <c r="D142" s="16"/>
      <c r="E142" s="16"/>
      <c r="F142" s="18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21" customFormat="1" x14ac:dyDescent="0.2">
      <c r="A143" s="16"/>
      <c r="B143" s="16"/>
      <c r="C143" s="17"/>
      <c r="D143" s="16"/>
      <c r="E143" s="16"/>
      <c r="F143" s="1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21" customFormat="1" x14ac:dyDescent="0.2">
      <c r="A144" s="16"/>
      <c r="B144" s="16"/>
      <c r="C144" s="17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21" customFormat="1" x14ac:dyDescent="0.2">
      <c r="A145" s="16"/>
      <c r="B145" s="16"/>
      <c r="C145" s="17"/>
      <c r="D145" s="16"/>
      <c r="E145" s="16"/>
      <c r="F145" s="18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21" customFormat="1" x14ac:dyDescent="0.2">
      <c r="A146" s="16"/>
      <c r="B146" s="16"/>
      <c r="C146" s="17"/>
      <c r="D146" s="16"/>
      <c r="E146" s="16"/>
      <c r="F146" s="18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21" customFormat="1" x14ac:dyDescent="0.2">
      <c r="A147" s="16"/>
      <c r="B147" s="16"/>
      <c r="C147" s="17"/>
      <c r="D147" s="16"/>
      <c r="E147" s="16"/>
      <c r="F147" s="18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21" customFormat="1" x14ac:dyDescent="0.2">
      <c r="A148" s="16"/>
      <c r="B148" s="16"/>
      <c r="C148" s="17"/>
      <c r="D148" s="16"/>
      <c r="E148" s="16"/>
      <c r="F148" s="1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21" customFormat="1" x14ac:dyDescent="0.2">
      <c r="A149" s="16"/>
      <c r="B149" s="16"/>
      <c r="C149" s="17"/>
      <c r="D149" s="16"/>
      <c r="E149" s="16"/>
      <c r="F149" s="18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21" customFormat="1" x14ac:dyDescent="0.2">
      <c r="A150" s="16"/>
      <c r="B150" s="16"/>
      <c r="C150" s="17"/>
      <c r="D150" s="16"/>
      <c r="E150" s="16"/>
      <c r="F150" s="18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21" customFormat="1" x14ac:dyDescent="0.2">
      <c r="A151" s="16"/>
      <c r="B151" s="16"/>
      <c r="C151" s="17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21" customFormat="1" x14ac:dyDescent="0.2">
      <c r="A152" s="16"/>
      <c r="B152" s="16"/>
      <c r="C152" s="17"/>
      <c r="D152" s="16"/>
      <c r="E152" s="16"/>
      <c r="F152" s="18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21" customFormat="1" x14ac:dyDescent="0.2">
      <c r="A153" s="16"/>
      <c r="B153" s="16"/>
      <c r="C153" s="17"/>
      <c r="D153" s="16"/>
      <c r="E153" s="16"/>
      <c r="F153" s="1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21" customFormat="1" x14ac:dyDescent="0.2">
      <c r="A154" s="16"/>
      <c r="B154" s="16"/>
      <c r="C154" s="17"/>
      <c r="D154" s="16"/>
      <c r="E154" s="16"/>
      <c r="F154" s="18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21" customFormat="1" x14ac:dyDescent="0.2">
      <c r="A155" s="16"/>
      <c r="B155" s="16"/>
      <c r="C155" s="17"/>
      <c r="D155" s="16"/>
      <c r="E155" s="16"/>
      <c r="F155" s="18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21" customFormat="1" x14ac:dyDescent="0.2">
      <c r="A156" s="16"/>
      <c r="B156" s="16"/>
      <c r="C156" s="17"/>
      <c r="D156" s="16"/>
      <c r="E156" s="16"/>
      <c r="F156" s="18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21" customFormat="1" x14ac:dyDescent="0.2">
      <c r="A157" s="16"/>
      <c r="B157" s="16"/>
      <c r="C157" s="17"/>
      <c r="D157" s="16"/>
      <c r="E157" s="16"/>
      <c r="F157" s="18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21" customFormat="1" x14ac:dyDescent="0.2">
      <c r="A158" s="16"/>
      <c r="B158" s="16"/>
      <c r="C158" s="17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21" customFormat="1" x14ac:dyDescent="0.2">
      <c r="A159" s="16"/>
      <c r="B159" s="16"/>
      <c r="C159" s="17"/>
      <c r="D159" s="16"/>
      <c r="E159" s="16"/>
      <c r="F159" s="18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21" customFormat="1" x14ac:dyDescent="0.2">
      <c r="A160" s="16"/>
      <c r="B160" s="16"/>
      <c r="C160" s="17"/>
      <c r="D160" s="16"/>
      <c r="E160" s="16"/>
      <c r="F160" s="18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21" customFormat="1" x14ac:dyDescent="0.2">
      <c r="A161" s="16"/>
      <c r="B161" s="16"/>
      <c r="C161" s="17"/>
      <c r="D161" s="16"/>
      <c r="E161" s="16"/>
      <c r="F161" s="18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21" customFormat="1" x14ac:dyDescent="0.2">
      <c r="A162" s="16"/>
      <c r="B162" s="16"/>
      <c r="C162" s="17"/>
      <c r="D162" s="16"/>
      <c r="E162" s="16"/>
      <c r="F162" s="18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21" customFormat="1" x14ac:dyDescent="0.2">
      <c r="A163" s="16"/>
      <c r="B163" s="16"/>
      <c r="C163" s="17"/>
      <c r="D163" s="16"/>
      <c r="E163" s="16"/>
      <c r="F163" s="18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21" customFormat="1" x14ac:dyDescent="0.2">
      <c r="A164" s="16"/>
      <c r="B164" s="16"/>
      <c r="C164" s="17"/>
      <c r="D164" s="16"/>
      <c r="E164" s="16"/>
      <c r="F164" s="18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21" customFormat="1" x14ac:dyDescent="0.2">
      <c r="A165" s="16"/>
      <c r="B165" s="16"/>
      <c r="C165" s="17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21" customFormat="1" x14ac:dyDescent="0.2">
      <c r="A166" s="16"/>
      <c r="B166" s="16"/>
      <c r="C166" s="17"/>
      <c r="D166" s="16"/>
      <c r="E166" s="16"/>
      <c r="F166" s="18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21" customFormat="1" x14ac:dyDescent="0.2">
      <c r="A167" s="16"/>
      <c r="B167" s="16"/>
      <c r="C167" s="17"/>
      <c r="D167" s="16"/>
      <c r="E167" s="16"/>
      <c r="F167" s="18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21" customFormat="1" x14ac:dyDescent="0.2">
      <c r="A168" s="16"/>
      <c r="B168" s="16"/>
      <c r="C168" s="17"/>
      <c r="D168" s="16"/>
      <c r="E168" s="16"/>
      <c r="F168" s="1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21" customFormat="1" x14ac:dyDescent="0.2">
      <c r="A169" s="16"/>
      <c r="B169" s="16"/>
      <c r="C169" s="17"/>
      <c r="D169" s="16"/>
      <c r="E169" s="16"/>
      <c r="F169" s="18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21" customFormat="1" x14ac:dyDescent="0.2">
      <c r="A170" s="16"/>
      <c r="B170" s="16"/>
      <c r="C170" s="17"/>
      <c r="D170" s="16"/>
      <c r="E170" s="16"/>
      <c r="F170" s="18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21" customFormat="1" x14ac:dyDescent="0.2">
      <c r="A171" s="16"/>
      <c r="B171" s="16"/>
      <c r="C171" s="17"/>
      <c r="D171" s="16"/>
      <c r="E171" s="16"/>
      <c r="F171" s="18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21" customFormat="1" x14ac:dyDescent="0.2">
      <c r="A172" s="16"/>
      <c r="B172" s="16"/>
      <c r="C172" s="17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21" customFormat="1" x14ac:dyDescent="0.2">
      <c r="A173" s="16"/>
      <c r="B173" s="16"/>
      <c r="C173" s="17"/>
      <c r="D173" s="16"/>
      <c r="E173" s="16"/>
      <c r="F173" s="18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21" customFormat="1" x14ac:dyDescent="0.2">
      <c r="A174" s="16"/>
      <c r="B174" s="16"/>
      <c r="C174" s="17"/>
      <c r="D174" s="16"/>
      <c r="E174" s="16"/>
      <c r="F174" s="18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21" customFormat="1" x14ac:dyDescent="0.2">
      <c r="A175" s="16"/>
      <c r="B175" s="16"/>
      <c r="C175" s="17"/>
      <c r="D175" s="16"/>
      <c r="E175" s="16"/>
      <c r="F175" s="18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21" customFormat="1" x14ac:dyDescent="0.2">
      <c r="A176" s="16"/>
      <c r="B176" s="16"/>
      <c r="C176" s="17"/>
      <c r="D176" s="16"/>
      <c r="E176" s="16"/>
      <c r="F176" s="18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21" customFormat="1" x14ac:dyDescent="0.2">
      <c r="A177" s="16"/>
      <c r="B177" s="16"/>
      <c r="C177" s="17"/>
      <c r="D177" s="16"/>
      <c r="E177" s="16"/>
      <c r="F177" s="18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21" customFormat="1" x14ac:dyDescent="0.2">
      <c r="A178" s="16"/>
      <c r="B178" s="16"/>
      <c r="C178" s="17"/>
      <c r="D178" s="16"/>
      <c r="E178" s="16"/>
      <c r="F178" s="1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21" customFormat="1" x14ac:dyDescent="0.2">
      <c r="A179" s="16"/>
      <c r="B179" s="16"/>
      <c r="C179" s="17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21" customFormat="1" x14ac:dyDescent="0.2">
      <c r="A180" s="16"/>
      <c r="B180" s="16"/>
      <c r="C180" s="17"/>
      <c r="D180" s="16"/>
      <c r="E180" s="16"/>
      <c r="F180" s="18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21" customFormat="1" x14ac:dyDescent="0.2">
      <c r="A181" s="16"/>
      <c r="B181" s="16"/>
      <c r="C181" s="17"/>
      <c r="D181" s="16"/>
      <c r="E181" s="16"/>
      <c r="F181" s="1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21" customFormat="1" x14ac:dyDescent="0.2">
      <c r="A182" s="16"/>
      <c r="B182" s="16"/>
      <c r="C182" s="17"/>
      <c r="D182" s="16"/>
      <c r="E182" s="16"/>
      <c r="F182" s="18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21" customFormat="1" x14ac:dyDescent="0.2">
      <c r="A183" s="16"/>
      <c r="B183" s="16"/>
      <c r="C183" s="17"/>
      <c r="D183" s="16"/>
      <c r="E183" s="16"/>
      <c r="F183" s="1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21" customFormat="1" x14ac:dyDescent="0.2">
      <c r="A184" s="16"/>
      <c r="B184" s="16"/>
      <c r="C184" s="17"/>
      <c r="D184" s="16"/>
      <c r="E184" s="16"/>
      <c r="F184" s="18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21" customFormat="1" x14ac:dyDescent="0.2">
      <c r="A185" s="16"/>
      <c r="B185" s="16"/>
      <c r="C185" s="17"/>
      <c r="D185" s="16"/>
      <c r="E185" s="16"/>
      <c r="F185" s="18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21" customFormat="1" x14ac:dyDescent="0.2">
      <c r="A186" s="16"/>
      <c r="B186" s="16"/>
      <c r="C186" s="17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21" customFormat="1" x14ac:dyDescent="0.2">
      <c r="A187" s="16"/>
      <c r="B187" s="16"/>
      <c r="C187" s="17"/>
      <c r="D187" s="16"/>
      <c r="E187" s="16"/>
      <c r="F187" s="1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21" customFormat="1" x14ac:dyDescent="0.2">
      <c r="A188" s="16"/>
      <c r="B188" s="16"/>
      <c r="C188" s="17"/>
      <c r="D188" s="16"/>
      <c r="E188" s="16"/>
      <c r="F188" s="18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21" customFormat="1" x14ac:dyDescent="0.2">
      <c r="A189" s="16"/>
      <c r="B189" s="16"/>
      <c r="C189" s="17"/>
      <c r="D189" s="16"/>
      <c r="E189" s="16"/>
      <c r="F189" s="18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21" customFormat="1" x14ac:dyDescent="0.2">
      <c r="A190" s="16"/>
      <c r="B190" s="16"/>
      <c r="C190" s="17"/>
      <c r="D190" s="16"/>
      <c r="E190" s="16"/>
      <c r="F190" s="18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21" customFormat="1" x14ac:dyDescent="0.2">
      <c r="A191" s="16"/>
      <c r="B191" s="16"/>
      <c r="C191" s="17"/>
      <c r="D191" s="16"/>
      <c r="E191" s="16"/>
      <c r="F191" s="18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21" customFormat="1" x14ac:dyDescent="0.2">
      <c r="A192" s="16"/>
      <c r="B192" s="16"/>
      <c r="C192" s="17"/>
      <c r="D192" s="16"/>
      <c r="E192" s="16"/>
      <c r="F192" s="18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21" customFormat="1" x14ac:dyDescent="0.2">
      <c r="A193" s="16"/>
      <c r="B193" s="16"/>
      <c r="C193" s="17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21" customFormat="1" x14ac:dyDescent="0.2">
      <c r="A194" s="16"/>
      <c r="B194" s="16"/>
      <c r="C194" s="17"/>
      <c r="D194" s="16"/>
      <c r="E194" s="16"/>
      <c r="F194" s="18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21" customFormat="1" x14ac:dyDescent="0.2">
      <c r="A195" s="16"/>
      <c r="B195" s="16"/>
      <c r="C195" s="17"/>
      <c r="D195" s="16"/>
      <c r="E195" s="16"/>
      <c r="F195" s="18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21" customFormat="1" x14ac:dyDescent="0.2">
      <c r="A196" s="16"/>
      <c r="B196" s="16"/>
      <c r="C196" s="17"/>
      <c r="D196" s="16"/>
      <c r="E196" s="16"/>
      <c r="F196" s="1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s="21" customFormat="1" x14ac:dyDescent="0.2">
      <c r="A197" s="16"/>
      <c r="B197" s="16"/>
      <c r="C197" s="17"/>
      <c r="D197" s="16"/>
      <c r="E197" s="16"/>
      <c r="F197" s="18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s="21" customFormat="1" x14ac:dyDescent="0.2">
      <c r="A198" s="16"/>
      <c r="B198" s="16"/>
      <c r="C198" s="17"/>
      <c r="D198" s="16"/>
      <c r="E198" s="16"/>
      <c r="F198" s="18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s="21" customFormat="1" x14ac:dyDescent="0.2">
      <c r="A199" s="16"/>
      <c r="B199" s="16"/>
      <c r="C199" s="17"/>
      <c r="D199" s="16"/>
      <c r="E199" s="16"/>
      <c r="F199" s="18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21" customFormat="1" x14ac:dyDescent="0.2">
      <c r="A200" s="16"/>
      <c r="B200" s="16"/>
      <c r="C200" s="17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21" customFormat="1" x14ac:dyDescent="0.2">
      <c r="A201" s="16"/>
      <c r="B201" s="16"/>
      <c r="C201" s="17"/>
      <c r="D201" s="16"/>
      <c r="E201" s="16"/>
      <c r="F201" s="18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21" customFormat="1" x14ac:dyDescent="0.2">
      <c r="A202" s="16"/>
      <c r="B202" s="16"/>
      <c r="C202" s="17"/>
      <c r="D202" s="16"/>
      <c r="E202" s="16"/>
      <c r="F202" s="18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21" customFormat="1" x14ac:dyDescent="0.2">
      <c r="A203" s="16"/>
      <c r="B203" s="16"/>
      <c r="C203" s="17"/>
      <c r="D203" s="16"/>
      <c r="E203" s="16"/>
      <c r="F203" s="18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21" customFormat="1" x14ac:dyDescent="0.2">
      <c r="A204" s="16"/>
      <c r="B204" s="16"/>
      <c r="C204" s="17"/>
      <c r="D204" s="16"/>
      <c r="E204" s="16"/>
      <c r="F204" s="18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21" customFormat="1" x14ac:dyDescent="0.2">
      <c r="A205" s="16"/>
      <c r="B205" s="16"/>
      <c r="C205" s="17"/>
      <c r="D205" s="16"/>
      <c r="E205" s="16"/>
      <c r="F205" s="18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21" customFormat="1" x14ac:dyDescent="0.2">
      <c r="A206" s="16"/>
      <c r="B206" s="16"/>
      <c r="C206" s="17"/>
      <c r="D206" s="16"/>
      <c r="E206" s="16"/>
      <c r="F206" s="18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s="21" customFormat="1" x14ac:dyDescent="0.2">
      <c r="A207" s="16"/>
      <c r="B207" s="16"/>
      <c r="C207" s="17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s="21" customFormat="1" x14ac:dyDescent="0.2">
      <c r="A208" s="16"/>
      <c r="B208" s="16"/>
      <c r="C208" s="17"/>
      <c r="D208" s="16"/>
      <c r="E208" s="16"/>
      <c r="F208" s="18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s="21" customFormat="1" x14ac:dyDescent="0.2">
      <c r="A209" s="16"/>
      <c r="B209" s="16"/>
      <c r="C209" s="17"/>
      <c r="D209" s="16"/>
      <c r="E209" s="16"/>
      <c r="F209" s="18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s="21" customFormat="1" x14ac:dyDescent="0.2">
      <c r="A210" s="16"/>
      <c r="B210" s="16"/>
      <c r="C210" s="17"/>
      <c r="D210" s="16"/>
      <c r="E210" s="16"/>
      <c r="F210" s="18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s="21" customFormat="1" x14ac:dyDescent="0.2">
      <c r="A211" s="16"/>
      <c r="B211" s="16"/>
      <c r="C211" s="17"/>
      <c r="D211" s="16"/>
      <c r="E211" s="16"/>
      <c r="F211" s="18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s="21" customFormat="1" x14ac:dyDescent="0.2">
      <c r="A212" s="16"/>
      <c r="B212" s="16"/>
      <c r="C212" s="17"/>
      <c r="D212" s="16"/>
      <c r="E212" s="16"/>
      <c r="F212" s="18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s="21" customFormat="1" x14ac:dyDescent="0.2">
      <c r="A213" s="16"/>
      <c r="B213" s="16"/>
      <c r="C213" s="17"/>
      <c r="D213" s="16"/>
      <c r="E213" s="16"/>
      <c r="F213" s="1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s="21" customFormat="1" x14ac:dyDescent="0.2">
      <c r="A214" s="16"/>
      <c r="B214" s="16"/>
      <c r="C214" s="17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s="21" customFormat="1" x14ac:dyDescent="0.2">
      <c r="A215" s="16"/>
      <c r="B215" s="16"/>
      <c r="C215" s="17"/>
      <c r="D215" s="16"/>
      <c r="E215" s="16"/>
      <c r="F215" s="18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s="21" customFormat="1" x14ac:dyDescent="0.2">
      <c r="A216" s="16"/>
      <c r="B216" s="16"/>
      <c r="C216" s="17"/>
      <c r="D216" s="16"/>
      <c r="E216" s="16"/>
      <c r="F216" s="18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s="21" customFormat="1" x14ac:dyDescent="0.2">
      <c r="A217" s="16"/>
      <c r="B217" s="16"/>
      <c r="C217" s="17"/>
      <c r="D217" s="16"/>
      <c r="E217" s="16"/>
      <c r="F217" s="18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s="21" customFormat="1" x14ac:dyDescent="0.2">
      <c r="A218" s="16"/>
      <c r="B218" s="16"/>
      <c r="C218" s="17"/>
      <c r="D218" s="16"/>
      <c r="E218" s="16"/>
      <c r="F218" s="18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s="21" customFormat="1" x14ac:dyDescent="0.2">
      <c r="A219" s="16"/>
      <c r="B219" s="16"/>
      <c r="C219" s="17"/>
      <c r="D219" s="16"/>
      <c r="E219" s="16"/>
      <c r="F219" s="18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s="21" customFormat="1" x14ac:dyDescent="0.2">
      <c r="A220" s="16"/>
      <c r="B220" s="16"/>
      <c r="C220" s="17"/>
      <c r="D220" s="16"/>
      <c r="E220" s="16"/>
      <c r="F220" s="18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s="21" customFormat="1" x14ac:dyDescent="0.2">
      <c r="A221" s="16"/>
      <c r="B221" s="16"/>
      <c r="C221" s="17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s="21" customFormat="1" x14ac:dyDescent="0.2">
      <c r="A222" s="16"/>
      <c r="B222" s="16"/>
      <c r="C222" s="17"/>
      <c r="D222" s="16"/>
      <c r="E222" s="16"/>
      <c r="F222" s="18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s="21" customFormat="1" x14ac:dyDescent="0.2">
      <c r="A223" s="16"/>
      <c r="B223" s="16"/>
      <c r="C223" s="17"/>
      <c r="D223" s="16"/>
      <c r="E223" s="16"/>
      <c r="F223" s="18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s="21" customFormat="1" x14ac:dyDescent="0.2">
      <c r="A224" s="16"/>
      <c r="B224" s="16"/>
      <c r="C224" s="17"/>
      <c r="D224" s="16"/>
      <c r="E224" s="16"/>
      <c r="F224" s="1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21" customFormat="1" x14ac:dyDescent="0.2">
      <c r="A225" s="16"/>
      <c r="B225" s="16"/>
      <c r="C225" s="17"/>
      <c r="D225" s="16"/>
      <c r="E225" s="16"/>
      <c r="F225" s="1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s="21" customFormat="1" x14ac:dyDescent="0.2">
      <c r="A226" s="16"/>
      <c r="B226" s="16"/>
      <c r="C226" s="17"/>
      <c r="D226" s="16"/>
      <c r="E226" s="16"/>
      <c r="F226" s="18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s="21" customFormat="1" x14ac:dyDescent="0.2">
      <c r="A227" s="16"/>
      <c r="B227" s="16"/>
      <c r="C227" s="17"/>
      <c r="D227" s="16"/>
      <c r="E227" s="16"/>
      <c r="F227" s="18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s="21" customFormat="1" x14ac:dyDescent="0.2">
      <c r="A228" s="16"/>
      <c r="B228" s="16"/>
      <c r="C228" s="17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s="21" customFormat="1" x14ac:dyDescent="0.2">
      <c r="A229" s="16"/>
      <c r="B229" s="16"/>
      <c r="C229" s="17"/>
      <c r="D229" s="16"/>
      <c r="E229" s="16"/>
      <c r="F229" s="18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s="21" customFormat="1" x14ac:dyDescent="0.2">
      <c r="A230" s="16"/>
      <c r="B230" s="16"/>
      <c r="C230" s="17"/>
      <c r="D230" s="16"/>
      <c r="E230" s="16"/>
      <c r="F230" s="18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s="21" customFormat="1" x14ac:dyDescent="0.2">
      <c r="A231" s="16"/>
      <c r="B231" s="16"/>
      <c r="C231" s="17"/>
      <c r="D231" s="16"/>
      <c r="E231" s="16"/>
      <c r="F231" s="18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s="21" customFormat="1" x14ac:dyDescent="0.2">
      <c r="A232" s="16"/>
      <c r="B232" s="16"/>
      <c r="C232" s="17"/>
      <c r="D232" s="16"/>
      <c r="E232" s="16"/>
      <c r="F232" s="18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s="21" customFormat="1" x14ac:dyDescent="0.2">
      <c r="A233" s="16"/>
      <c r="B233" s="16"/>
      <c r="C233" s="17"/>
      <c r="D233" s="16"/>
      <c r="E233" s="16"/>
      <c r="F233" s="18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s="21" customFormat="1" x14ac:dyDescent="0.2">
      <c r="A234" s="16"/>
      <c r="B234" s="16"/>
      <c r="C234" s="17"/>
      <c r="D234" s="16"/>
      <c r="E234" s="16"/>
      <c r="F234" s="18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s="21" customFormat="1" x14ac:dyDescent="0.2">
      <c r="A235" s="16"/>
      <c r="B235" s="16"/>
      <c r="C235" s="17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21" customFormat="1" x14ac:dyDescent="0.2">
      <c r="A236" s="16"/>
      <c r="B236" s="16"/>
      <c r="C236" s="17"/>
      <c r="D236" s="16"/>
      <c r="E236" s="16"/>
      <c r="F236" s="18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s="21" customFormat="1" x14ac:dyDescent="0.2">
      <c r="A237" s="16"/>
      <c r="B237" s="16"/>
      <c r="C237" s="17"/>
      <c r="D237" s="16"/>
      <c r="E237" s="16"/>
      <c r="F237" s="18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s="21" customFormat="1" x14ac:dyDescent="0.2">
      <c r="A238" s="16"/>
      <c r="B238" s="16"/>
      <c r="C238" s="17"/>
      <c r="D238" s="16"/>
      <c r="E238" s="16"/>
      <c r="F238" s="18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s="21" customFormat="1" x14ac:dyDescent="0.2">
      <c r="A239" s="16"/>
      <c r="B239" s="16"/>
      <c r="C239" s="17"/>
      <c r="D239" s="16"/>
      <c r="E239" s="16"/>
      <c r="F239" s="18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s="21" customFormat="1" x14ac:dyDescent="0.2">
      <c r="A240" s="16"/>
      <c r="B240" s="16"/>
      <c r="C240" s="17"/>
      <c r="D240" s="16"/>
      <c r="E240" s="16"/>
      <c r="F240" s="18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s="21" customFormat="1" x14ac:dyDescent="0.2">
      <c r="A241" s="16"/>
      <c r="B241" s="16"/>
      <c r="C241" s="17"/>
      <c r="D241" s="16"/>
      <c r="E241" s="16"/>
      <c r="F241" s="18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s="21" customFormat="1" x14ac:dyDescent="0.2">
      <c r="A242" s="16"/>
      <c r="B242" s="16"/>
      <c r="C242" s="17"/>
      <c r="D242" s="16"/>
      <c r="E242" s="16"/>
      <c r="F242" s="18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s="21" customFormat="1" x14ac:dyDescent="0.2">
      <c r="A243" s="16"/>
      <c r="B243" s="16"/>
      <c r="C243" s="17"/>
      <c r="D243" s="16"/>
      <c r="E243" s="16"/>
      <c r="F243" s="18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s="21" customFormat="1" x14ac:dyDescent="0.2">
      <c r="A244" s="16"/>
      <c r="B244" s="16"/>
      <c r="C244" s="17"/>
      <c r="D244" s="16"/>
      <c r="E244" s="16"/>
      <c r="F244" s="18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s="21" customFormat="1" x14ac:dyDescent="0.2">
      <c r="A245" s="16"/>
      <c r="B245" s="16"/>
      <c r="C245" s="17"/>
      <c r="D245" s="16"/>
      <c r="E245" s="16"/>
      <c r="F245" s="18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s="21" customFormat="1" x14ac:dyDescent="0.2">
      <c r="A246" s="16"/>
      <c r="B246" s="16"/>
      <c r="C246" s="17"/>
      <c r="D246" s="16"/>
      <c r="E246" s="16"/>
      <c r="F246" s="18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s="21" customFormat="1" x14ac:dyDescent="0.2">
      <c r="A247" s="16"/>
      <c r="B247" s="16"/>
      <c r="C247" s="17"/>
      <c r="D247" s="16"/>
      <c r="E247" s="16"/>
      <c r="F247" s="18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21" customFormat="1" x14ac:dyDescent="0.2">
      <c r="A248" s="16"/>
      <c r="B248" s="16"/>
      <c r="C248" s="17"/>
      <c r="D248" s="16"/>
      <c r="E248" s="16"/>
      <c r="F248" s="18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s="21" customFormat="1" x14ac:dyDescent="0.2">
      <c r="A249" s="16"/>
      <c r="B249" s="16"/>
      <c r="C249" s="17"/>
      <c r="D249" s="16"/>
      <c r="E249" s="16"/>
      <c r="F249" s="18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s="21" customFormat="1" x14ac:dyDescent="0.2">
      <c r="A250" s="16"/>
      <c r="B250" s="16"/>
      <c r="C250" s="17"/>
      <c r="D250" s="16"/>
      <c r="E250" s="16"/>
      <c r="F250" s="18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s="21" customFormat="1" x14ac:dyDescent="0.2">
      <c r="A251" s="16"/>
      <c r="B251" s="16"/>
      <c r="C251" s="17"/>
      <c r="D251" s="16"/>
      <c r="E251" s="16"/>
      <c r="F251" s="18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s="21" customFormat="1" x14ac:dyDescent="0.2">
      <c r="A252" s="16"/>
      <c r="B252" s="16"/>
      <c r="C252" s="17"/>
      <c r="D252" s="16"/>
      <c r="E252" s="16"/>
      <c r="F252" s="18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21" customFormat="1" x14ac:dyDescent="0.2">
      <c r="A253" s="16"/>
      <c r="B253" s="16"/>
      <c r="C253" s="17"/>
      <c r="D253" s="16"/>
      <c r="E253" s="16"/>
      <c r="F253" s="18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s="21" customFormat="1" x14ac:dyDescent="0.2">
      <c r="A254" s="16"/>
      <c r="B254" s="16"/>
      <c r="C254" s="17"/>
      <c r="D254" s="16"/>
      <c r="E254" s="16"/>
      <c r="F254" s="18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s="21" customFormat="1" x14ac:dyDescent="0.2">
      <c r="A255" s="16"/>
      <c r="B255" s="16"/>
      <c r="C255" s="17"/>
      <c r="D255" s="16"/>
      <c r="E255" s="16"/>
      <c r="F255" s="18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s="21" customFormat="1" x14ac:dyDescent="0.2">
      <c r="A256" s="16"/>
      <c r="B256" s="16"/>
      <c r="C256" s="17"/>
      <c r="D256" s="16"/>
      <c r="E256" s="16"/>
      <c r="F256" s="18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s="21" customFormat="1" x14ac:dyDescent="0.2">
      <c r="A257" s="16"/>
      <c r="B257" s="16"/>
      <c r="C257" s="17"/>
      <c r="D257" s="16"/>
      <c r="E257" s="16"/>
      <c r="F257" s="18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s="21" customFormat="1" x14ac:dyDescent="0.2">
      <c r="A258" s="16"/>
      <c r="B258" s="16"/>
      <c r="C258" s="17"/>
      <c r="D258" s="16"/>
      <c r="E258" s="16"/>
      <c r="F258" s="18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s="21" customFormat="1" x14ac:dyDescent="0.2">
      <c r="A259" s="16"/>
      <c r="B259" s="16"/>
      <c r="C259" s="17"/>
      <c r="D259" s="16"/>
      <c r="E259" s="16"/>
      <c r="F259" s="18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s="21" customFormat="1" x14ac:dyDescent="0.2">
      <c r="A260" s="16"/>
      <c r="B260" s="16"/>
      <c r="C260" s="17"/>
      <c r="D260" s="16"/>
      <c r="E260" s="16"/>
      <c r="F260" s="18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s="21" customFormat="1" x14ac:dyDescent="0.2">
      <c r="A261" s="16"/>
      <c r="B261" s="16"/>
      <c r="C261" s="17"/>
      <c r="D261" s="16"/>
      <c r="E261" s="16"/>
      <c r="F261" s="18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s="21" customFormat="1" x14ac:dyDescent="0.2">
      <c r="A262" s="16"/>
      <c r="B262" s="16"/>
      <c r="C262" s="17"/>
      <c r="D262" s="16"/>
      <c r="E262" s="16"/>
      <c r="F262" s="18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21" customFormat="1" x14ac:dyDescent="0.2">
      <c r="A263" s="16"/>
      <c r="B263" s="16"/>
      <c r="C263" s="17"/>
      <c r="D263" s="16"/>
      <c r="E263" s="16"/>
      <c r="F263" s="18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s="21" customFormat="1" x14ac:dyDescent="0.2">
      <c r="A264" s="16"/>
      <c r="B264" s="16"/>
      <c r="C264" s="17"/>
      <c r="D264" s="16"/>
      <c r="E264" s="16"/>
      <c r="F264" s="18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s="21" customFormat="1" x14ac:dyDescent="0.2">
      <c r="A265" s="16"/>
      <c r="B265" s="16"/>
      <c r="C265" s="17"/>
      <c r="D265" s="16"/>
      <c r="E265" s="16"/>
      <c r="F265" s="18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s="21" customFormat="1" x14ac:dyDescent="0.2">
      <c r="A266" s="16"/>
      <c r="B266" s="16"/>
      <c r="C266" s="17"/>
      <c r="D266" s="16"/>
      <c r="E266" s="16"/>
      <c r="F266" s="18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s="21" customFormat="1" x14ac:dyDescent="0.2">
      <c r="A267" s="16"/>
      <c r="B267" s="16"/>
      <c r="C267" s="17"/>
      <c r="D267" s="16"/>
      <c r="E267" s="16"/>
      <c r="F267" s="18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s="21" customFormat="1" x14ac:dyDescent="0.2">
      <c r="A268" s="16"/>
      <c r="B268" s="16"/>
      <c r="C268" s="17"/>
      <c r="D268" s="16"/>
      <c r="E268" s="16"/>
      <c r="F268" s="18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s="21" customFormat="1" x14ac:dyDescent="0.2">
      <c r="A269" s="16"/>
      <c r="B269" s="16"/>
      <c r="C269" s="17"/>
      <c r="D269" s="16"/>
      <c r="E269" s="16"/>
      <c r="F269" s="18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s="21" customFormat="1" x14ac:dyDescent="0.2">
      <c r="A270" s="16"/>
      <c r="B270" s="16"/>
      <c r="C270" s="17"/>
      <c r="D270" s="16"/>
      <c r="E270" s="16"/>
      <c r="F270" s="18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s="21" customFormat="1" x14ac:dyDescent="0.2">
      <c r="A271" s="16"/>
      <c r="B271" s="16"/>
      <c r="C271" s="17"/>
      <c r="D271" s="16"/>
      <c r="E271" s="16"/>
      <c r="F271" s="18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s="21" customFormat="1" x14ac:dyDescent="0.2">
      <c r="A272" s="16"/>
      <c r="B272" s="16"/>
      <c r="C272" s="17"/>
      <c r="D272" s="16"/>
      <c r="E272" s="16"/>
      <c r="F272" s="18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s="21" customFormat="1" x14ac:dyDescent="0.2">
      <c r="A273" s="16"/>
      <c r="B273" s="16"/>
      <c r="C273" s="17"/>
      <c r="D273" s="16"/>
      <c r="E273" s="16"/>
      <c r="F273" s="18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s="21" customFormat="1" x14ac:dyDescent="0.2">
      <c r="A274" s="16"/>
      <c r="B274" s="16"/>
      <c r="C274" s="17"/>
      <c r="D274" s="16"/>
      <c r="E274" s="16"/>
      <c r="F274" s="18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s="21" customFormat="1" x14ac:dyDescent="0.2">
      <c r="A275" s="16"/>
      <c r="B275" s="16"/>
      <c r="C275" s="17"/>
      <c r="D275" s="16"/>
      <c r="E275" s="16"/>
      <c r="F275" s="18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s="21" customFormat="1" x14ac:dyDescent="0.2">
      <c r="A276" s="16"/>
      <c r="B276" s="16"/>
      <c r="C276" s="17"/>
      <c r="D276" s="16"/>
      <c r="E276" s="16"/>
      <c r="F276" s="1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s="21" customFormat="1" x14ac:dyDescent="0.2">
      <c r="A277" s="16"/>
      <c r="B277" s="16"/>
      <c r="C277" s="17"/>
      <c r="D277" s="16"/>
      <c r="E277" s="16"/>
      <c r="F277" s="18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s="21" customFormat="1" x14ac:dyDescent="0.2">
      <c r="A278" s="16"/>
      <c r="B278" s="16"/>
      <c r="C278" s="17"/>
      <c r="D278" s="16"/>
      <c r="E278" s="16"/>
      <c r="F278" s="18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s="21" customFormat="1" x14ac:dyDescent="0.2">
      <c r="A279" s="16"/>
      <c r="B279" s="16"/>
      <c r="C279" s="17"/>
      <c r="D279" s="16"/>
      <c r="E279" s="16"/>
      <c r="F279" s="18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s="21" customFormat="1" x14ac:dyDescent="0.2">
      <c r="A280" s="16"/>
      <c r="B280" s="16"/>
      <c r="C280" s="17"/>
      <c r="D280" s="16"/>
      <c r="E280" s="16"/>
      <c r="F280" s="18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s="21" customFormat="1" x14ac:dyDescent="0.2">
      <c r="A281" s="16"/>
      <c r="B281" s="16"/>
      <c r="C281" s="17"/>
      <c r="D281" s="16"/>
      <c r="E281" s="16"/>
      <c r="F281" s="18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21" customFormat="1" x14ac:dyDescent="0.2">
      <c r="A282" s="16"/>
      <c r="B282" s="16"/>
      <c r="C282" s="17"/>
      <c r="D282" s="16"/>
      <c r="E282" s="16"/>
      <c r="F282" s="18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s="21" customFormat="1" x14ac:dyDescent="0.2">
      <c r="A283" s="16"/>
      <c r="B283" s="16"/>
      <c r="C283" s="17"/>
      <c r="D283" s="16"/>
      <c r="E283" s="16"/>
      <c r="F283" s="18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s="21" customFormat="1" x14ac:dyDescent="0.2">
      <c r="A284" s="16"/>
      <c r="B284" s="16"/>
      <c r="C284" s="17"/>
      <c r="D284" s="16"/>
      <c r="E284" s="16"/>
      <c r="F284" s="18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s="21" customFormat="1" x14ac:dyDescent="0.2">
      <c r="A285" s="16"/>
      <c r="B285" s="16"/>
      <c r="C285" s="17"/>
      <c r="D285" s="16"/>
      <c r="E285" s="16"/>
      <c r="F285" s="18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s="21" customFormat="1" x14ac:dyDescent="0.2">
      <c r="A286" s="16"/>
      <c r="B286" s="16"/>
      <c r="C286" s="17"/>
      <c r="D286" s="16"/>
      <c r="E286" s="16"/>
      <c r="F286" s="18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s="21" customFormat="1" x14ac:dyDescent="0.2">
      <c r="A287" s="16"/>
      <c r="B287" s="16"/>
      <c r="C287" s="17"/>
      <c r="D287" s="16"/>
      <c r="E287" s="16"/>
      <c r="F287" s="18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s="21" customFormat="1" x14ac:dyDescent="0.2">
      <c r="A288" s="16"/>
      <c r="B288" s="16"/>
      <c r="C288" s="17"/>
      <c r="D288" s="16"/>
      <c r="E288" s="16"/>
      <c r="F288" s="18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s="21" customFormat="1" x14ac:dyDescent="0.2">
      <c r="A289" s="16"/>
      <c r="B289" s="16"/>
      <c r="C289" s="17"/>
      <c r="D289" s="16"/>
      <c r="E289" s="16"/>
      <c r="F289" s="18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s="21" customFormat="1" x14ac:dyDescent="0.2">
      <c r="A290" s="16"/>
      <c r="B290" s="16"/>
      <c r="C290" s="17"/>
      <c r="D290" s="16"/>
      <c r="E290" s="16"/>
      <c r="F290" s="1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s="21" customFormat="1" x14ac:dyDescent="0.2">
      <c r="A291" s="16"/>
      <c r="B291" s="16"/>
      <c r="C291" s="17"/>
      <c r="D291" s="16"/>
      <c r="E291" s="16"/>
      <c r="F291" s="1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s="21" customFormat="1" x14ac:dyDescent="0.2">
      <c r="A292" s="16"/>
      <c r="B292" s="16"/>
      <c r="C292" s="17"/>
      <c r="D292" s="16"/>
      <c r="E292" s="16"/>
      <c r="F292" s="18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s="21" customFormat="1" x14ac:dyDescent="0.2">
      <c r="A293" s="16"/>
      <c r="B293" s="16"/>
      <c r="C293" s="17"/>
      <c r="D293" s="16"/>
      <c r="E293" s="16"/>
      <c r="F293" s="18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s="21" customFormat="1" x14ac:dyDescent="0.2">
      <c r="A294" s="16"/>
      <c r="B294" s="16"/>
      <c r="C294" s="17"/>
      <c r="D294" s="16"/>
      <c r="E294" s="16"/>
      <c r="F294" s="18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s="21" customFormat="1" x14ac:dyDescent="0.2">
      <c r="A295" s="16"/>
      <c r="B295" s="16"/>
      <c r="C295" s="17"/>
      <c r="D295" s="16"/>
      <c r="E295" s="16"/>
      <c r="F295" s="18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s="21" customFormat="1" x14ac:dyDescent="0.2">
      <c r="A296" s="16"/>
      <c r="B296" s="16"/>
      <c r="C296" s="17"/>
      <c r="D296" s="16"/>
      <c r="E296" s="16"/>
      <c r="F296" s="18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s="21" customFormat="1" x14ac:dyDescent="0.2">
      <c r="A297" s="16"/>
      <c r="B297" s="16"/>
      <c r="C297" s="17"/>
      <c r="D297" s="16"/>
      <c r="E297" s="16"/>
      <c r="F297" s="18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</sheetData>
  <pageMargins left="0.5" right="0.49" top="0.5" bottom="0" header="0.25" footer="0.5"/>
  <pageSetup scale="58" fitToHeight="2" orientation="landscape" cellComments="asDisplayed" r:id="rId1"/>
  <headerFooter alignWithMargins="0">
    <oddHeader>&amp;RCASE NO. 2017-00349
ATTACHMENT 3
TO AG DR NO. 1-32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zoomScaleNormal="100" workbookViewId="0"/>
  </sheetViews>
  <sheetFormatPr defaultColWidth="10.5703125" defaultRowHeight="12.75" x14ac:dyDescent="0.2"/>
  <cols>
    <col min="1" max="1" width="36.140625" style="7" customWidth="1"/>
    <col min="2" max="2" width="7.140625" style="10" customWidth="1"/>
    <col min="3" max="3" width="18.85546875" style="43" customWidth="1"/>
    <col min="4" max="4" width="1.85546875" style="43" customWidth="1"/>
    <col min="5" max="5" width="16.85546875" style="43" customWidth="1"/>
    <col min="6" max="6" width="6.5703125" style="10" bestFit="1" customWidth="1"/>
    <col min="7" max="7" width="15.140625" style="10" customWidth="1"/>
    <col min="8" max="8" width="1.42578125" style="10" bestFit="1" customWidth="1"/>
    <col min="9" max="9" width="13.7109375" style="10" customWidth="1"/>
    <col min="10" max="10" width="1.85546875" style="25" customWidth="1"/>
    <col min="11" max="11" width="12.7109375" style="10" customWidth="1"/>
    <col min="12" max="12" width="2" style="10" customWidth="1"/>
    <col min="13" max="13" width="13.85546875" style="10" bestFit="1" customWidth="1"/>
    <col min="14" max="14" width="2.28515625" style="10" customWidth="1"/>
    <col min="15" max="16384" width="10.5703125" style="7"/>
  </cols>
  <sheetData>
    <row r="1" spans="1:14" x14ac:dyDescent="0.2">
      <c r="A1" s="46" t="s">
        <v>0</v>
      </c>
      <c r="I1" s="47"/>
      <c r="J1" s="47"/>
      <c r="K1" s="47"/>
      <c r="M1" s="48">
        <f ca="1">NOW()</f>
        <v>43056.558852083333</v>
      </c>
      <c r="N1" s="48"/>
    </row>
    <row r="2" spans="1:14" x14ac:dyDescent="0.2">
      <c r="A2" s="46" t="s">
        <v>81</v>
      </c>
      <c r="I2" s="10" t="s">
        <v>82</v>
      </c>
      <c r="K2" s="49">
        <v>0.35</v>
      </c>
      <c r="M2" s="50">
        <f ca="1">NOW()</f>
        <v>43056.558852083333</v>
      </c>
      <c r="N2" s="50"/>
    </row>
    <row r="3" spans="1:14" x14ac:dyDescent="0.2">
      <c r="A3" s="46" t="s">
        <v>183</v>
      </c>
      <c r="E3" s="10"/>
      <c r="I3" s="10" t="s">
        <v>83</v>
      </c>
      <c r="K3" s="51">
        <v>1.4999999999999999E-2</v>
      </c>
      <c r="M3" s="50"/>
      <c r="N3" s="50"/>
    </row>
    <row r="5" spans="1:14" ht="21" x14ac:dyDescent="0.45">
      <c r="A5" s="52"/>
      <c r="E5" s="53" t="s">
        <v>78</v>
      </c>
      <c r="F5" s="240">
        <v>0.75</v>
      </c>
      <c r="G5" s="54"/>
    </row>
    <row r="7" spans="1:14" ht="51" x14ac:dyDescent="0.2">
      <c r="A7" s="55" t="s">
        <v>84</v>
      </c>
      <c r="B7" s="38" t="s">
        <v>79</v>
      </c>
      <c r="C7" s="56" t="s">
        <v>85</v>
      </c>
      <c r="D7" s="28"/>
      <c r="E7" s="57">
        <v>42886</v>
      </c>
      <c r="F7" s="23"/>
      <c r="G7" s="58" t="s">
        <v>86</v>
      </c>
      <c r="H7" s="59"/>
      <c r="I7" s="58" t="s">
        <v>87</v>
      </c>
      <c r="J7" s="60"/>
      <c r="K7" s="58" t="s">
        <v>88</v>
      </c>
      <c r="L7" s="59"/>
      <c r="M7" s="58" t="s">
        <v>89</v>
      </c>
      <c r="N7" s="60"/>
    </row>
    <row r="8" spans="1:14" x14ac:dyDescent="0.2">
      <c r="A8" s="1"/>
      <c r="C8" s="31"/>
      <c r="D8" s="32"/>
      <c r="E8" s="31"/>
      <c r="F8" s="23"/>
      <c r="G8" s="24"/>
      <c r="H8" s="23"/>
      <c r="I8" s="24"/>
      <c r="J8" s="24"/>
      <c r="K8" s="24"/>
      <c r="L8" s="23"/>
      <c r="M8" s="24"/>
      <c r="N8" s="23"/>
    </row>
    <row r="9" spans="1:14" x14ac:dyDescent="0.2">
      <c r="A9" s="1" t="s">
        <v>90</v>
      </c>
      <c r="B9" s="7">
        <v>10</v>
      </c>
      <c r="C9" s="3">
        <v>0</v>
      </c>
      <c r="D9" s="3"/>
      <c r="E9" s="3">
        <v>0</v>
      </c>
      <c r="F9" s="23"/>
      <c r="G9" s="23">
        <f t="shared" ref="G9:G14" si="0">+C9-E9</f>
        <v>0</v>
      </c>
      <c r="H9" s="23"/>
      <c r="I9" s="23">
        <f t="shared" ref="I9:I16" si="1">-G9*$K$2</f>
        <v>0</v>
      </c>
      <c r="J9" s="24"/>
      <c r="K9" s="23">
        <f t="shared" ref="K9:K16" si="2">-G9*$K$3</f>
        <v>0</v>
      </c>
      <c r="L9" s="23"/>
      <c r="M9" s="23">
        <f t="shared" ref="M9:M16" si="3">SUM(I9:K9)</f>
        <v>0</v>
      </c>
      <c r="N9" s="23"/>
    </row>
    <row r="10" spans="1:14" x14ac:dyDescent="0.2">
      <c r="A10" s="1" t="s">
        <v>91</v>
      </c>
      <c r="B10" s="7">
        <v>20</v>
      </c>
      <c r="C10" s="3">
        <v>4787.05</v>
      </c>
      <c r="D10" s="3"/>
      <c r="E10" s="3">
        <v>414743.39999999997</v>
      </c>
      <c r="F10" s="23"/>
      <c r="G10" s="23">
        <f t="shared" si="0"/>
        <v>-409956.35</v>
      </c>
      <c r="H10" s="23"/>
      <c r="I10" s="23">
        <f t="shared" si="1"/>
        <v>143484.72249999997</v>
      </c>
      <c r="J10" s="24"/>
      <c r="K10" s="23">
        <f t="shared" si="2"/>
        <v>6149.3452499999994</v>
      </c>
      <c r="L10" s="23"/>
      <c r="M10" s="23">
        <f t="shared" si="3"/>
        <v>149634.06774999999</v>
      </c>
      <c r="N10" s="23"/>
    </row>
    <row r="11" spans="1:14" x14ac:dyDescent="0.2">
      <c r="A11" s="1" t="s">
        <v>92</v>
      </c>
      <c r="B11" s="7">
        <v>30</v>
      </c>
      <c r="C11" s="3">
        <v>9193.7400000001653</v>
      </c>
      <c r="D11" s="3"/>
      <c r="E11" s="3">
        <v>24174.950000000274</v>
      </c>
      <c r="F11" s="23"/>
      <c r="G11" s="23">
        <f t="shared" si="0"/>
        <v>-14981.210000000108</v>
      </c>
      <c r="H11" s="23"/>
      <c r="I11" s="23">
        <f t="shared" si="1"/>
        <v>5243.4235000000372</v>
      </c>
      <c r="J11" s="24"/>
      <c r="K11" s="23">
        <f t="shared" si="2"/>
        <v>224.71815000000163</v>
      </c>
      <c r="L11" s="23"/>
      <c r="M11" s="23">
        <f t="shared" si="3"/>
        <v>5468.1416500000387</v>
      </c>
      <c r="N11" s="23"/>
    </row>
    <row r="12" spans="1:14" x14ac:dyDescent="0.2">
      <c r="A12" s="1" t="s">
        <v>93</v>
      </c>
      <c r="B12" s="7">
        <v>50</v>
      </c>
      <c r="C12" s="3">
        <v>26888.34</v>
      </c>
      <c r="D12" s="3"/>
      <c r="E12" s="3">
        <v>0</v>
      </c>
      <c r="F12" s="23"/>
      <c r="G12" s="23">
        <f t="shared" si="0"/>
        <v>26888.34</v>
      </c>
      <c r="H12" s="23"/>
      <c r="I12" s="23">
        <f t="shared" si="1"/>
        <v>-9410.9189999999999</v>
      </c>
      <c r="J12" s="24"/>
      <c r="K12" s="23">
        <f t="shared" si="2"/>
        <v>-403.32509999999996</v>
      </c>
      <c r="L12" s="23"/>
      <c r="M12" s="23">
        <f t="shared" si="3"/>
        <v>-9814.2440999999999</v>
      </c>
      <c r="N12" s="23"/>
    </row>
    <row r="13" spans="1:14" x14ac:dyDescent="0.2">
      <c r="A13" s="1" t="s">
        <v>94</v>
      </c>
      <c r="B13" s="8">
        <v>60</v>
      </c>
      <c r="C13" s="3">
        <v>1198747.7</v>
      </c>
      <c r="D13" s="3"/>
      <c r="E13" s="3">
        <v>823410</v>
      </c>
      <c r="F13" s="23"/>
      <c r="G13" s="23">
        <f t="shared" si="0"/>
        <v>375337.69999999995</v>
      </c>
      <c r="H13" s="23"/>
      <c r="I13" s="23">
        <f t="shared" si="1"/>
        <v>-131368.19499999998</v>
      </c>
      <c r="J13" s="24"/>
      <c r="K13" s="23">
        <f t="shared" si="2"/>
        <v>-5630.0654999999988</v>
      </c>
      <c r="L13" s="23"/>
      <c r="M13" s="23">
        <f t="shared" si="3"/>
        <v>-136998.26049999997</v>
      </c>
      <c r="N13" s="23"/>
    </row>
    <row r="14" spans="1:14" x14ac:dyDescent="0.2">
      <c r="A14" s="1" t="s">
        <v>95</v>
      </c>
      <c r="B14" s="8">
        <v>70</v>
      </c>
      <c r="C14" s="72">
        <v>0</v>
      </c>
      <c r="D14" s="72"/>
      <c r="E14" s="72">
        <v>-1.33</v>
      </c>
      <c r="F14" s="24"/>
      <c r="G14" s="24">
        <f t="shared" si="0"/>
        <v>1.33</v>
      </c>
      <c r="H14" s="24"/>
      <c r="I14" s="24">
        <f t="shared" si="1"/>
        <v>-0.46549999999999997</v>
      </c>
      <c r="J14" s="24"/>
      <c r="K14" s="23">
        <f t="shared" si="2"/>
        <v>-1.9949999999999999E-2</v>
      </c>
      <c r="L14" s="23"/>
      <c r="M14" s="24">
        <f t="shared" si="3"/>
        <v>-0.48544999999999999</v>
      </c>
      <c r="N14" s="24"/>
    </row>
    <row r="15" spans="1:14" x14ac:dyDescent="0.2">
      <c r="A15" s="1" t="s">
        <v>24</v>
      </c>
      <c r="B15" s="8">
        <v>80</v>
      </c>
      <c r="C15" s="72">
        <v>15358.959999999963</v>
      </c>
      <c r="D15" s="72"/>
      <c r="E15" s="72">
        <v>38669.269999999553</v>
      </c>
      <c r="F15" s="63"/>
      <c r="G15" s="24">
        <f>+C15-E15</f>
        <v>-23310.30999999959</v>
      </c>
      <c r="H15" s="24"/>
      <c r="I15" s="24">
        <f t="shared" si="1"/>
        <v>8158.6084999998557</v>
      </c>
      <c r="J15" s="24"/>
      <c r="K15" s="23">
        <f t="shared" si="2"/>
        <v>349.65464999999386</v>
      </c>
      <c r="L15" s="23"/>
      <c r="M15" s="24">
        <f t="shared" si="3"/>
        <v>8508.2631499998497</v>
      </c>
      <c r="N15" s="24"/>
    </row>
    <row r="16" spans="1:14" x14ac:dyDescent="0.2">
      <c r="A16" s="1" t="s">
        <v>25</v>
      </c>
      <c r="B16" s="8">
        <v>180</v>
      </c>
      <c r="C16" s="82">
        <v>14506658.199999999</v>
      </c>
      <c r="D16" s="3"/>
      <c r="E16" s="82">
        <v>12295063.100000001</v>
      </c>
      <c r="F16" s="64"/>
      <c r="G16" s="37">
        <f>+C16-E16</f>
        <v>2211595.0999999978</v>
      </c>
      <c r="H16" s="23"/>
      <c r="I16" s="37">
        <f t="shared" si="1"/>
        <v>-774058.28499999922</v>
      </c>
      <c r="J16" s="24"/>
      <c r="K16" s="37">
        <f t="shared" si="2"/>
        <v>-33173.926499999965</v>
      </c>
      <c r="L16" s="23"/>
      <c r="M16" s="37">
        <f t="shared" si="3"/>
        <v>-807232.21149999916</v>
      </c>
      <c r="N16" s="24"/>
    </row>
    <row r="17" spans="1:14" x14ac:dyDescent="0.2">
      <c r="A17" s="1"/>
      <c r="C17" s="32"/>
      <c r="D17" s="32"/>
      <c r="E17" s="32" t="s">
        <v>51</v>
      </c>
      <c r="F17" s="23"/>
      <c r="G17" s="23"/>
      <c r="H17" s="23"/>
      <c r="I17" s="23"/>
      <c r="J17" s="24"/>
      <c r="K17" s="23"/>
      <c r="L17" s="23"/>
      <c r="M17" s="23"/>
      <c r="N17" s="23"/>
    </row>
    <row r="18" spans="1:14" ht="13.5" thickBot="1" x14ac:dyDescent="0.25">
      <c r="A18" s="1" t="s">
        <v>80</v>
      </c>
      <c r="C18" s="65">
        <f>SUM(C9:C17)</f>
        <v>15761633.989999998</v>
      </c>
      <c r="D18" s="32"/>
      <c r="E18" s="65">
        <f>SUM(E9:E17)</f>
        <v>13596059.390000001</v>
      </c>
      <c r="F18" s="66"/>
      <c r="G18" s="67">
        <f>+C18-E18</f>
        <v>2165574.5999999978</v>
      </c>
      <c r="H18" s="23"/>
      <c r="I18" s="67">
        <f>SUM(I9:I17)</f>
        <v>-757951.10999999929</v>
      </c>
      <c r="J18" s="24"/>
      <c r="K18" s="67">
        <f>SUM(K9:K17)</f>
        <v>-32483.61899999997</v>
      </c>
      <c r="L18" s="23"/>
      <c r="M18" s="67">
        <f>SUM(I18:K18)</f>
        <v>-790434.72899999924</v>
      </c>
      <c r="N18" s="24"/>
    </row>
    <row r="19" spans="1:14" ht="13.5" thickTop="1" x14ac:dyDescent="0.2">
      <c r="A19" s="1"/>
      <c r="C19" s="31"/>
      <c r="D19" s="32"/>
      <c r="E19" s="31"/>
      <c r="F19" s="23"/>
      <c r="J19" s="68"/>
      <c r="K19" s="69"/>
      <c r="L19" s="23"/>
      <c r="M19" s="23">
        <f>G18*0.365+M18</f>
        <v>0</v>
      </c>
      <c r="N19" s="23"/>
    </row>
    <row r="20" spans="1:14" x14ac:dyDescent="0.2">
      <c r="N20" s="60"/>
    </row>
    <row r="21" spans="1:14" ht="51" x14ac:dyDescent="0.2">
      <c r="A21" s="70" t="s">
        <v>96</v>
      </c>
      <c r="B21" s="38" t="s">
        <v>79</v>
      </c>
      <c r="C21" s="56" t="str">
        <f>$C$7</f>
        <v>9/30/2016 Return</v>
      </c>
      <c r="D21" s="28"/>
      <c r="E21" s="57">
        <f>$E$7</f>
        <v>42886</v>
      </c>
      <c r="F21" s="23"/>
      <c r="G21" s="58" t="s">
        <v>86</v>
      </c>
      <c r="H21" s="23"/>
      <c r="I21" s="58" t="s">
        <v>87</v>
      </c>
      <c r="J21" s="60"/>
      <c r="K21" s="58" t="s">
        <v>88</v>
      </c>
      <c r="L21" s="59"/>
      <c r="M21" s="58" t="s">
        <v>89</v>
      </c>
      <c r="N21" s="24"/>
    </row>
    <row r="22" spans="1:14" x14ac:dyDescent="0.2">
      <c r="A22" s="1"/>
      <c r="C22" s="31"/>
      <c r="D22" s="32"/>
      <c r="E22" s="31"/>
      <c r="F22" s="23"/>
      <c r="G22" s="24"/>
      <c r="H22" s="23"/>
      <c r="I22" s="24"/>
      <c r="J22" s="24"/>
      <c r="K22" s="24"/>
      <c r="L22" s="23"/>
      <c r="M22" s="24"/>
      <c r="N22" s="23"/>
    </row>
    <row r="23" spans="1:14" x14ac:dyDescent="0.2">
      <c r="A23" s="1" t="s">
        <v>90</v>
      </c>
      <c r="B23" s="7">
        <v>10</v>
      </c>
      <c r="C23" s="3">
        <v>0</v>
      </c>
      <c r="D23" s="3"/>
      <c r="E23" s="3">
        <v>0</v>
      </c>
      <c r="F23" s="23"/>
      <c r="G23" s="23">
        <f t="shared" ref="G23:G28" si="4">+C23-E23</f>
        <v>0</v>
      </c>
      <c r="H23" s="23"/>
      <c r="I23" s="23">
        <f t="shared" ref="I23:I30" si="5">-G23*$K$2</f>
        <v>0</v>
      </c>
      <c r="J23" s="24"/>
      <c r="K23" s="23">
        <f t="shared" ref="K23:K30" si="6">-G23*$K$3</f>
        <v>0</v>
      </c>
      <c r="L23" s="23"/>
      <c r="M23" s="23">
        <f t="shared" ref="M23:M30" si="7">SUM(I23:K23)</f>
        <v>0</v>
      </c>
      <c r="N23" s="23"/>
    </row>
    <row r="24" spans="1:14" x14ac:dyDescent="0.2">
      <c r="A24" s="1" t="s">
        <v>91</v>
      </c>
      <c r="B24" s="7">
        <v>20</v>
      </c>
      <c r="C24" s="3">
        <v>0</v>
      </c>
      <c r="D24" s="3"/>
      <c r="E24" s="3">
        <v>0</v>
      </c>
      <c r="F24" s="23"/>
      <c r="G24" s="23">
        <f t="shared" si="4"/>
        <v>0</v>
      </c>
      <c r="H24" s="23"/>
      <c r="I24" s="23">
        <f t="shared" si="5"/>
        <v>0</v>
      </c>
      <c r="J24" s="24"/>
      <c r="K24" s="23">
        <f t="shared" si="6"/>
        <v>0</v>
      </c>
      <c r="L24" s="23"/>
      <c r="M24" s="23">
        <f t="shared" si="7"/>
        <v>0</v>
      </c>
      <c r="N24" s="23"/>
    </row>
    <row r="25" spans="1:14" x14ac:dyDescent="0.2">
      <c r="A25" s="1" t="s">
        <v>92</v>
      </c>
      <c r="B25" s="7">
        <v>30</v>
      </c>
      <c r="C25" s="3">
        <v>664152.98</v>
      </c>
      <c r="D25" s="3"/>
      <c r="E25" s="3">
        <v>474184.78</v>
      </c>
      <c r="F25" s="23"/>
      <c r="G25" s="23">
        <f t="shared" si="4"/>
        <v>189968.19999999995</v>
      </c>
      <c r="H25" s="23"/>
      <c r="I25" s="23">
        <f t="shared" si="5"/>
        <v>-66488.869999999981</v>
      </c>
      <c r="J25" s="24"/>
      <c r="K25" s="23">
        <f t="shared" si="6"/>
        <v>-2849.5229999999992</v>
      </c>
      <c r="L25" s="23"/>
      <c r="M25" s="23">
        <f t="shared" si="7"/>
        <v>-69338.392999999982</v>
      </c>
      <c r="N25" s="23"/>
    </row>
    <row r="26" spans="1:14" x14ac:dyDescent="0.2">
      <c r="A26" s="1" t="s">
        <v>93</v>
      </c>
      <c r="B26" s="7">
        <v>50</v>
      </c>
      <c r="C26" s="3">
        <v>432830.05</v>
      </c>
      <c r="D26" s="3"/>
      <c r="E26" s="3">
        <v>0</v>
      </c>
      <c r="F26" s="23"/>
      <c r="G26" s="23">
        <f t="shared" si="4"/>
        <v>432830.05</v>
      </c>
      <c r="H26" s="23"/>
      <c r="I26" s="23">
        <f t="shared" si="5"/>
        <v>-151490.51749999999</v>
      </c>
      <c r="J26" s="24"/>
      <c r="K26" s="23">
        <f t="shared" si="6"/>
        <v>-6492.45075</v>
      </c>
      <c r="L26" s="23"/>
      <c r="M26" s="23">
        <f t="shared" si="7"/>
        <v>-157982.96824999998</v>
      </c>
      <c r="N26" s="23"/>
    </row>
    <row r="27" spans="1:14" x14ac:dyDescent="0.2">
      <c r="A27" s="1" t="s">
        <v>94</v>
      </c>
      <c r="B27" s="8">
        <v>60</v>
      </c>
      <c r="C27" s="3">
        <v>0</v>
      </c>
      <c r="D27" s="3"/>
      <c r="E27" s="3">
        <v>0</v>
      </c>
      <c r="F27" s="23"/>
      <c r="G27" s="23">
        <f t="shared" si="4"/>
        <v>0</v>
      </c>
      <c r="H27" s="23"/>
      <c r="I27" s="23">
        <f t="shared" si="5"/>
        <v>0</v>
      </c>
      <c r="J27" s="24"/>
      <c r="K27" s="23">
        <f t="shared" si="6"/>
        <v>0</v>
      </c>
      <c r="L27" s="23"/>
      <c r="M27" s="23">
        <f t="shared" si="7"/>
        <v>0</v>
      </c>
      <c r="N27" s="24"/>
    </row>
    <row r="28" spans="1:14" x14ac:dyDescent="0.2">
      <c r="A28" s="1" t="s">
        <v>95</v>
      </c>
      <c r="B28" s="8">
        <v>70</v>
      </c>
      <c r="C28" s="72">
        <v>0</v>
      </c>
      <c r="D28" s="72"/>
      <c r="E28" s="72">
        <v>0</v>
      </c>
      <c r="F28" s="23"/>
      <c r="G28" s="24">
        <f t="shared" si="4"/>
        <v>0</v>
      </c>
      <c r="H28" s="23"/>
      <c r="I28" s="24">
        <f t="shared" si="5"/>
        <v>0</v>
      </c>
      <c r="J28" s="24"/>
      <c r="K28" s="23">
        <f t="shared" si="6"/>
        <v>0</v>
      </c>
      <c r="L28" s="23"/>
      <c r="M28" s="24">
        <f t="shared" si="7"/>
        <v>0</v>
      </c>
      <c r="N28" s="24"/>
    </row>
    <row r="29" spans="1:14" x14ac:dyDescent="0.2">
      <c r="A29" s="1" t="s">
        <v>24</v>
      </c>
      <c r="B29" s="8">
        <v>80</v>
      </c>
      <c r="C29" s="72">
        <v>3367612.41</v>
      </c>
      <c r="D29" s="72"/>
      <c r="E29" s="72">
        <v>3162934.6100000003</v>
      </c>
      <c r="F29" s="23"/>
      <c r="G29" s="24">
        <f>+C29-E29</f>
        <v>204677.79999999981</v>
      </c>
      <c r="H29" s="23"/>
      <c r="I29" s="24">
        <f t="shared" si="5"/>
        <v>-71637.229999999923</v>
      </c>
      <c r="J29" s="24"/>
      <c r="K29" s="23">
        <f t="shared" si="6"/>
        <v>-3070.1669999999972</v>
      </c>
      <c r="L29" s="23"/>
      <c r="M29" s="24">
        <f t="shared" si="7"/>
        <v>-74707.396999999924</v>
      </c>
      <c r="N29" s="24"/>
    </row>
    <row r="30" spans="1:14" x14ac:dyDescent="0.2">
      <c r="A30" s="1" t="s">
        <v>25</v>
      </c>
      <c r="B30" s="8">
        <v>180</v>
      </c>
      <c r="C30" s="82">
        <v>8670972.4699999988</v>
      </c>
      <c r="D30" s="3"/>
      <c r="E30" s="82">
        <v>8638148.1600000001</v>
      </c>
      <c r="F30" s="23"/>
      <c r="G30" s="37">
        <f>+C30-E30</f>
        <v>32824.309999998659</v>
      </c>
      <c r="H30" s="23"/>
      <c r="I30" s="37">
        <f t="shared" si="5"/>
        <v>-11488.508499999531</v>
      </c>
      <c r="J30" s="24"/>
      <c r="K30" s="37">
        <f t="shared" si="6"/>
        <v>-492.36464999997986</v>
      </c>
      <c r="L30" s="23"/>
      <c r="M30" s="37">
        <f t="shared" si="7"/>
        <v>-11980.87314999951</v>
      </c>
      <c r="N30" s="23"/>
    </row>
    <row r="31" spans="1:14" x14ac:dyDescent="0.2">
      <c r="A31" s="1"/>
      <c r="C31" s="31"/>
      <c r="D31" s="32"/>
      <c r="E31" s="31"/>
      <c r="F31" s="23"/>
      <c r="G31" s="23"/>
      <c r="H31" s="23"/>
      <c r="I31" s="23"/>
      <c r="J31" s="24"/>
      <c r="K31" s="23"/>
      <c r="L31" s="23"/>
      <c r="M31" s="23"/>
      <c r="N31" s="24"/>
    </row>
    <row r="32" spans="1:14" ht="13.5" thickBot="1" x14ac:dyDescent="0.25">
      <c r="A32" s="1" t="s">
        <v>80</v>
      </c>
      <c r="C32" s="65">
        <f>SUM(C23:C31)</f>
        <v>13135567.91</v>
      </c>
      <c r="D32" s="32"/>
      <c r="E32" s="65">
        <f>SUM(E23:E31)</f>
        <v>12275267.550000001</v>
      </c>
      <c r="F32" s="23"/>
      <c r="G32" s="67">
        <f>+C32-E32</f>
        <v>860300.3599999994</v>
      </c>
      <c r="H32" s="23"/>
      <c r="I32" s="67">
        <f>SUM(I23:I31)</f>
        <v>-301105.12599999941</v>
      </c>
      <c r="J32" s="24"/>
      <c r="K32" s="67">
        <f>SUM(K23:K31)</f>
        <v>-12904.505399999976</v>
      </c>
      <c r="L32" s="23"/>
      <c r="M32" s="67">
        <f>SUM(I32:K32)</f>
        <v>-314009.63139999937</v>
      </c>
      <c r="N32" s="23"/>
    </row>
    <row r="33" spans="1:14" ht="13.5" thickTop="1" x14ac:dyDescent="0.2">
      <c r="A33" s="1"/>
      <c r="C33" s="31"/>
      <c r="D33" s="32"/>
      <c r="E33" s="31"/>
      <c r="F33" s="23"/>
      <c r="J33" s="68"/>
      <c r="K33" s="69"/>
      <c r="L33" s="23"/>
      <c r="M33" s="23">
        <f>G32*0.365+M32</f>
        <v>0</v>
      </c>
      <c r="N33" s="60"/>
    </row>
    <row r="34" spans="1:14" x14ac:dyDescent="0.2">
      <c r="N34" s="24"/>
    </row>
    <row r="35" spans="1:14" ht="51" x14ac:dyDescent="0.2">
      <c r="A35" s="70" t="s">
        <v>97</v>
      </c>
      <c r="B35" s="38" t="s">
        <v>79</v>
      </c>
      <c r="C35" s="71"/>
      <c r="D35" s="28"/>
      <c r="E35" s="57">
        <f>$E$7</f>
        <v>42886</v>
      </c>
      <c r="F35" s="23"/>
      <c r="G35" s="58" t="s">
        <v>86</v>
      </c>
      <c r="H35" s="23"/>
      <c r="I35" s="58" t="s">
        <v>87</v>
      </c>
      <c r="J35" s="60"/>
      <c r="K35" s="58" t="s">
        <v>88</v>
      </c>
      <c r="L35" s="59"/>
      <c r="M35" s="58" t="s">
        <v>89</v>
      </c>
      <c r="N35" s="23"/>
    </row>
    <row r="36" spans="1:14" x14ac:dyDescent="0.2">
      <c r="A36" s="1"/>
      <c r="C36" s="72"/>
      <c r="D36" s="32"/>
      <c r="E36" s="32"/>
      <c r="F36" s="23"/>
      <c r="G36" s="24"/>
      <c r="H36" s="23"/>
      <c r="I36" s="24"/>
      <c r="J36" s="24"/>
      <c r="K36" s="24"/>
      <c r="L36" s="23"/>
      <c r="M36" s="24"/>
      <c r="N36" s="23"/>
    </row>
    <row r="37" spans="1:14" x14ac:dyDescent="0.2">
      <c r="A37" s="1" t="s">
        <v>90</v>
      </c>
      <c r="B37" s="7">
        <v>10</v>
      </c>
      <c r="C37" s="73"/>
      <c r="D37" s="32"/>
      <c r="E37" s="3">
        <v>0</v>
      </c>
      <c r="F37" s="23"/>
      <c r="G37" s="24">
        <f>E37</f>
        <v>0</v>
      </c>
      <c r="H37" s="23"/>
      <c r="I37" s="23">
        <f t="shared" ref="I37:I44" si="8">-G37*$K$2</f>
        <v>0</v>
      </c>
      <c r="J37" s="24"/>
      <c r="K37" s="23">
        <f t="shared" ref="K37:K44" si="9">-G37*$K$3</f>
        <v>0</v>
      </c>
      <c r="L37" s="23"/>
      <c r="M37" s="23">
        <f t="shared" ref="M37:M44" si="10">SUM(I37:K37)</f>
        <v>0</v>
      </c>
      <c r="N37" s="23"/>
    </row>
    <row r="38" spans="1:14" x14ac:dyDescent="0.2">
      <c r="A38" s="1" t="s">
        <v>91</v>
      </c>
      <c r="B38" s="7">
        <v>20</v>
      </c>
      <c r="C38" s="73"/>
      <c r="D38" s="32"/>
      <c r="E38" s="3">
        <v>0</v>
      </c>
      <c r="F38" s="23"/>
      <c r="G38" s="24">
        <f t="shared" ref="G38:G44" si="11">E38</f>
        <v>0</v>
      </c>
      <c r="H38" s="23"/>
      <c r="I38" s="23">
        <f t="shared" si="8"/>
        <v>0</v>
      </c>
      <c r="J38" s="24"/>
      <c r="K38" s="23">
        <f t="shared" si="9"/>
        <v>0</v>
      </c>
      <c r="L38" s="23"/>
      <c r="M38" s="23">
        <f t="shared" si="10"/>
        <v>0</v>
      </c>
      <c r="N38" s="23"/>
    </row>
    <row r="39" spans="1:14" x14ac:dyDescent="0.2">
      <c r="A39" s="1" t="s">
        <v>92</v>
      </c>
      <c r="B39" s="7">
        <v>30</v>
      </c>
      <c r="C39" s="73"/>
      <c r="D39" s="32"/>
      <c r="E39" s="3">
        <v>-5289209</v>
      </c>
      <c r="F39" s="23"/>
      <c r="G39" s="24">
        <f t="shared" si="11"/>
        <v>-5289209</v>
      </c>
      <c r="H39" s="23"/>
      <c r="I39" s="23">
        <f t="shared" si="8"/>
        <v>1851223.15</v>
      </c>
      <c r="J39" s="24"/>
      <c r="K39" s="23">
        <f t="shared" si="9"/>
        <v>79338.134999999995</v>
      </c>
      <c r="L39" s="23"/>
      <c r="M39" s="23">
        <f t="shared" si="10"/>
        <v>1930561.2849999999</v>
      </c>
      <c r="N39" s="23"/>
    </row>
    <row r="40" spans="1:14" x14ac:dyDescent="0.2">
      <c r="A40" s="1" t="s">
        <v>93</v>
      </c>
      <c r="B40" s="7">
        <v>50</v>
      </c>
      <c r="C40" s="73"/>
      <c r="D40" s="32"/>
      <c r="E40" s="3">
        <v>0</v>
      </c>
      <c r="F40" s="23"/>
      <c r="G40" s="24">
        <f t="shared" si="11"/>
        <v>0</v>
      </c>
      <c r="H40" s="23"/>
      <c r="I40" s="23">
        <f t="shared" si="8"/>
        <v>0</v>
      </c>
      <c r="J40" s="24"/>
      <c r="K40" s="23">
        <f t="shared" si="9"/>
        <v>0</v>
      </c>
      <c r="L40" s="23"/>
      <c r="M40" s="23">
        <f t="shared" si="10"/>
        <v>0</v>
      </c>
      <c r="N40" s="24"/>
    </row>
    <row r="41" spans="1:14" x14ac:dyDescent="0.2">
      <c r="A41" s="1" t="s">
        <v>94</v>
      </c>
      <c r="B41" s="8">
        <v>60</v>
      </c>
      <c r="C41" s="73"/>
      <c r="D41" s="32"/>
      <c r="E41" s="3">
        <v>0</v>
      </c>
      <c r="F41" s="23"/>
      <c r="G41" s="24">
        <f t="shared" si="11"/>
        <v>0</v>
      </c>
      <c r="H41" s="23"/>
      <c r="I41" s="23">
        <f t="shared" si="8"/>
        <v>0</v>
      </c>
      <c r="J41" s="24"/>
      <c r="K41" s="23">
        <f t="shared" si="9"/>
        <v>0</v>
      </c>
      <c r="L41" s="23"/>
      <c r="M41" s="23">
        <f t="shared" si="10"/>
        <v>0</v>
      </c>
      <c r="N41" s="24"/>
    </row>
    <row r="42" spans="1:14" x14ac:dyDescent="0.2">
      <c r="A42" s="1" t="s">
        <v>95</v>
      </c>
      <c r="B42" s="8">
        <v>70</v>
      </c>
      <c r="C42" s="73"/>
      <c r="D42" s="32"/>
      <c r="E42" s="72">
        <v>0</v>
      </c>
      <c r="F42" s="23"/>
      <c r="G42" s="24">
        <f t="shared" si="11"/>
        <v>0</v>
      </c>
      <c r="H42" s="23"/>
      <c r="I42" s="24">
        <f t="shared" si="8"/>
        <v>0</v>
      </c>
      <c r="J42" s="24"/>
      <c r="K42" s="23">
        <f t="shared" si="9"/>
        <v>0</v>
      </c>
      <c r="L42" s="23"/>
      <c r="M42" s="24">
        <f t="shared" si="10"/>
        <v>0</v>
      </c>
      <c r="N42" s="24"/>
    </row>
    <row r="43" spans="1:14" x14ac:dyDescent="0.2">
      <c r="A43" s="1" t="s">
        <v>24</v>
      </c>
      <c r="B43" s="8">
        <v>80</v>
      </c>
      <c r="C43" s="73"/>
      <c r="D43" s="32"/>
      <c r="E43" s="72">
        <v>-27558550</v>
      </c>
      <c r="F43" s="23"/>
      <c r="G43" s="24">
        <f t="shared" si="11"/>
        <v>-27558550</v>
      </c>
      <c r="H43" s="23"/>
      <c r="I43" s="24">
        <f t="shared" si="8"/>
        <v>9645492.5</v>
      </c>
      <c r="J43" s="24"/>
      <c r="K43" s="23">
        <f t="shared" si="9"/>
        <v>413378.25</v>
      </c>
      <c r="L43" s="23"/>
      <c r="M43" s="24">
        <f t="shared" si="10"/>
        <v>10058870.75</v>
      </c>
      <c r="N43" s="23"/>
    </row>
    <row r="44" spans="1:14" x14ac:dyDescent="0.2">
      <c r="A44" s="1" t="s">
        <v>25</v>
      </c>
      <c r="B44" s="8">
        <v>180</v>
      </c>
      <c r="C44" s="73"/>
      <c r="D44" s="32"/>
      <c r="E44" s="82">
        <v>0</v>
      </c>
      <c r="F44" s="23"/>
      <c r="G44" s="37">
        <f t="shared" si="11"/>
        <v>0</v>
      </c>
      <c r="H44" s="23"/>
      <c r="I44" s="37">
        <f t="shared" si="8"/>
        <v>0</v>
      </c>
      <c r="J44" s="24"/>
      <c r="K44" s="37">
        <f t="shared" si="9"/>
        <v>0</v>
      </c>
      <c r="L44" s="23"/>
      <c r="M44" s="37">
        <f t="shared" si="10"/>
        <v>0</v>
      </c>
      <c r="N44" s="24"/>
    </row>
    <row r="45" spans="1:14" x14ac:dyDescent="0.2">
      <c r="A45" s="1"/>
      <c r="C45" s="72"/>
      <c r="D45" s="32"/>
      <c r="E45" s="32"/>
      <c r="F45" s="23"/>
      <c r="G45" s="23"/>
      <c r="H45" s="23"/>
      <c r="I45" s="23"/>
      <c r="J45" s="24"/>
      <c r="K45" s="23"/>
      <c r="L45" s="23"/>
      <c r="M45" s="23"/>
      <c r="N45" s="24"/>
    </row>
    <row r="46" spans="1:14" ht="13.5" thickBot="1" x14ac:dyDescent="0.25">
      <c r="A46" s="1" t="s">
        <v>80</v>
      </c>
      <c r="C46" s="72"/>
      <c r="D46" s="32"/>
      <c r="E46" s="74">
        <f>SUM(E37:E45)</f>
        <v>-32847759</v>
      </c>
      <c r="F46" s="66"/>
      <c r="G46" s="67">
        <f>SUM(G37:G45)</f>
        <v>-32847759</v>
      </c>
      <c r="H46" s="23"/>
      <c r="I46" s="67">
        <f>SUM(I37:I45)</f>
        <v>11496715.65</v>
      </c>
      <c r="J46" s="24"/>
      <c r="K46" s="67">
        <f>SUM(K37:K45)</f>
        <v>492716.38500000001</v>
      </c>
      <c r="L46" s="23"/>
      <c r="M46" s="67">
        <f>SUM(I46:K46)</f>
        <v>11989432.035</v>
      </c>
      <c r="N46" s="60"/>
    </row>
    <row r="47" spans="1:14" ht="13.5" thickTop="1" x14ac:dyDescent="0.2">
      <c r="A47" s="1"/>
      <c r="C47" s="72"/>
      <c r="D47" s="32"/>
      <c r="E47" s="31"/>
      <c r="F47" s="23"/>
      <c r="H47" s="23"/>
      <c r="J47" s="68"/>
      <c r="K47" s="69"/>
      <c r="L47" s="23"/>
      <c r="M47" s="23">
        <f>G46*0.365+M46</f>
        <v>0</v>
      </c>
      <c r="N47" s="23"/>
    </row>
    <row r="48" spans="1:14" x14ac:dyDescent="0.2">
      <c r="N48" s="23"/>
    </row>
    <row r="49" spans="1:14" ht="51" x14ac:dyDescent="0.2">
      <c r="A49" s="70" t="s">
        <v>98</v>
      </c>
      <c r="B49" s="38" t="s">
        <v>79</v>
      </c>
      <c r="C49" s="71"/>
      <c r="D49" s="28"/>
      <c r="E49" s="57">
        <f>$E$7</f>
        <v>42886</v>
      </c>
      <c r="F49" s="23"/>
      <c r="G49" s="58" t="s">
        <v>86</v>
      </c>
      <c r="H49" s="23"/>
      <c r="I49" s="58" t="s">
        <v>87</v>
      </c>
      <c r="J49" s="60"/>
      <c r="K49" s="58" t="s">
        <v>88</v>
      </c>
      <c r="L49" s="59"/>
      <c r="M49" s="58" t="s">
        <v>89</v>
      </c>
      <c r="N49" s="23"/>
    </row>
    <row r="50" spans="1:14" x14ac:dyDescent="0.2">
      <c r="A50" s="1"/>
      <c r="C50" s="72"/>
      <c r="D50" s="32"/>
      <c r="E50" s="32"/>
      <c r="F50" s="23"/>
      <c r="G50" s="24"/>
      <c r="H50" s="23"/>
      <c r="I50" s="24"/>
      <c r="J50" s="24"/>
      <c r="K50" s="24"/>
      <c r="L50" s="23"/>
      <c r="M50" s="24"/>
      <c r="N50" s="23"/>
    </row>
    <row r="51" spans="1:14" x14ac:dyDescent="0.2">
      <c r="A51" s="1" t="s">
        <v>90</v>
      </c>
      <c r="B51" s="7">
        <v>10</v>
      </c>
      <c r="C51" s="73"/>
      <c r="D51" s="32"/>
      <c r="E51" s="3">
        <v>0</v>
      </c>
      <c r="F51" s="23"/>
      <c r="G51" s="24">
        <f>E51</f>
        <v>0</v>
      </c>
      <c r="H51" s="23"/>
      <c r="I51" s="23">
        <f t="shared" ref="I51:I58" si="12">-G51*$K$2</f>
        <v>0</v>
      </c>
      <c r="J51" s="24"/>
      <c r="K51" s="23">
        <f t="shared" ref="K51:K58" si="13">-G51*$K$3</f>
        <v>0</v>
      </c>
      <c r="L51" s="23"/>
      <c r="M51" s="23">
        <f t="shared" ref="M51:M58" si="14">SUM(I51:K51)</f>
        <v>0</v>
      </c>
      <c r="N51" s="23"/>
    </row>
    <row r="52" spans="1:14" x14ac:dyDescent="0.2">
      <c r="A52" s="1" t="s">
        <v>91</v>
      </c>
      <c r="B52" s="7">
        <v>20</v>
      </c>
      <c r="C52" s="73"/>
      <c r="D52" s="32"/>
      <c r="E52" s="3">
        <v>-3283401</v>
      </c>
      <c r="F52" s="23"/>
      <c r="G52" s="24">
        <f t="shared" ref="G52:G58" si="15">E52</f>
        <v>-3283401</v>
      </c>
      <c r="H52" s="23"/>
      <c r="I52" s="23">
        <f t="shared" si="12"/>
        <v>1149190.3499999999</v>
      </c>
      <c r="J52" s="24"/>
      <c r="K52" s="23">
        <f t="shared" si="13"/>
        <v>49251.014999999999</v>
      </c>
      <c r="L52" s="23"/>
      <c r="M52" s="23">
        <f t="shared" si="14"/>
        <v>1198441.3649999998</v>
      </c>
      <c r="N52" s="24"/>
    </row>
    <row r="53" spans="1:14" x14ac:dyDescent="0.2">
      <c r="A53" s="1" t="s">
        <v>92</v>
      </c>
      <c r="B53" s="7">
        <v>30</v>
      </c>
      <c r="C53" s="73"/>
      <c r="D53" s="32"/>
      <c r="E53" s="3">
        <v>0</v>
      </c>
      <c r="F53" s="23"/>
      <c r="G53" s="24">
        <f t="shared" si="15"/>
        <v>0</v>
      </c>
      <c r="H53" s="23"/>
      <c r="I53" s="23">
        <f t="shared" si="12"/>
        <v>0</v>
      </c>
      <c r="J53" s="24"/>
      <c r="K53" s="23">
        <f t="shared" si="13"/>
        <v>0</v>
      </c>
      <c r="L53" s="23"/>
      <c r="M53" s="23">
        <f t="shared" si="14"/>
        <v>0</v>
      </c>
      <c r="N53" s="24"/>
    </row>
    <row r="54" spans="1:14" x14ac:dyDescent="0.2">
      <c r="A54" s="1" t="s">
        <v>93</v>
      </c>
      <c r="B54" s="7">
        <v>50</v>
      </c>
      <c r="C54" s="73"/>
      <c r="D54" s="32"/>
      <c r="E54" s="3">
        <v>0</v>
      </c>
      <c r="F54" s="23"/>
      <c r="G54" s="24">
        <f t="shared" si="15"/>
        <v>0</v>
      </c>
      <c r="H54" s="23"/>
      <c r="I54" s="23">
        <f t="shared" si="12"/>
        <v>0</v>
      </c>
      <c r="J54" s="24"/>
      <c r="K54" s="23">
        <f t="shared" si="13"/>
        <v>0</v>
      </c>
      <c r="L54" s="23"/>
      <c r="M54" s="23">
        <f t="shared" si="14"/>
        <v>0</v>
      </c>
      <c r="N54" s="24"/>
    </row>
    <row r="55" spans="1:14" x14ac:dyDescent="0.2">
      <c r="A55" s="1" t="s">
        <v>94</v>
      </c>
      <c r="B55" s="8">
        <v>60</v>
      </c>
      <c r="C55" s="73"/>
      <c r="D55" s="32"/>
      <c r="E55" s="3">
        <v>0</v>
      </c>
      <c r="F55" s="23"/>
      <c r="G55" s="24">
        <f t="shared" si="15"/>
        <v>0</v>
      </c>
      <c r="H55" s="23"/>
      <c r="I55" s="23">
        <f t="shared" si="12"/>
        <v>0</v>
      </c>
      <c r="J55" s="24"/>
      <c r="K55" s="23">
        <f t="shared" si="13"/>
        <v>0</v>
      </c>
      <c r="L55" s="23"/>
      <c r="M55" s="23">
        <f t="shared" si="14"/>
        <v>0</v>
      </c>
      <c r="N55" s="24"/>
    </row>
    <row r="56" spans="1:14" x14ac:dyDescent="0.2">
      <c r="A56" s="1" t="s">
        <v>95</v>
      </c>
      <c r="B56" s="8">
        <v>70</v>
      </c>
      <c r="C56" s="73"/>
      <c r="D56" s="32"/>
      <c r="E56" s="72">
        <v>0</v>
      </c>
      <c r="F56" s="23"/>
      <c r="G56" s="24">
        <f t="shared" si="15"/>
        <v>0</v>
      </c>
      <c r="H56" s="23"/>
      <c r="I56" s="24">
        <f t="shared" si="12"/>
        <v>0</v>
      </c>
      <c r="J56" s="24"/>
      <c r="K56" s="23">
        <f t="shared" si="13"/>
        <v>0</v>
      </c>
      <c r="L56" s="23"/>
      <c r="M56" s="24">
        <f t="shared" si="14"/>
        <v>0</v>
      </c>
      <c r="N56" s="24"/>
    </row>
    <row r="57" spans="1:14" x14ac:dyDescent="0.2">
      <c r="A57" s="1" t="s">
        <v>24</v>
      </c>
      <c r="B57" s="8">
        <v>80</v>
      </c>
      <c r="C57" s="73"/>
      <c r="D57" s="32"/>
      <c r="E57" s="72">
        <v>0</v>
      </c>
      <c r="F57" s="23"/>
      <c r="G57" s="24">
        <f t="shared" si="15"/>
        <v>0</v>
      </c>
      <c r="H57" s="23"/>
      <c r="I57" s="24">
        <f t="shared" si="12"/>
        <v>0</v>
      </c>
      <c r="J57" s="24"/>
      <c r="K57" s="23">
        <f t="shared" si="13"/>
        <v>0</v>
      </c>
      <c r="L57" s="23"/>
      <c r="M57" s="24">
        <f t="shared" si="14"/>
        <v>0</v>
      </c>
      <c r="N57" s="24"/>
    </row>
    <row r="58" spans="1:14" x14ac:dyDescent="0.2">
      <c r="A58" s="1" t="s">
        <v>25</v>
      </c>
      <c r="B58" s="8">
        <v>180</v>
      </c>
      <c r="C58" s="73"/>
      <c r="D58" s="32"/>
      <c r="E58" s="82">
        <v>0</v>
      </c>
      <c r="F58" s="23"/>
      <c r="G58" s="37">
        <f t="shared" si="15"/>
        <v>0</v>
      </c>
      <c r="H58" s="23"/>
      <c r="I58" s="37">
        <f t="shared" si="12"/>
        <v>0</v>
      </c>
      <c r="J58" s="24"/>
      <c r="K58" s="37">
        <f t="shared" si="13"/>
        <v>0</v>
      </c>
      <c r="L58" s="23"/>
      <c r="M58" s="37">
        <f t="shared" si="14"/>
        <v>0</v>
      </c>
      <c r="N58" s="24"/>
    </row>
    <row r="59" spans="1:14" x14ac:dyDescent="0.2">
      <c r="A59" s="1"/>
      <c r="C59" s="72"/>
      <c r="D59" s="32"/>
      <c r="E59" s="32"/>
      <c r="F59" s="23"/>
      <c r="G59" s="23"/>
      <c r="H59" s="23"/>
      <c r="I59" s="23"/>
      <c r="J59" s="24"/>
      <c r="K59" s="23"/>
      <c r="L59" s="23"/>
      <c r="M59" s="23"/>
      <c r="N59" s="23"/>
    </row>
    <row r="60" spans="1:14" ht="13.5" thickBot="1" x14ac:dyDescent="0.25">
      <c r="A60" s="1" t="s">
        <v>80</v>
      </c>
      <c r="C60" s="72"/>
      <c r="D60" s="32"/>
      <c r="E60" s="74">
        <f>SUM(E51:E59)</f>
        <v>-3283401</v>
      </c>
      <c r="F60" s="66"/>
      <c r="G60" s="67">
        <f>SUM(G51:G59)</f>
        <v>-3283401</v>
      </c>
      <c r="H60" s="23"/>
      <c r="I60" s="67">
        <f>SUM(I51:I59)</f>
        <v>1149190.3499999999</v>
      </c>
      <c r="J60" s="24"/>
      <c r="K60" s="67">
        <f>SUM(K51:K59)</f>
        <v>49251.014999999999</v>
      </c>
      <c r="L60" s="23"/>
      <c r="M60" s="67">
        <f>SUM(I60:K60)</f>
        <v>1198441.3649999998</v>
      </c>
      <c r="N60" s="60"/>
    </row>
    <row r="61" spans="1:14" ht="13.5" thickTop="1" x14ac:dyDescent="0.2">
      <c r="A61" s="1"/>
      <c r="C61" s="72"/>
      <c r="D61" s="32"/>
      <c r="E61" s="31"/>
      <c r="F61" s="23"/>
      <c r="J61" s="68"/>
      <c r="K61" s="69"/>
      <c r="L61" s="23"/>
      <c r="M61" s="23">
        <f>G60*0.365+M60</f>
        <v>0</v>
      </c>
      <c r="N61" s="24"/>
    </row>
    <row r="62" spans="1:14" x14ac:dyDescent="0.2">
      <c r="N62" s="23"/>
    </row>
    <row r="63" spans="1:14" ht="51" x14ac:dyDescent="0.2">
      <c r="A63" s="70" t="s">
        <v>99</v>
      </c>
      <c r="B63" s="38" t="s">
        <v>79</v>
      </c>
      <c r="C63" s="71"/>
      <c r="D63" s="28"/>
      <c r="E63" s="57">
        <f>$E$7</f>
        <v>42886</v>
      </c>
      <c r="F63" s="23"/>
      <c r="G63" s="58" t="s">
        <v>86</v>
      </c>
      <c r="H63" s="59"/>
      <c r="I63" s="58" t="s">
        <v>87</v>
      </c>
      <c r="J63" s="60"/>
      <c r="K63" s="58" t="s">
        <v>88</v>
      </c>
      <c r="L63" s="59"/>
      <c r="M63" s="58" t="s">
        <v>89</v>
      </c>
      <c r="N63" s="23"/>
    </row>
    <row r="64" spans="1:14" x14ac:dyDescent="0.2">
      <c r="A64" s="1"/>
      <c r="C64" s="32"/>
      <c r="D64" s="32"/>
      <c r="E64" s="32"/>
      <c r="F64" s="23"/>
      <c r="G64" s="23"/>
      <c r="H64" s="23"/>
      <c r="I64" s="23"/>
      <c r="J64" s="24"/>
      <c r="K64" s="23"/>
      <c r="L64" s="23"/>
      <c r="M64" s="23"/>
      <c r="N64" s="23"/>
    </row>
    <row r="65" spans="1:14" x14ac:dyDescent="0.2">
      <c r="A65" s="1" t="s">
        <v>90</v>
      </c>
      <c r="B65" s="7">
        <v>10</v>
      </c>
      <c r="C65" s="75"/>
      <c r="D65" s="61"/>
      <c r="E65" s="3">
        <v>0</v>
      </c>
      <c r="F65" s="23"/>
      <c r="G65" s="23">
        <f>-E65</f>
        <v>0</v>
      </c>
      <c r="H65" s="23"/>
      <c r="I65" s="23">
        <f t="shared" ref="I65:I72" si="16">-G65*$K$2</f>
        <v>0</v>
      </c>
      <c r="J65" s="24"/>
      <c r="K65" s="23">
        <f t="shared" ref="K65:K72" si="17">-G65*$K$3</f>
        <v>0</v>
      </c>
      <c r="L65" s="23"/>
      <c r="M65" s="23">
        <f>SUM(I65:K65)</f>
        <v>0</v>
      </c>
      <c r="N65" s="23"/>
    </row>
    <row r="66" spans="1:14" x14ac:dyDescent="0.2">
      <c r="A66" s="1" t="s">
        <v>91</v>
      </c>
      <c r="B66" s="7">
        <v>20</v>
      </c>
      <c r="C66" s="75"/>
      <c r="D66" s="61"/>
      <c r="E66" s="3">
        <v>3594412</v>
      </c>
      <c r="F66" s="23"/>
      <c r="G66" s="23">
        <f t="shared" ref="G66:G72" si="18">-E66</f>
        <v>-3594412</v>
      </c>
      <c r="H66" s="23"/>
      <c r="I66" s="23">
        <f t="shared" si="16"/>
        <v>1258044.2</v>
      </c>
      <c r="J66" s="24"/>
      <c r="K66" s="23">
        <f t="shared" si="17"/>
        <v>53916.18</v>
      </c>
      <c r="L66" s="23"/>
      <c r="M66" s="23">
        <f t="shared" ref="M66:M72" si="19">SUM(I66:K66)</f>
        <v>1311960.3799999999</v>
      </c>
      <c r="N66" s="23"/>
    </row>
    <row r="67" spans="1:14" x14ac:dyDescent="0.2">
      <c r="A67" s="1" t="s">
        <v>92</v>
      </c>
      <c r="B67" s="7">
        <v>30</v>
      </c>
      <c r="C67" s="75"/>
      <c r="D67" s="61"/>
      <c r="E67" s="3">
        <v>-8954454</v>
      </c>
      <c r="F67" s="23"/>
      <c r="G67" s="23">
        <f t="shared" si="18"/>
        <v>8954454</v>
      </c>
      <c r="H67" s="23"/>
      <c r="I67" s="23">
        <f t="shared" si="16"/>
        <v>-3134058.9</v>
      </c>
      <c r="J67" s="24"/>
      <c r="K67" s="23">
        <f t="shared" si="17"/>
        <v>-134316.81</v>
      </c>
      <c r="L67" s="23"/>
      <c r="M67" s="23">
        <f t="shared" si="19"/>
        <v>-3268375.71</v>
      </c>
      <c r="N67" s="24"/>
    </row>
    <row r="68" spans="1:14" x14ac:dyDescent="0.2">
      <c r="A68" s="1" t="s">
        <v>93</v>
      </c>
      <c r="B68" s="7">
        <v>50</v>
      </c>
      <c r="C68" s="75"/>
      <c r="D68" s="61"/>
      <c r="E68" s="3">
        <v>4659811</v>
      </c>
      <c r="F68" s="23"/>
      <c r="G68" s="23">
        <f t="shared" si="18"/>
        <v>-4659811</v>
      </c>
      <c r="H68" s="23"/>
      <c r="I68" s="23">
        <f t="shared" si="16"/>
        <v>1630933.8499999999</v>
      </c>
      <c r="J68" s="24"/>
      <c r="K68" s="23">
        <f t="shared" si="17"/>
        <v>69897.164999999994</v>
      </c>
      <c r="L68" s="23"/>
      <c r="M68" s="23">
        <f t="shared" si="19"/>
        <v>1700831.0149999999</v>
      </c>
      <c r="N68" s="24"/>
    </row>
    <row r="69" spans="1:14" x14ac:dyDescent="0.2">
      <c r="A69" s="1" t="s">
        <v>94</v>
      </c>
      <c r="B69" s="8">
        <v>60</v>
      </c>
      <c r="C69" s="75"/>
      <c r="D69" s="61"/>
      <c r="E69" s="3">
        <v>6209627</v>
      </c>
      <c r="F69" s="23"/>
      <c r="G69" s="23">
        <f t="shared" si="18"/>
        <v>-6209627</v>
      </c>
      <c r="H69" s="23"/>
      <c r="I69" s="23">
        <f t="shared" si="16"/>
        <v>2173369.4499999997</v>
      </c>
      <c r="J69" s="24"/>
      <c r="K69" s="23">
        <f t="shared" si="17"/>
        <v>93144.404999999999</v>
      </c>
      <c r="L69" s="23"/>
      <c r="M69" s="23">
        <f t="shared" si="19"/>
        <v>2266513.8549999995</v>
      </c>
      <c r="N69" s="24"/>
    </row>
    <row r="70" spans="1:14" x14ac:dyDescent="0.2">
      <c r="A70" s="1" t="s">
        <v>95</v>
      </c>
      <c r="B70" s="8">
        <v>70</v>
      </c>
      <c r="C70" s="75"/>
      <c r="D70" s="62"/>
      <c r="E70" s="72">
        <v>1306229</v>
      </c>
      <c r="F70" s="24"/>
      <c r="G70" s="23">
        <f t="shared" si="18"/>
        <v>-1306229</v>
      </c>
      <c r="H70" s="24"/>
      <c r="I70" s="24">
        <f t="shared" si="16"/>
        <v>457180.14999999997</v>
      </c>
      <c r="J70" s="24"/>
      <c r="K70" s="23">
        <f t="shared" si="17"/>
        <v>19593.434999999998</v>
      </c>
      <c r="L70" s="23"/>
      <c r="M70" s="24">
        <f t="shared" si="19"/>
        <v>476773.58499999996</v>
      </c>
      <c r="N70" s="23"/>
    </row>
    <row r="71" spans="1:14" x14ac:dyDescent="0.2">
      <c r="A71" s="1" t="s">
        <v>24</v>
      </c>
      <c r="B71" s="8">
        <v>80</v>
      </c>
      <c r="C71" s="76"/>
      <c r="D71" s="62"/>
      <c r="E71" s="72">
        <v>-43059021</v>
      </c>
      <c r="F71" s="63"/>
      <c r="G71" s="23">
        <f t="shared" si="18"/>
        <v>43059021</v>
      </c>
      <c r="H71" s="24"/>
      <c r="I71" s="24">
        <f t="shared" si="16"/>
        <v>-15070657.35</v>
      </c>
      <c r="J71" s="24"/>
      <c r="K71" s="23">
        <f t="shared" si="17"/>
        <v>-645885.31499999994</v>
      </c>
      <c r="L71" s="23"/>
      <c r="M71" s="24">
        <f t="shared" si="19"/>
        <v>-15716542.664999999</v>
      </c>
      <c r="N71" s="24"/>
    </row>
    <row r="72" spans="1:14" x14ac:dyDescent="0.2">
      <c r="A72" s="1" t="s">
        <v>25</v>
      </c>
      <c r="B72" s="8">
        <v>180</v>
      </c>
      <c r="C72" s="77"/>
      <c r="D72" s="61"/>
      <c r="E72" s="82">
        <v>0</v>
      </c>
      <c r="F72" s="23"/>
      <c r="G72" s="37">
        <f t="shared" si="18"/>
        <v>0</v>
      </c>
      <c r="H72" s="23"/>
      <c r="I72" s="37">
        <f t="shared" si="16"/>
        <v>0</v>
      </c>
      <c r="J72" s="24"/>
      <c r="K72" s="37">
        <f t="shared" si="17"/>
        <v>0</v>
      </c>
      <c r="L72" s="23"/>
      <c r="M72" s="37">
        <f t="shared" si="19"/>
        <v>0</v>
      </c>
      <c r="N72" s="23"/>
    </row>
    <row r="73" spans="1:14" x14ac:dyDescent="0.2">
      <c r="A73" s="1"/>
      <c r="C73" s="32"/>
      <c r="D73" s="32"/>
      <c r="E73" s="32" t="s">
        <v>51</v>
      </c>
      <c r="F73" s="23"/>
      <c r="G73" s="23"/>
      <c r="H73" s="23"/>
      <c r="I73" s="23"/>
      <c r="J73" s="24"/>
      <c r="K73" s="23"/>
      <c r="L73" s="23"/>
      <c r="M73" s="23"/>
      <c r="N73" s="23"/>
    </row>
    <row r="74" spans="1:14" ht="13.5" thickBot="1" x14ac:dyDescent="0.25">
      <c r="A74" s="1" t="s">
        <v>80</v>
      </c>
      <c r="C74" s="65">
        <f>SUM(C65:C73)</f>
        <v>0</v>
      </c>
      <c r="D74" s="32"/>
      <c r="E74" s="65">
        <f>SUM(E65:E73)</f>
        <v>-36243396</v>
      </c>
      <c r="F74" s="23"/>
      <c r="G74" s="67">
        <f>-E74</f>
        <v>36243396</v>
      </c>
      <c r="H74" s="23"/>
      <c r="I74" s="67">
        <f>SUM(I65:I73)</f>
        <v>-12685188.6</v>
      </c>
      <c r="J74" s="24"/>
      <c r="K74" s="67">
        <f>SUM(K65:K73)</f>
        <v>-543650.93999999994</v>
      </c>
      <c r="L74" s="23"/>
      <c r="M74" s="67">
        <f>SUM(I74:K74)</f>
        <v>-13228839.539999999</v>
      </c>
      <c r="N74" s="60"/>
    </row>
    <row r="75" spans="1:14" ht="13.5" thickTop="1" x14ac:dyDescent="0.2">
      <c r="A75" s="78"/>
      <c r="C75" s="31"/>
      <c r="D75" s="32"/>
      <c r="E75" s="31"/>
      <c r="F75" s="23"/>
      <c r="J75" s="68"/>
      <c r="K75" s="69"/>
      <c r="L75" s="23"/>
      <c r="M75" s="23">
        <f>G74*0.365+M74</f>
        <v>0</v>
      </c>
      <c r="N75" s="24"/>
    </row>
    <row r="76" spans="1:14" x14ac:dyDescent="0.2">
      <c r="N76" s="23"/>
    </row>
    <row r="77" spans="1:14" ht="51" x14ac:dyDescent="0.2">
      <c r="A77" s="70" t="s">
        <v>100</v>
      </c>
      <c r="B77" s="38" t="s">
        <v>79</v>
      </c>
      <c r="C77" s="71"/>
      <c r="D77" s="28"/>
      <c r="E77" s="57">
        <f>$E$7</f>
        <v>42886</v>
      </c>
      <c r="F77" s="23"/>
      <c r="G77" s="58" t="s">
        <v>86</v>
      </c>
      <c r="H77" s="59"/>
      <c r="I77" s="58" t="s">
        <v>87</v>
      </c>
      <c r="J77" s="60"/>
      <c r="K77" s="58" t="s">
        <v>88</v>
      </c>
      <c r="L77" s="59"/>
      <c r="M77" s="58" t="s">
        <v>89</v>
      </c>
      <c r="N77" s="23"/>
    </row>
    <row r="78" spans="1:14" x14ac:dyDescent="0.2">
      <c r="A78" s="1"/>
      <c r="C78" s="32"/>
      <c r="D78" s="32"/>
      <c r="E78" s="32"/>
      <c r="F78" s="23"/>
      <c r="G78" s="23"/>
      <c r="H78" s="23"/>
      <c r="I78" s="23"/>
      <c r="J78" s="24"/>
      <c r="K78" s="23"/>
      <c r="L78" s="23"/>
      <c r="M78" s="23"/>
      <c r="N78" s="23"/>
    </row>
    <row r="79" spans="1:14" x14ac:dyDescent="0.2">
      <c r="A79" s="1" t="s">
        <v>90</v>
      </c>
      <c r="B79" s="7">
        <v>10</v>
      </c>
      <c r="C79" s="75"/>
      <c r="D79" s="61"/>
      <c r="E79" s="3">
        <v>0</v>
      </c>
      <c r="F79" s="23"/>
      <c r="G79" s="23">
        <f>-C79+E79</f>
        <v>0</v>
      </c>
      <c r="H79" s="23"/>
      <c r="I79" s="23">
        <f t="shared" ref="I79:I86" si="20">-G79*$K$2</f>
        <v>0</v>
      </c>
      <c r="J79" s="24"/>
      <c r="K79" s="24">
        <f t="shared" ref="K79:K86" si="21">-G79*$K$3</f>
        <v>0</v>
      </c>
      <c r="L79" s="23"/>
      <c r="M79" s="23">
        <f t="shared" ref="M79:M85" si="22">SUM(I79:K79)</f>
        <v>0</v>
      </c>
      <c r="N79" s="23"/>
    </row>
    <row r="80" spans="1:14" x14ac:dyDescent="0.2">
      <c r="A80" s="1" t="s">
        <v>91</v>
      </c>
      <c r="B80" s="7">
        <v>20</v>
      </c>
      <c r="C80" s="75"/>
      <c r="D80" s="61"/>
      <c r="E80" s="3">
        <v>2728235</v>
      </c>
      <c r="F80" s="23"/>
      <c r="G80" s="23">
        <f t="shared" ref="G80:G85" si="23">-C80+E80</f>
        <v>2728235</v>
      </c>
      <c r="H80" s="23"/>
      <c r="I80" s="23">
        <f t="shared" si="20"/>
        <v>-954882.24999999988</v>
      </c>
      <c r="J80" s="24"/>
      <c r="K80" s="24">
        <f t="shared" si="21"/>
        <v>-40923.525000000001</v>
      </c>
      <c r="L80" s="23"/>
      <c r="M80" s="23">
        <f t="shared" si="22"/>
        <v>-995805.77499999991</v>
      </c>
      <c r="N80" s="23"/>
    </row>
    <row r="81" spans="1:14" x14ac:dyDescent="0.2">
      <c r="A81" s="1" t="s">
        <v>92</v>
      </c>
      <c r="B81" s="7">
        <v>30</v>
      </c>
      <c r="C81" s="75"/>
      <c r="D81" s="61"/>
      <c r="E81" s="3">
        <v>-8815425</v>
      </c>
      <c r="F81" s="23"/>
      <c r="G81" s="23">
        <f t="shared" si="23"/>
        <v>-8815425</v>
      </c>
      <c r="H81" s="23"/>
      <c r="I81" s="23">
        <f t="shared" si="20"/>
        <v>3085398.75</v>
      </c>
      <c r="J81" s="24"/>
      <c r="K81" s="24">
        <f t="shared" si="21"/>
        <v>132231.375</v>
      </c>
      <c r="L81" s="23"/>
      <c r="M81" s="23">
        <f t="shared" si="22"/>
        <v>3217630.125</v>
      </c>
      <c r="N81" s="24"/>
    </row>
    <row r="82" spans="1:14" x14ac:dyDescent="0.2">
      <c r="A82" s="1" t="s">
        <v>93</v>
      </c>
      <c r="B82" s="7">
        <v>50</v>
      </c>
      <c r="C82" s="75"/>
      <c r="D82" s="61"/>
      <c r="E82" s="3">
        <v>3671329</v>
      </c>
      <c r="F82" s="23"/>
      <c r="G82" s="23">
        <f t="shared" si="23"/>
        <v>3671329</v>
      </c>
      <c r="H82" s="23"/>
      <c r="I82" s="23">
        <f t="shared" si="20"/>
        <v>-1284965.1499999999</v>
      </c>
      <c r="J82" s="24"/>
      <c r="K82" s="24">
        <f t="shared" si="21"/>
        <v>-55069.934999999998</v>
      </c>
      <c r="L82" s="23"/>
      <c r="M82" s="23">
        <f t="shared" si="22"/>
        <v>-1340035.085</v>
      </c>
      <c r="N82" s="24"/>
    </row>
    <row r="83" spans="1:14" x14ac:dyDescent="0.2">
      <c r="A83" s="1" t="s">
        <v>94</v>
      </c>
      <c r="B83" s="8">
        <v>60</v>
      </c>
      <c r="C83" s="75"/>
      <c r="D83" s="61"/>
      <c r="E83" s="3">
        <v>6731033</v>
      </c>
      <c r="F83" s="23"/>
      <c r="G83" s="23">
        <f t="shared" si="23"/>
        <v>6731033</v>
      </c>
      <c r="H83" s="23"/>
      <c r="I83" s="23">
        <f t="shared" si="20"/>
        <v>-2355861.5499999998</v>
      </c>
      <c r="J83" s="24"/>
      <c r="K83" s="24">
        <f t="shared" si="21"/>
        <v>-100965.495</v>
      </c>
      <c r="L83" s="23"/>
      <c r="M83" s="23">
        <f t="shared" si="22"/>
        <v>-2456827.0449999999</v>
      </c>
      <c r="N83" s="24"/>
    </row>
    <row r="84" spans="1:14" x14ac:dyDescent="0.2">
      <c r="A84" s="1" t="s">
        <v>95</v>
      </c>
      <c r="B84" s="8">
        <v>70</v>
      </c>
      <c r="C84" s="73"/>
      <c r="D84" s="62"/>
      <c r="E84" s="72">
        <v>640319</v>
      </c>
      <c r="F84" s="24"/>
      <c r="G84" s="23">
        <f t="shared" si="23"/>
        <v>640319</v>
      </c>
      <c r="H84" s="24"/>
      <c r="I84" s="24">
        <f t="shared" si="20"/>
        <v>-224111.65</v>
      </c>
      <c r="J84" s="24"/>
      <c r="K84" s="24">
        <f t="shared" si="21"/>
        <v>-9604.7849999999999</v>
      </c>
      <c r="L84" s="23"/>
      <c r="M84" s="24">
        <f t="shared" si="22"/>
        <v>-233716.435</v>
      </c>
      <c r="N84" s="23"/>
    </row>
    <row r="85" spans="1:14" x14ac:dyDescent="0.2">
      <c r="A85" s="1" t="s">
        <v>24</v>
      </c>
      <c r="B85" s="8">
        <v>80</v>
      </c>
      <c r="C85" s="73"/>
      <c r="D85" s="62"/>
      <c r="E85" s="72">
        <v>9851032</v>
      </c>
      <c r="F85" s="63"/>
      <c r="G85" s="23">
        <f t="shared" si="23"/>
        <v>9851032</v>
      </c>
      <c r="H85" s="24"/>
      <c r="I85" s="24">
        <f t="shared" si="20"/>
        <v>-3447861.1999999997</v>
      </c>
      <c r="J85" s="24"/>
      <c r="K85" s="24">
        <f t="shared" si="21"/>
        <v>-147765.47999999998</v>
      </c>
      <c r="L85" s="23"/>
      <c r="M85" s="24">
        <f t="shared" si="22"/>
        <v>-3595626.6799999997</v>
      </c>
      <c r="N85" s="24"/>
    </row>
    <row r="86" spans="1:14" x14ac:dyDescent="0.2">
      <c r="A86" s="1" t="s">
        <v>25</v>
      </c>
      <c r="B86" s="8">
        <v>180</v>
      </c>
      <c r="C86" s="79"/>
      <c r="D86" s="61"/>
      <c r="E86" s="82">
        <v>0</v>
      </c>
      <c r="F86" s="23"/>
      <c r="G86" s="37">
        <f>+C86-E86</f>
        <v>0</v>
      </c>
      <c r="H86" s="23"/>
      <c r="I86" s="37">
        <f t="shared" si="20"/>
        <v>0</v>
      </c>
      <c r="J86" s="24"/>
      <c r="K86" s="37">
        <f t="shared" si="21"/>
        <v>0</v>
      </c>
      <c r="L86" s="23"/>
      <c r="M86" s="37">
        <f>SUM(I86:K86)</f>
        <v>0</v>
      </c>
      <c r="N86" s="23"/>
    </row>
    <row r="87" spans="1:14" x14ac:dyDescent="0.2">
      <c r="A87" s="1"/>
      <c r="C87" s="32"/>
      <c r="D87" s="32"/>
      <c r="E87" s="32" t="s">
        <v>51</v>
      </c>
      <c r="F87" s="23"/>
      <c r="G87" s="23"/>
      <c r="H87" s="23"/>
      <c r="I87" s="23"/>
      <c r="J87" s="24"/>
      <c r="K87" s="23"/>
      <c r="L87" s="23"/>
      <c r="M87" s="23"/>
      <c r="N87" s="60"/>
    </row>
    <row r="88" spans="1:14" ht="13.5" thickBot="1" x14ac:dyDescent="0.25">
      <c r="A88" s="1" t="s">
        <v>80</v>
      </c>
      <c r="C88" s="65">
        <f>SUM(C79:C87)</f>
        <v>0</v>
      </c>
      <c r="D88" s="32"/>
      <c r="E88" s="65">
        <f>SUM(E79:E87)</f>
        <v>14806523</v>
      </c>
      <c r="F88" s="23"/>
      <c r="G88" s="67">
        <f>SUM(G79:G87)</f>
        <v>14806523</v>
      </c>
      <c r="H88" s="23"/>
      <c r="I88" s="67">
        <f>SUM(I79:I87)</f>
        <v>-5182283.0499999989</v>
      </c>
      <c r="J88" s="24"/>
      <c r="K88" s="67">
        <f>SUM(K79:K87)</f>
        <v>-222097.84499999997</v>
      </c>
      <c r="L88" s="23"/>
      <c r="M88" s="67">
        <f>SUM(I88:K88)</f>
        <v>-5404380.8949999986</v>
      </c>
      <c r="N88" s="24"/>
    </row>
    <row r="89" spans="1:14" ht="13.5" thickTop="1" x14ac:dyDescent="0.2">
      <c r="A89" s="78"/>
      <c r="C89" s="31"/>
      <c r="D89" s="32"/>
      <c r="E89" s="72"/>
      <c r="F89" s="23"/>
      <c r="J89" s="68"/>
      <c r="K89" s="69"/>
      <c r="L89" s="23"/>
      <c r="M89" s="23">
        <f>G88*0.365+M88</f>
        <v>0</v>
      </c>
      <c r="N89" s="23"/>
    </row>
    <row r="90" spans="1:14" x14ac:dyDescent="0.2">
      <c r="N90" s="23"/>
    </row>
    <row r="91" spans="1:14" ht="51" x14ac:dyDescent="0.2">
      <c r="A91" s="70" t="s">
        <v>101</v>
      </c>
      <c r="B91" s="38" t="s">
        <v>79</v>
      </c>
      <c r="C91" s="57" t="str">
        <f>C7</f>
        <v>9/30/2016 Return</v>
      </c>
      <c r="D91" s="28"/>
      <c r="E91" s="57">
        <v>42916</v>
      </c>
      <c r="F91" s="35"/>
      <c r="G91" s="58" t="s">
        <v>86</v>
      </c>
      <c r="H91" s="59"/>
      <c r="I91" s="58" t="s">
        <v>87</v>
      </c>
      <c r="J91" s="60"/>
      <c r="K91" s="58" t="s">
        <v>88</v>
      </c>
      <c r="L91" s="59"/>
      <c r="M91" s="58" t="s">
        <v>89</v>
      </c>
      <c r="N91" s="23"/>
    </row>
    <row r="92" spans="1:14" x14ac:dyDescent="0.2">
      <c r="A92" s="1"/>
      <c r="C92" s="32"/>
      <c r="D92" s="32"/>
      <c r="E92" s="32"/>
      <c r="F92" s="35"/>
      <c r="G92" s="23"/>
      <c r="H92" s="23"/>
      <c r="I92" s="23"/>
      <c r="J92" s="24"/>
      <c r="K92" s="23"/>
      <c r="L92" s="23"/>
      <c r="M92" s="23"/>
      <c r="N92" s="23"/>
    </row>
    <row r="93" spans="1:14" x14ac:dyDescent="0.2">
      <c r="A93" s="1" t="s">
        <v>90</v>
      </c>
      <c r="B93" s="7">
        <v>10</v>
      </c>
      <c r="C93" s="3">
        <v>0</v>
      </c>
      <c r="D93" s="3"/>
      <c r="E93" s="3">
        <v>0</v>
      </c>
      <c r="F93" s="80"/>
      <c r="G93" s="23">
        <f>-C93+E93</f>
        <v>0</v>
      </c>
      <c r="H93" s="23" t="s">
        <v>51</v>
      </c>
      <c r="I93" s="24">
        <f t="shared" ref="I93:I100" si="24">-G93*$K$2</f>
        <v>0</v>
      </c>
      <c r="J93" s="24"/>
      <c r="K93" s="23">
        <f t="shared" ref="K93:K100" si="25">-G93*$K$3</f>
        <v>0</v>
      </c>
      <c r="L93" s="23"/>
      <c r="M93" s="23">
        <f>SUM(I93:K93)</f>
        <v>0</v>
      </c>
      <c r="N93" s="23"/>
    </row>
    <row r="94" spans="1:14" x14ac:dyDescent="0.2">
      <c r="A94" s="1" t="s">
        <v>91</v>
      </c>
      <c r="B94" s="7">
        <v>20</v>
      </c>
      <c r="C94" s="3">
        <v>-255668</v>
      </c>
      <c r="D94" s="3"/>
      <c r="E94" s="3">
        <v>-97470</v>
      </c>
      <c r="F94" s="80"/>
      <c r="G94" s="23">
        <f t="shared" ref="G94:G99" si="26">-C94+E94</f>
        <v>158198</v>
      </c>
      <c r="H94" s="23" t="s">
        <v>51</v>
      </c>
      <c r="I94" s="24">
        <f t="shared" si="24"/>
        <v>-55369.299999999996</v>
      </c>
      <c r="J94" s="24"/>
      <c r="K94" s="23">
        <f t="shared" si="25"/>
        <v>-2372.9699999999998</v>
      </c>
      <c r="L94" s="23"/>
      <c r="M94" s="23">
        <f t="shared" ref="M94:M100" si="27">SUM(I94:K94)</f>
        <v>-57742.27</v>
      </c>
      <c r="N94" s="24"/>
    </row>
    <row r="95" spans="1:14" x14ac:dyDescent="0.2">
      <c r="A95" s="1" t="s">
        <v>92</v>
      </c>
      <c r="B95" s="7">
        <v>30</v>
      </c>
      <c r="C95" s="3">
        <v>-95726</v>
      </c>
      <c r="D95" s="3"/>
      <c r="E95" s="3">
        <v>420162</v>
      </c>
      <c r="F95" s="80"/>
      <c r="G95" s="23">
        <f t="shared" si="26"/>
        <v>515888</v>
      </c>
      <c r="H95" s="23" t="s">
        <v>51</v>
      </c>
      <c r="I95" s="24">
        <f t="shared" si="24"/>
        <v>-180560.8</v>
      </c>
      <c r="J95" s="24"/>
      <c r="K95" s="23">
        <f t="shared" si="25"/>
        <v>-7738.32</v>
      </c>
      <c r="L95" s="23"/>
      <c r="M95" s="23">
        <f t="shared" si="27"/>
        <v>-188299.12</v>
      </c>
      <c r="N95" s="24"/>
    </row>
    <row r="96" spans="1:14" x14ac:dyDescent="0.2">
      <c r="A96" s="1" t="s">
        <v>93</v>
      </c>
      <c r="B96" s="7">
        <v>50</v>
      </c>
      <c r="C96" s="3">
        <v>549700</v>
      </c>
      <c r="D96" s="3"/>
      <c r="E96" s="3">
        <v>78169</v>
      </c>
      <c r="F96" s="80"/>
      <c r="G96" s="23">
        <f t="shared" si="26"/>
        <v>-471531</v>
      </c>
      <c r="H96" s="23" t="s">
        <v>51</v>
      </c>
      <c r="I96" s="24">
        <f t="shared" si="24"/>
        <v>165035.84999999998</v>
      </c>
      <c r="J96" s="24"/>
      <c r="K96" s="23">
        <f t="shared" si="25"/>
        <v>7072.9650000000001</v>
      </c>
      <c r="L96" s="23"/>
      <c r="M96" s="23">
        <f t="shared" si="27"/>
        <v>172108.81499999997</v>
      </c>
      <c r="N96" s="24"/>
    </row>
    <row r="97" spans="1:14" x14ac:dyDescent="0.2">
      <c r="A97" s="1" t="s">
        <v>94</v>
      </c>
      <c r="B97" s="8">
        <v>60</v>
      </c>
      <c r="C97" s="3">
        <v>-428386</v>
      </c>
      <c r="D97" s="3"/>
      <c r="E97" s="3">
        <v>420153</v>
      </c>
      <c r="F97" s="35"/>
      <c r="G97" s="23">
        <f t="shared" si="26"/>
        <v>848539</v>
      </c>
      <c r="H97" s="24" t="s">
        <v>51</v>
      </c>
      <c r="I97" s="24">
        <f t="shared" si="24"/>
        <v>-296988.64999999997</v>
      </c>
      <c r="J97" s="24"/>
      <c r="K97" s="23">
        <f t="shared" si="25"/>
        <v>-12728.084999999999</v>
      </c>
      <c r="L97" s="23"/>
      <c r="M97" s="24">
        <f t="shared" si="27"/>
        <v>-309716.73499999999</v>
      </c>
      <c r="N97" s="23"/>
    </row>
    <row r="98" spans="1:14" x14ac:dyDescent="0.2">
      <c r="A98" s="1" t="s">
        <v>95</v>
      </c>
      <c r="B98" s="8">
        <v>70</v>
      </c>
      <c r="C98" s="72">
        <v>-721065</v>
      </c>
      <c r="D98" s="72"/>
      <c r="E98" s="72">
        <v>-65</v>
      </c>
      <c r="F98" s="35"/>
      <c r="G98" s="23">
        <f t="shared" si="26"/>
        <v>721000</v>
      </c>
      <c r="H98" s="24" t="s">
        <v>51</v>
      </c>
      <c r="I98" s="24">
        <f t="shared" si="24"/>
        <v>-252349.99999999997</v>
      </c>
      <c r="J98" s="24"/>
      <c r="K98" s="23">
        <f t="shared" si="25"/>
        <v>-10815</v>
      </c>
      <c r="L98" s="23"/>
      <c r="M98" s="24">
        <f t="shared" si="27"/>
        <v>-263165</v>
      </c>
      <c r="N98" s="24"/>
    </row>
    <row r="99" spans="1:14" x14ac:dyDescent="0.2">
      <c r="A99" s="1" t="s">
        <v>24</v>
      </c>
      <c r="B99" s="8">
        <v>80</v>
      </c>
      <c r="C99" s="72">
        <v>-5975225</v>
      </c>
      <c r="D99" s="72"/>
      <c r="E99" s="72">
        <v>-14079775</v>
      </c>
      <c r="F99" s="35"/>
      <c r="G99" s="23">
        <f t="shared" si="26"/>
        <v>-8104550</v>
      </c>
      <c r="H99" s="24" t="s">
        <v>51</v>
      </c>
      <c r="I99" s="24">
        <f t="shared" si="24"/>
        <v>2836592.5</v>
      </c>
      <c r="J99" s="24"/>
      <c r="K99" s="23">
        <f t="shared" si="25"/>
        <v>121568.25</v>
      </c>
      <c r="L99" s="23"/>
      <c r="M99" s="24">
        <f t="shared" si="27"/>
        <v>2958160.75</v>
      </c>
      <c r="N99" s="23"/>
    </row>
    <row r="100" spans="1:14" x14ac:dyDescent="0.2">
      <c r="A100" s="1" t="s">
        <v>25</v>
      </c>
      <c r="B100" s="8">
        <v>180</v>
      </c>
      <c r="C100" s="82">
        <v>0</v>
      </c>
      <c r="D100" s="82"/>
      <c r="E100" s="82">
        <v>0</v>
      </c>
      <c r="F100" s="23"/>
      <c r="G100" s="37">
        <f>+C100-E100</f>
        <v>0</v>
      </c>
      <c r="H100" s="23" t="s">
        <v>51</v>
      </c>
      <c r="I100" s="37">
        <f t="shared" si="24"/>
        <v>0</v>
      </c>
      <c r="J100" s="24"/>
      <c r="K100" s="37">
        <f t="shared" si="25"/>
        <v>0</v>
      </c>
      <c r="L100" s="23"/>
      <c r="M100" s="37">
        <f t="shared" si="27"/>
        <v>0</v>
      </c>
      <c r="N100" s="23"/>
    </row>
    <row r="101" spans="1:14" x14ac:dyDescent="0.2">
      <c r="A101" s="1"/>
      <c r="B101" s="8"/>
      <c r="C101" s="32"/>
      <c r="D101" s="32"/>
      <c r="E101" s="32" t="s">
        <v>51</v>
      </c>
      <c r="F101" s="23"/>
      <c r="G101" s="24"/>
      <c r="H101" s="23"/>
      <c r="I101" s="24"/>
      <c r="J101" s="24"/>
      <c r="K101" s="24"/>
      <c r="L101" s="23"/>
      <c r="M101" s="24"/>
      <c r="N101" s="23"/>
    </row>
    <row r="102" spans="1:14" ht="13.5" thickBot="1" x14ac:dyDescent="0.25">
      <c r="A102" s="1" t="s">
        <v>80</v>
      </c>
      <c r="C102" s="65">
        <f>SUM(C93:C101)</f>
        <v>-6926370</v>
      </c>
      <c r="D102" s="32"/>
      <c r="E102" s="65">
        <f>SUM(E93:E101)</f>
        <v>-13258826</v>
      </c>
      <c r="F102" s="66"/>
      <c r="G102" s="81">
        <f>SUM(G93:G101)</f>
        <v>-6332456</v>
      </c>
      <c r="H102" s="23" t="s">
        <v>51</v>
      </c>
      <c r="I102" s="67">
        <f>SUM(I93:I101)</f>
        <v>2216359.6</v>
      </c>
      <c r="J102" s="24"/>
      <c r="K102" s="67">
        <f>SUM(K93:K101)</f>
        <v>94986.84</v>
      </c>
      <c r="L102" s="23"/>
      <c r="M102" s="67">
        <f>SUM(I102:K102)</f>
        <v>2311346.44</v>
      </c>
      <c r="N102" s="23"/>
    </row>
    <row r="103" spans="1:14" ht="13.5" thickTop="1" x14ac:dyDescent="0.2">
      <c r="A103" s="1"/>
      <c r="C103" s="32"/>
      <c r="D103" s="32"/>
      <c r="E103" s="32"/>
      <c r="F103" s="23"/>
      <c r="J103" s="68"/>
      <c r="K103" s="69"/>
      <c r="L103" s="23"/>
      <c r="M103" s="23">
        <f>G102*0.365+M102</f>
        <v>0</v>
      </c>
      <c r="N103" s="23"/>
    </row>
    <row r="104" spans="1:14" x14ac:dyDescent="0.2">
      <c r="N104" s="23"/>
    </row>
    <row r="105" spans="1:14" ht="51" x14ac:dyDescent="0.2">
      <c r="A105" s="55" t="s">
        <v>102</v>
      </c>
      <c r="B105" s="38" t="s">
        <v>79</v>
      </c>
      <c r="C105" s="82"/>
      <c r="D105" s="72"/>
      <c r="E105" s="238" t="s">
        <v>103</v>
      </c>
      <c r="F105" s="23"/>
      <c r="G105" s="58" t="s">
        <v>104</v>
      </c>
      <c r="H105" s="59"/>
      <c r="I105" s="58" t="s">
        <v>87</v>
      </c>
      <c r="J105" s="60"/>
      <c r="K105" s="58" t="s">
        <v>88</v>
      </c>
      <c r="L105" s="59"/>
      <c r="M105" s="58" t="s">
        <v>89</v>
      </c>
      <c r="N105" s="23"/>
    </row>
    <row r="106" spans="1:14" x14ac:dyDescent="0.2">
      <c r="A106" s="1"/>
      <c r="C106" s="72"/>
      <c r="D106" s="72"/>
      <c r="E106" s="32"/>
      <c r="F106" s="23"/>
      <c r="G106" s="23"/>
      <c r="H106" s="23"/>
      <c r="I106" s="23"/>
      <c r="J106" s="24"/>
      <c r="K106" s="23"/>
      <c r="L106" s="23"/>
      <c r="M106" s="23"/>
      <c r="N106" s="23"/>
    </row>
    <row r="107" spans="1:14" x14ac:dyDescent="0.2">
      <c r="A107" s="1" t="s">
        <v>90</v>
      </c>
      <c r="B107" s="7">
        <v>10</v>
      </c>
      <c r="C107" s="72"/>
      <c r="D107" s="72"/>
      <c r="E107" s="3">
        <v>0</v>
      </c>
      <c r="F107" s="23"/>
      <c r="G107" s="23">
        <v>0</v>
      </c>
      <c r="H107" s="23" t="s">
        <v>51</v>
      </c>
      <c r="I107" s="24">
        <f t="shared" ref="I107:I114" si="28">-G107*$K$2</f>
        <v>0</v>
      </c>
      <c r="J107" s="24"/>
      <c r="K107" s="23">
        <f t="shared" ref="K107:K114" si="29">-G107*$K$3</f>
        <v>0</v>
      </c>
      <c r="L107" s="23"/>
      <c r="M107" s="23">
        <f>SUM(I107:K107)</f>
        <v>0</v>
      </c>
      <c r="N107" s="23"/>
    </row>
    <row r="108" spans="1:14" x14ac:dyDescent="0.2">
      <c r="A108" s="1" t="s">
        <v>91</v>
      </c>
      <c r="B108" s="7">
        <v>20</v>
      </c>
      <c r="C108" s="72"/>
      <c r="D108" s="72"/>
      <c r="E108" s="3">
        <v>0</v>
      </c>
      <c r="F108" s="23"/>
      <c r="G108" s="23">
        <v>0</v>
      </c>
      <c r="H108" s="23" t="s">
        <v>51</v>
      </c>
      <c r="I108" s="24">
        <f t="shared" si="28"/>
        <v>0</v>
      </c>
      <c r="J108" s="24"/>
      <c r="K108" s="23">
        <f t="shared" si="29"/>
        <v>0</v>
      </c>
      <c r="L108" s="23"/>
      <c r="M108" s="23">
        <f t="shared" ref="M108:M114" si="30">SUM(I108:K108)</f>
        <v>0</v>
      </c>
      <c r="N108" s="23"/>
    </row>
    <row r="109" spans="1:14" ht="12.75" customHeight="1" x14ac:dyDescent="0.2">
      <c r="A109" s="1" t="s">
        <v>92</v>
      </c>
      <c r="B109" s="7">
        <v>30</v>
      </c>
      <c r="C109" s="72"/>
      <c r="D109" s="72"/>
      <c r="E109" s="3">
        <v>0</v>
      </c>
      <c r="F109" s="23"/>
      <c r="G109" s="23">
        <v>0</v>
      </c>
      <c r="H109" s="23" t="s">
        <v>51</v>
      </c>
      <c r="I109" s="24">
        <f t="shared" si="28"/>
        <v>0</v>
      </c>
      <c r="J109" s="24"/>
      <c r="K109" s="23">
        <f t="shared" si="29"/>
        <v>0</v>
      </c>
      <c r="L109" s="23"/>
      <c r="M109" s="23">
        <f t="shared" si="30"/>
        <v>0</v>
      </c>
      <c r="N109" s="23"/>
    </row>
    <row r="110" spans="1:14" x14ac:dyDescent="0.2">
      <c r="A110" s="1" t="s">
        <v>93</v>
      </c>
      <c r="B110" s="7">
        <v>50</v>
      </c>
      <c r="C110" s="72"/>
      <c r="D110" s="72"/>
      <c r="E110" s="3">
        <v>0</v>
      </c>
      <c r="F110" s="23"/>
      <c r="G110" s="23">
        <v>0</v>
      </c>
      <c r="H110" s="23" t="s">
        <v>51</v>
      </c>
      <c r="I110" s="24">
        <f t="shared" si="28"/>
        <v>0</v>
      </c>
      <c r="J110" s="24"/>
      <c r="K110" s="23">
        <f t="shared" si="29"/>
        <v>0</v>
      </c>
      <c r="L110" s="23"/>
      <c r="M110" s="23">
        <f t="shared" si="30"/>
        <v>0</v>
      </c>
      <c r="N110" s="23"/>
    </row>
    <row r="111" spans="1:14" x14ac:dyDescent="0.2">
      <c r="A111" s="1" t="s">
        <v>94</v>
      </c>
      <c r="B111" s="8">
        <v>60</v>
      </c>
      <c r="C111" s="72"/>
      <c r="D111" s="72"/>
      <c r="E111" s="3">
        <v>0</v>
      </c>
      <c r="F111" s="23"/>
      <c r="G111" s="24">
        <v>0</v>
      </c>
      <c r="H111" s="24" t="s">
        <v>51</v>
      </c>
      <c r="I111" s="24">
        <f t="shared" si="28"/>
        <v>0</v>
      </c>
      <c r="J111" s="24"/>
      <c r="K111" s="23">
        <f t="shared" si="29"/>
        <v>0</v>
      </c>
      <c r="L111" s="23"/>
      <c r="M111" s="24">
        <f t="shared" si="30"/>
        <v>0</v>
      </c>
      <c r="N111" s="23"/>
    </row>
    <row r="112" spans="1:14" x14ac:dyDescent="0.2">
      <c r="A112" s="1" t="s">
        <v>95</v>
      </c>
      <c r="B112" s="8">
        <v>70</v>
      </c>
      <c r="C112" s="72"/>
      <c r="D112" s="72"/>
      <c r="E112" s="72">
        <v>0</v>
      </c>
      <c r="F112" s="23"/>
      <c r="G112" s="24">
        <v>0</v>
      </c>
      <c r="H112" s="24" t="s">
        <v>51</v>
      </c>
      <c r="I112" s="24">
        <f t="shared" si="28"/>
        <v>0</v>
      </c>
      <c r="J112" s="24"/>
      <c r="K112" s="23">
        <f t="shared" si="29"/>
        <v>0</v>
      </c>
      <c r="L112" s="23"/>
      <c r="M112" s="24">
        <f t="shared" si="30"/>
        <v>0</v>
      </c>
      <c r="N112" s="23"/>
    </row>
    <row r="113" spans="1:14" x14ac:dyDescent="0.2">
      <c r="A113" s="1" t="s">
        <v>24</v>
      </c>
      <c r="B113" s="8">
        <v>80</v>
      </c>
      <c r="C113" s="72"/>
      <c r="D113" s="72"/>
      <c r="E113" s="72">
        <v>-25364318</v>
      </c>
      <c r="F113" s="23"/>
      <c r="G113" s="24">
        <f>E113*$F$116</f>
        <v>-19023238.5</v>
      </c>
      <c r="H113" s="24" t="s">
        <v>51</v>
      </c>
      <c r="I113" s="24">
        <f>-G113*$K$2</f>
        <v>6658133.4749999996</v>
      </c>
      <c r="J113" s="24"/>
      <c r="K113" s="23">
        <f t="shared" si="29"/>
        <v>285348.57750000001</v>
      </c>
      <c r="L113" s="23"/>
      <c r="M113" s="24">
        <f t="shared" si="30"/>
        <v>6943482.0524999993</v>
      </c>
      <c r="N113" s="23"/>
    </row>
    <row r="114" spans="1:14" x14ac:dyDescent="0.2">
      <c r="A114" s="1" t="s">
        <v>25</v>
      </c>
      <c r="B114" s="8">
        <v>180</v>
      </c>
      <c r="C114" s="72"/>
      <c r="D114" s="72"/>
      <c r="E114" s="82">
        <v>-9137770</v>
      </c>
      <c r="F114" s="23"/>
      <c r="G114" s="37">
        <f>E114*$F$116</f>
        <v>-6853327.5</v>
      </c>
      <c r="H114" s="23" t="s">
        <v>51</v>
      </c>
      <c r="I114" s="37">
        <f t="shared" si="28"/>
        <v>2398664.625</v>
      </c>
      <c r="J114" s="24"/>
      <c r="K114" s="37">
        <f t="shared" si="29"/>
        <v>102799.91249999999</v>
      </c>
      <c r="L114" s="23"/>
      <c r="M114" s="37">
        <f t="shared" si="30"/>
        <v>2501464.5375000001</v>
      </c>
      <c r="N114" s="60"/>
    </row>
    <row r="115" spans="1:14" x14ac:dyDescent="0.2">
      <c r="A115" s="1"/>
      <c r="B115" s="8"/>
      <c r="C115" s="72"/>
      <c r="D115" s="72"/>
      <c r="E115" s="32"/>
      <c r="F115" s="23"/>
      <c r="G115" s="24"/>
      <c r="H115" s="23"/>
      <c r="I115" s="24"/>
      <c r="J115" s="24"/>
      <c r="K115" s="24"/>
      <c r="L115" s="23"/>
      <c r="M115" s="24"/>
      <c r="N115" s="23"/>
    </row>
    <row r="116" spans="1:14" ht="13.5" thickBot="1" x14ac:dyDescent="0.25">
      <c r="A116" s="1" t="s">
        <v>80</v>
      </c>
      <c r="C116" s="32" t="s">
        <v>105</v>
      </c>
      <c r="D116" s="32"/>
      <c r="E116" s="74">
        <f>SUM(E106:E115)</f>
        <v>-34502088</v>
      </c>
      <c r="F116" s="83">
        <f>$F$5</f>
        <v>0.75</v>
      </c>
      <c r="G116" s="81">
        <f>E116*F116</f>
        <v>-25876566</v>
      </c>
      <c r="H116" s="23" t="s">
        <v>51</v>
      </c>
      <c r="I116" s="67">
        <f>SUM(I107:I115)</f>
        <v>9056798.0999999996</v>
      </c>
      <c r="J116" s="24"/>
      <c r="K116" s="67">
        <f>SUM(K107:K115)</f>
        <v>388148.49</v>
      </c>
      <c r="L116" s="23"/>
      <c r="M116" s="67">
        <f>SUM(I116:K116)</f>
        <v>9444946.5899999999</v>
      </c>
      <c r="N116" s="23"/>
    </row>
    <row r="117" spans="1:14" ht="13.5" thickTop="1" x14ac:dyDescent="0.2">
      <c r="A117" s="1"/>
      <c r="C117" s="32"/>
      <c r="D117" s="32"/>
      <c r="E117" s="10"/>
      <c r="J117" s="68"/>
      <c r="K117" s="69"/>
      <c r="L117" s="23"/>
      <c r="M117" s="23">
        <f>G116*0.365+M116</f>
        <v>0</v>
      </c>
      <c r="N117" s="23"/>
    </row>
    <row r="118" spans="1:14" x14ac:dyDescent="0.2">
      <c r="N118" s="23"/>
    </row>
    <row r="119" spans="1:14" ht="51" x14ac:dyDescent="0.2">
      <c r="A119" s="55" t="s">
        <v>106</v>
      </c>
      <c r="B119" s="38" t="s">
        <v>79</v>
      </c>
      <c r="C119" s="84" t="s">
        <v>107</v>
      </c>
      <c r="D119" s="72"/>
      <c r="E119" s="238" t="str">
        <f>E105</f>
        <v>est 9/30/2017</v>
      </c>
      <c r="F119" s="23"/>
      <c r="G119" s="58" t="s">
        <v>104</v>
      </c>
      <c r="H119" s="59"/>
      <c r="I119" s="58" t="s">
        <v>87</v>
      </c>
      <c r="J119" s="60"/>
      <c r="K119" s="58" t="s">
        <v>88</v>
      </c>
      <c r="L119" s="59"/>
      <c r="M119" s="58" t="s">
        <v>89</v>
      </c>
      <c r="N119" s="23"/>
    </row>
    <row r="120" spans="1:14" x14ac:dyDescent="0.2">
      <c r="A120" s="1"/>
      <c r="C120" s="72"/>
      <c r="D120" s="72"/>
      <c r="E120" s="32"/>
      <c r="F120" s="23"/>
      <c r="G120" s="23"/>
      <c r="H120" s="23"/>
      <c r="I120" s="23"/>
      <c r="J120" s="24"/>
      <c r="K120" s="23"/>
      <c r="L120" s="23"/>
      <c r="M120" s="23"/>
      <c r="N120" s="23"/>
    </row>
    <row r="121" spans="1:14" x14ac:dyDescent="0.2">
      <c r="A121" s="1" t="s">
        <v>90</v>
      </c>
      <c r="B121" s="7">
        <v>10</v>
      </c>
      <c r="C121" s="72"/>
      <c r="D121" s="72"/>
      <c r="E121" s="3">
        <v>0</v>
      </c>
      <c r="F121" s="23"/>
      <c r="G121" s="23">
        <v>0</v>
      </c>
      <c r="H121" s="23" t="s">
        <v>51</v>
      </c>
      <c r="I121" s="24">
        <f t="shared" ref="I121:I128" si="31">-G121*$K$2</f>
        <v>0</v>
      </c>
      <c r="J121" s="24"/>
      <c r="K121" s="23">
        <f t="shared" ref="K121:K128" si="32">-G121*$K$3</f>
        <v>0</v>
      </c>
      <c r="L121" s="23"/>
      <c r="M121" s="23">
        <f>SUM(I121:K121)</f>
        <v>0</v>
      </c>
      <c r="N121" s="24"/>
    </row>
    <row r="122" spans="1:14" x14ac:dyDescent="0.2">
      <c r="A122" s="1" t="s">
        <v>91</v>
      </c>
      <c r="B122" s="7">
        <v>20</v>
      </c>
      <c r="C122" s="72"/>
      <c r="D122" s="72"/>
      <c r="E122" s="3">
        <v>0</v>
      </c>
      <c r="F122" s="23"/>
      <c r="G122" s="23">
        <f>E122*F130</f>
        <v>0</v>
      </c>
      <c r="H122" s="23" t="s">
        <v>51</v>
      </c>
      <c r="I122" s="24">
        <f t="shared" si="31"/>
        <v>0</v>
      </c>
      <c r="J122" s="24"/>
      <c r="K122" s="23">
        <f t="shared" si="32"/>
        <v>0</v>
      </c>
      <c r="L122" s="23"/>
      <c r="M122" s="23">
        <f t="shared" ref="M122:M128" si="33">SUM(I122:K122)</f>
        <v>0</v>
      </c>
      <c r="N122" s="24"/>
    </row>
    <row r="123" spans="1:14" x14ac:dyDescent="0.2">
      <c r="A123" s="1" t="s">
        <v>92</v>
      </c>
      <c r="B123" s="7">
        <v>30</v>
      </c>
      <c r="C123" s="72"/>
      <c r="D123" s="72"/>
      <c r="E123" s="3">
        <v>0</v>
      </c>
      <c r="F123" s="23"/>
      <c r="G123" s="23">
        <v>0</v>
      </c>
      <c r="H123" s="23" t="s">
        <v>51</v>
      </c>
      <c r="I123" s="24">
        <f t="shared" si="31"/>
        <v>0</v>
      </c>
      <c r="J123" s="24"/>
      <c r="K123" s="23">
        <f t="shared" si="32"/>
        <v>0</v>
      </c>
      <c r="L123" s="23"/>
      <c r="M123" s="23">
        <f t="shared" si="33"/>
        <v>0</v>
      </c>
      <c r="N123" s="24"/>
    </row>
    <row r="124" spans="1:14" x14ac:dyDescent="0.2">
      <c r="A124" s="1" t="s">
        <v>93</v>
      </c>
      <c r="B124" s="7">
        <v>50</v>
      </c>
      <c r="C124" s="72"/>
      <c r="D124" s="72"/>
      <c r="E124" s="3">
        <v>0</v>
      </c>
      <c r="F124" s="23"/>
      <c r="G124" s="23">
        <v>0</v>
      </c>
      <c r="H124" s="23" t="s">
        <v>51</v>
      </c>
      <c r="I124" s="24">
        <f t="shared" si="31"/>
        <v>0</v>
      </c>
      <c r="J124" s="24"/>
      <c r="K124" s="23">
        <f t="shared" si="32"/>
        <v>0</v>
      </c>
      <c r="L124" s="23"/>
      <c r="M124" s="23">
        <f t="shared" si="33"/>
        <v>0</v>
      </c>
      <c r="N124" s="23"/>
    </row>
    <row r="125" spans="1:14" x14ac:dyDescent="0.2">
      <c r="A125" s="1" t="s">
        <v>94</v>
      </c>
      <c r="B125" s="8">
        <v>60</v>
      </c>
      <c r="C125" s="72"/>
      <c r="D125" s="72"/>
      <c r="E125" s="3">
        <v>0</v>
      </c>
      <c r="F125" s="23"/>
      <c r="G125" s="23">
        <v>0</v>
      </c>
      <c r="H125" s="24" t="s">
        <v>51</v>
      </c>
      <c r="I125" s="24">
        <f t="shared" si="31"/>
        <v>0</v>
      </c>
      <c r="J125" s="24"/>
      <c r="K125" s="23">
        <f t="shared" si="32"/>
        <v>0</v>
      </c>
      <c r="L125" s="23"/>
      <c r="M125" s="24">
        <f t="shared" si="33"/>
        <v>0</v>
      </c>
      <c r="N125" s="24"/>
    </row>
    <row r="126" spans="1:14" x14ac:dyDescent="0.2">
      <c r="A126" s="1" t="s">
        <v>95</v>
      </c>
      <c r="B126" s="8">
        <v>70</v>
      </c>
      <c r="C126" s="72"/>
      <c r="D126" s="72"/>
      <c r="E126" s="72">
        <v>0</v>
      </c>
      <c r="F126" s="23"/>
      <c r="G126" s="23">
        <v>0</v>
      </c>
      <c r="H126" s="24" t="s">
        <v>51</v>
      </c>
      <c r="I126" s="24">
        <f t="shared" si="31"/>
        <v>0</v>
      </c>
      <c r="J126" s="24"/>
      <c r="K126" s="23">
        <f t="shared" si="32"/>
        <v>0</v>
      </c>
      <c r="L126" s="23"/>
      <c r="M126" s="24">
        <f t="shared" si="33"/>
        <v>0</v>
      </c>
      <c r="N126" s="23"/>
    </row>
    <row r="127" spans="1:14" x14ac:dyDescent="0.2">
      <c r="A127" s="1" t="s">
        <v>24</v>
      </c>
      <c r="B127" s="8">
        <v>80</v>
      </c>
      <c r="C127" s="72"/>
      <c r="D127" s="72"/>
      <c r="E127" s="72">
        <v>0</v>
      </c>
      <c r="F127" s="23"/>
      <c r="G127" s="24">
        <v>0</v>
      </c>
      <c r="H127" s="24" t="s">
        <v>51</v>
      </c>
      <c r="I127" s="24">
        <f t="shared" si="31"/>
        <v>0</v>
      </c>
      <c r="J127" s="24"/>
      <c r="K127" s="23">
        <f t="shared" si="32"/>
        <v>0</v>
      </c>
      <c r="L127" s="23"/>
      <c r="M127" s="24">
        <f t="shared" si="33"/>
        <v>0</v>
      </c>
      <c r="N127" s="60"/>
    </row>
    <row r="128" spans="1:14" x14ac:dyDescent="0.2">
      <c r="A128" s="1" t="s">
        <v>25</v>
      </c>
      <c r="B128" s="8">
        <v>180</v>
      </c>
      <c r="C128" s="72"/>
      <c r="D128" s="72"/>
      <c r="E128" s="82">
        <v>0</v>
      </c>
      <c r="F128" s="23"/>
      <c r="G128" s="37">
        <v>0</v>
      </c>
      <c r="H128" s="23" t="s">
        <v>51</v>
      </c>
      <c r="I128" s="37">
        <f t="shared" si="31"/>
        <v>0</v>
      </c>
      <c r="J128" s="24"/>
      <c r="K128" s="37">
        <f t="shared" si="32"/>
        <v>0</v>
      </c>
      <c r="L128" s="23"/>
      <c r="M128" s="37">
        <f t="shared" si="33"/>
        <v>0</v>
      </c>
      <c r="N128" s="23"/>
    </row>
    <row r="129" spans="1:14" x14ac:dyDescent="0.2">
      <c r="A129" s="1"/>
      <c r="B129" s="8"/>
      <c r="C129" s="72"/>
      <c r="D129" s="72"/>
      <c r="E129" s="32"/>
      <c r="F129" s="23"/>
      <c r="G129" s="24"/>
      <c r="H129" s="23"/>
      <c r="I129" s="24"/>
      <c r="J129" s="24"/>
      <c r="K129" s="24"/>
      <c r="L129" s="23"/>
      <c r="M129" s="24"/>
      <c r="N129" s="23"/>
    </row>
    <row r="130" spans="1:14" ht="13.5" thickBot="1" x14ac:dyDescent="0.25">
      <c r="A130" s="1" t="s">
        <v>108</v>
      </c>
      <c r="C130" s="32" t="s">
        <v>105</v>
      </c>
      <c r="D130" s="32"/>
      <c r="E130" s="74">
        <f>SUM(E120:E129)</f>
        <v>0</v>
      </c>
      <c r="F130" s="83">
        <f>$F$5</f>
        <v>0.75</v>
      </c>
      <c r="G130" s="81">
        <f>E130*F130</f>
        <v>0</v>
      </c>
      <c r="H130" s="23" t="s">
        <v>51</v>
      </c>
      <c r="I130" s="67">
        <f>SUM(I121:I129)</f>
        <v>0</v>
      </c>
      <c r="J130" s="24"/>
      <c r="K130" s="67">
        <f>SUM(K121:K129)</f>
        <v>0</v>
      </c>
      <c r="L130" s="23"/>
      <c r="M130" s="67">
        <f>SUM(I130:K130)</f>
        <v>0</v>
      </c>
      <c r="N130" s="23"/>
    </row>
    <row r="131" spans="1:14" ht="13.5" thickTop="1" x14ac:dyDescent="0.2">
      <c r="A131" s="1"/>
      <c r="C131" s="32"/>
      <c r="D131" s="32"/>
      <c r="E131" s="32"/>
      <c r="F131" s="32"/>
      <c r="H131" s="23"/>
      <c r="I131" s="69"/>
      <c r="J131" s="68"/>
      <c r="K131" s="69"/>
      <c r="L131" s="23"/>
      <c r="M131" s="23">
        <f>G130*0.365+M130</f>
        <v>0</v>
      </c>
      <c r="N131" s="23"/>
    </row>
    <row r="132" spans="1:14" x14ac:dyDescent="0.2">
      <c r="N132" s="23"/>
    </row>
    <row r="133" spans="1:14" x14ac:dyDescent="0.2">
      <c r="A133" s="1"/>
      <c r="C133" s="32" t="s">
        <v>109</v>
      </c>
      <c r="D133" s="32"/>
      <c r="E133" s="32" t="s">
        <v>110</v>
      </c>
      <c r="F133" s="23"/>
      <c r="G133" s="85"/>
      <c r="H133" s="23"/>
      <c r="I133" s="85"/>
      <c r="J133" s="86"/>
      <c r="K133" s="85"/>
      <c r="L133" s="23"/>
      <c r="M133" s="28"/>
      <c r="N133" s="23"/>
    </row>
    <row r="134" spans="1:14" ht="51" x14ac:dyDescent="0.2">
      <c r="A134" s="87" t="s">
        <v>111</v>
      </c>
      <c r="B134" s="38" t="s">
        <v>79</v>
      </c>
      <c r="C134" s="56">
        <f>E7</f>
        <v>42886</v>
      </c>
      <c r="E134" s="88" t="s">
        <v>112</v>
      </c>
      <c r="F134" s="23"/>
      <c r="G134" s="58" t="s">
        <v>113</v>
      </c>
      <c r="H134" s="59"/>
      <c r="I134" s="58" t="s">
        <v>87</v>
      </c>
      <c r="J134" s="60"/>
      <c r="K134" s="58" t="s">
        <v>88</v>
      </c>
      <c r="L134" s="59"/>
      <c r="M134" s="58" t="s">
        <v>89</v>
      </c>
      <c r="N134" s="24"/>
    </row>
    <row r="135" spans="1:14" x14ac:dyDescent="0.2">
      <c r="A135" s="1"/>
      <c r="C135" s="32"/>
      <c r="D135" s="32"/>
      <c r="E135" s="32"/>
      <c r="F135" s="35"/>
      <c r="G135" s="23"/>
      <c r="H135" s="23"/>
      <c r="I135" s="23"/>
      <c r="J135" s="24"/>
      <c r="K135" s="23"/>
      <c r="L135" s="23"/>
      <c r="M135" s="23"/>
      <c r="N135" s="24"/>
    </row>
    <row r="136" spans="1:14" x14ac:dyDescent="0.2">
      <c r="A136" s="1" t="s">
        <v>90</v>
      </c>
      <c r="B136" s="7">
        <v>10</v>
      </c>
      <c r="C136" s="3">
        <v>10914867.424515145</v>
      </c>
      <c r="D136" s="32"/>
      <c r="E136" s="89">
        <f t="shared" ref="E136:E143" si="34">C136/$C$145</f>
        <v>3.0669463603106181E-2</v>
      </c>
      <c r="F136" s="80"/>
      <c r="G136" s="24">
        <f>+E136*$G$145</f>
        <v>-8186150.5683863591</v>
      </c>
      <c r="H136" s="23"/>
      <c r="I136" s="24">
        <f t="shared" ref="I136:I142" si="35">-G136*$K$2</f>
        <v>2865152.6989352256</v>
      </c>
      <c r="J136" s="24"/>
      <c r="K136" s="23">
        <f t="shared" ref="K136:K143" si="36">-G136*$K$3</f>
        <v>122792.25852579538</v>
      </c>
      <c r="L136" s="23"/>
      <c r="M136" s="23">
        <f t="shared" ref="M136:M143" si="37">SUM(I136:K136)</f>
        <v>2987944.9574610209</v>
      </c>
      <c r="N136" s="24"/>
    </row>
    <row r="137" spans="1:14" x14ac:dyDescent="0.2">
      <c r="A137" s="1" t="s">
        <v>91</v>
      </c>
      <c r="B137" s="7">
        <v>20</v>
      </c>
      <c r="C137" s="3">
        <v>18359181.15203695</v>
      </c>
      <c r="D137" s="32"/>
      <c r="E137" s="89">
        <f t="shared" si="34"/>
        <v>5.1587089080034565E-2</v>
      </c>
      <c r="F137" s="80"/>
      <c r="G137" s="24">
        <f t="shared" ref="G137:G143" si="38">+E137*$G$145</f>
        <v>-13769385.864027712</v>
      </c>
      <c r="H137" s="23"/>
      <c r="I137" s="24">
        <f t="shared" si="35"/>
        <v>4819285.0524096992</v>
      </c>
      <c r="J137" s="24"/>
      <c r="K137" s="23">
        <f t="shared" si="36"/>
        <v>206540.78796041568</v>
      </c>
      <c r="L137" s="23" t="s">
        <v>51</v>
      </c>
      <c r="M137" s="23">
        <f t="shared" si="37"/>
        <v>5025825.8403701149</v>
      </c>
      <c r="N137" s="23"/>
    </row>
    <row r="138" spans="1:14" x14ac:dyDescent="0.2">
      <c r="A138" s="1" t="s">
        <v>92</v>
      </c>
      <c r="B138" s="7">
        <v>30</v>
      </c>
      <c r="C138" s="3">
        <v>9762542.0075530559</v>
      </c>
      <c r="D138" s="32"/>
      <c r="E138" s="89">
        <f t="shared" si="34"/>
        <v>2.7431567890779392E-2</v>
      </c>
      <c r="F138" s="80"/>
      <c r="G138" s="24">
        <f t="shared" si="38"/>
        <v>-7321906.5056647928</v>
      </c>
      <c r="H138" s="23"/>
      <c r="I138" s="24">
        <f t="shared" si="35"/>
        <v>2562667.2769826772</v>
      </c>
      <c r="J138" s="24"/>
      <c r="K138" s="23">
        <f t="shared" si="36"/>
        <v>109828.59758497188</v>
      </c>
      <c r="L138" s="23"/>
      <c r="M138" s="23">
        <f t="shared" si="37"/>
        <v>2672495.8745676489</v>
      </c>
      <c r="N138" s="24"/>
    </row>
    <row r="139" spans="1:14" x14ac:dyDescent="0.2">
      <c r="A139" s="1" t="s">
        <v>93</v>
      </c>
      <c r="B139" s="7">
        <v>50</v>
      </c>
      <c r="C139" s="3">
        <v>38752700.260927796</v>
      </c>
      <c r="D139" s="32"/>
      <c r="E139" s="89">
        <f t="shared" si="34"/>
        <v>0.10889042293863725</v>
      </c>
      <c r="F139" s="80"/>
      <c r="G139" s="24">
        <f t="shared" si="38"/>
        <v>-29064525.195695847</v>
      </c>
      <c r="H139" s="23"/>
      <c r="I139" s="24">
        <f t="shared" si="35"/>
        <v>10172583.818493545</v>
      </c>
      <c r="J139" s="24"/>
      <c r="K139" s="23">
        <f t="shared" si="36"/>
        <v>435967.87793543772</v>
      </c>
      <c r="L139" s="23"/>
      <c r="M139" s="23">
        <f t="shared" si="37"/>
        <v>10608551.696428983</v>
      </c>
      <c r="N139" s="23"/>
    </row>
    <row r="140" spans="1:14" x14ac:dyDescent="0.2">
      <c r="A140" s="1" t="s">
        <v>94</v>
      </c>
      <c r="B140" s="8">
        <v>60</v>
      </c>
      <c r="C140" s="3">
        <v>3220768.5597828776</v>
      </c>
      <c r="D140" s="32"/>
      <c r="E140" s="89">
        <f t="shared" si="34"/>
        <v>9.0499719581044382E-3</v>
      </c>
      <c r="F140" s="35"/>
      <c r="G140" s="24">
        <f t="shared" si="38"/>
        <v>-2415576.4198371582</v>
      </c>
      <c r="H140" s="23"/>
      <c r="I140" s="24">
        <f t="shared" si="35"/>
        <v>845451.74694300536</v>
      </c>
      <c r="J140" s="24"/>
      <c r="K140" s="23">
        <f t="shared" si="36"/>
        <v>36233.646297557374</v>
      </c>
      <c r="L140" s="23"/>
      <c r="M140" s="23">
        <f t="shared" si="37"/>
        <v>881685.39324056276</v>
      </c>
      <c r="N140" s="60"/>
    </row>
    <row r="141" spans="1:14" x14ac:dyDescent="0.2">
      <c r="A141" s="1" t="s">
        <v>95</v>
      </c>
      <c r="B141" s="8">
        <v>70</v>
      </c>
      <c r="C141" s="72">
        <v>28791367.269747391</v>
      </c>
      <c r="D141" s="31"/>
      <c r="E141" s="89">
        <f t="shared" si="34"/>
        <v>8.0900276313013039E-2</v>
      </c>
      <c r="F141" s="19"/>
      <c r="G141" s="24">
        <f t="shared" si="38"/>
        <v>-21593525.452310547</v>
      </c>
      <c r="H141" s="24"/>
      <c r="I141" s="24">
        <f t="shared" si="35"/>
        <v>7557733.9083086913</v>
      </c>
      <c r="J141" s="24"/>
      <c r="K141" s="23">
        <f t="shared" si="36"/>
        <v>323902.88178465818</v>
      </c>
      <c r="L141" s="23"/>
      <c r="M141" s="24">
        <f t="shared" si="37"/>
        <v>7881636.7900933493</v>
      </c>
      <c r="N141" s="23"/>
    </row>
    <row r="142" spans="1:14" x14ac:dyDescent="0.2">
      <c r="A142" s="1" t="s">
        <v>24</v>
      </c>
      <c r="B142" s="8">
        <v>80</v>
      </c>
      <c r="C142" s="72">
        <v>81917521.969946742</v>
      </c>
      <c r="D142" s="31"/>
      <c r="E142" s="89">
        <f t="shared" si="34"/>
        <v>0.23017837604431882</v>
      </c>
      <c r="F142" s="24"/>
      <c r="G142" s="24">
        <f>+E142*$G$145</f>
        <v>-61438141.477460064</v>
      </c>
      <c r="H142" s="24"/>
      <c r="I142" s="24">
        <f t="shared" si="35"/>
        <v>21503349.517111022</v>
      </c>
      <c r="J142" s="24"/>
      <c r="K142" s="23">
        <f t="shared" si="36"/>
        <v>921572.12216190097</v>
      </c>
      <c r="L142" s="23"/>
      <c r="M142" s="24">
        <f t="shared" si="37"/>
        <v>22424921.639272925</v>
      </c>
      <c r="N142" s="23"/>
    </row>
    <row r="143" spans="1:14" x14ac:dyDescent="0.2">
      <c r="A143" s="1" t="s">
        <v>25</v>
      </c>
      <c r="B143" s="8">
        <v>180</v>
      </c>
      <c r="C143" s="82">
        <v>164168182.7955617</v>
      </c>
      <c r="D143" s="32"/>
      <c r="E143" s="89">
        <f t="shared" si="34"/>
        <v>0.46129283217200617</v>
      </c>
      <c r="F143" s="23"/>
      <c r="G143" s="37">
        <f t="shared" si="38"/>
        <v>-123126137.09667128</v>
      </c>
      <c r="H143" s="23"/>
      <c r="I143" s="37">
        <f>-G143*$K$2</f>
        <v>43094147.983834945</v>
      </c>
      <c r="J143" s="24"/>
      <c r="K143" s="37">
        <f t="shared" si="36"/>
        <v>1846892.0564500692</v>
      </c>
      <c r="L143" s="23"/>
      <c r="M143" s="37">
        <f t="shared" si="37"/>
        <v>44941040.040285014</v>
      </c>
      <c r="N143" s="23"/>
    </row>
    <row r="144" spans="1:14" x14ac:dyDescent="0.2">
      <c r="A144" s="1"/>
      <c r="C144" s="32"/>
      <c r="D144" s="32"/>
      <c r="E144" s="89"/>
      <c r="F144" s="23"/>
      <c r="G144" s="23"/>
      <c r="H144" s="23"/>
      <c r="I144" s="23"/>
      <c r="J144" s="24"/>
      <c r="K144" s="23"/>
      <c r="L144" s="23"/>
      <c r="M144" s="23"/>
      <c r="N144" s="23"/>
    </row>
    <row r="145" spans="1:14" ht="13.5" thickBot="1" x14ac:dyDescent="0.25">
      <c r="A145" s="1" t="s">
        <v>80</v>
      </c>
      <c r="C145" s="65">
        <f>SUM(C136:C144)</f>
        <v>355887131.4400717</v>
      </c>
      <c r="D145" s="32"/>
      <c r="E145" s="90">
        <f>SUM(E136:E144)</f>
        <v>0.99999999999999978</v>
      </c>
      <c r="F145" s="23"/>
      <c r="G145" s="81">
        <f>G147</f>
        <v>-266915348.58005381</v>
      </c>
      <c r="H145" s="23"/>
      <c r="I145" s="67">
        <f>SUM(I136:I144)</f>
        <v>93420372.003018811</v>
      </c>
      <c r="J145" s="24"/>
      <c r="K145" s="67">
        <f>SUM(K136:K144)</f>
        <v>4003730.2287008064</v>
      </c>
      <c r="L145" s="23"/>
      <c r="M145" s="67">
        <f>SUM(I145:K145)</f>
        <v>97424102.231719613</v>
      </c>
      <c r="N145" s="23"/>
    </row>
    <row r="146" spans="1:14" ht="13.5" thickTop="1" x14ac:dyDescent="0.2">
      <c r="A146" s="1"/>
      <c r="C146" s="32" t="s">
        <v>51</v>
      </c>
      <c r="D146" s="32"/>
      <c r="E146" s="32"/>
      <c r="F146" s="66"/>
      <c r="G146" s="23"/>
      <c r="H146" s="23"/>
      <c r="I146" s="69"/>
      <c r="J146" s="68"/>
      <c r="K146" s="69"/>
      <c r="L146" s="23"/>
      <c r="M146" s="23">
        <f>G145*0.365+M145</f>
        <v>0</v>
      </c>
      <c r="N146" s="24"/>
    </row>
    <row r="147" spans="1:14" ht="13.5" thickBot="1" x14ac:dyDescent="0.25">
      <c r="A147" s="1"/>
      <c r="B147" s="91"/>
      <c r="C147" s="32" t="s">
        <v>114</v>
      </c>
      <c r="D147" s="32"/>
      <c r="E147" s="74">
        <v>-355887131.44007176</v>
      </c>
      <c r="F147" s="83">
        <f>$F$5</f>
        <v>0.75</v>
      </c>
      <c r="G147" s="35">
        <f>+E147*F147</f>
        <v>-266915348.58005381</v>
      </c>
      <c r="H147" s="23"/>
      <c r="I147" s="32"/>
      <c r="J147" s="86"/>
      <c r="K147" s="85"/>
      <c r="L147" s="23"/>
      <c r="M147" s="85"/>
      <c r="N147" s="24"/>
    </row>
    <row r="148" spans="1:14" ht="13.5" thickTop="1" x14ac:dyDescent="0.2">
      <c r="A148" s="2"/>
      <c r="B148" s="92"/>
      <c r="C148" s="72"/>
      <c r="E148" s="10"/>
      <c r="G148" s="93"/>
      <c r="J148" s="20"/>
      <c r="K148" s="20"/>
      <c r="L148" s="19"/>
      <c r="M148" s="20"/>
      <c r="N148" s="24"/>
    </row>
    <row r="149" spans="1:14" x14ac:dyDescent="0.2">
      <c r="N149" s="24"/>
    </row>
    <row r="150" spans="1:14" ht="51" x14ac:dyDescent="0.2">
      <c r="A150" s="87" t="s">
        <v>115</v>
      </c>
      <c r="B150" s="38" t="s">
        <v>79</v>
      </c>
      <c r="C150" s="56">
        <f>E7</f>
        <v>42886</v>
      </c>
      <c r="D150" s="28"/>
      <c r="E150" s="57" t="s">
        <v>112</v>
      </c>
      <c r="F150" s="23"/>
      <c r="G150" s="58" t="s">
        <v>86</v>
      </c>
      <c r="H150" s="59"/>
      <c r="I150" s="58" t="s">
        <v>87</v>
      </c>
      <c r="J150" s="60"/>
      <c r="K150" s="58" t="s">
        <v>88</v>
      </c>
      <c r="L150" s="59"/>
      <c r="M150" s="58" t="s">
        <v>89</v>
      </c>
      <c r="N150" s="24"/>
    </row>
    <row r="151" spans="1:14" x14ac:dyDescent="0.2">
      <c r="A151" s="1"/>
      <c r="C151" s="32"/>
      <c r="D151" s="32"/>
      <c r="E151" s="32"/>
      <c r="F151" s="23"/>
      <c r="G151" s="23"/>
      <c r="H151" s="23"/>
      <c r="I151" s="23"/>
      <c r="J151" s="24"/>
      <c r="K151" s="23"/>
      <c r="L151" s="23"/>
      <c r="M151" s="23"/>
      <c r="N151" s="24"/>
    </row>
    <row r="152" spans="1:14" x14ac:dyDescent="0.2">
      <c r="A152" s="1" t="s">
        <v>90</v>
      </c>
      <c r="B152" s="7">
        <v>10</v>
      </c>
      <c r="C152" s="3">
        <v>0</v>
      </c>
      <c r="D152" s="32"/>
      <c r="E152" s="89">
        <f>IF($C$163=0,0,(C152/$C$163))</f>
        <v>0</v>
      </c>
      <c r="F152" s="23"/>
      <c r="G152" s="24">
        <f t="shared" ref="G152:G161" si="39">+E152*$G$163</f>
        <v>0</v>
      </c>
      <c r="H152" s="23"/>
      <c r="I152" s="24">
        <f t="shared" ref="I152:I154" si="40">-G152*$K$2</f>
        <v>0</v>
      </c>
      <c r="J152" s="24"/>
      <c r="K152" s="23">
        <f t="shared" ref="K152:K154" si="41">-G152*$K$3</f>
        <v>0</v>
      </c>
      <c r="L152" s="23"/>
      <c r="M152" s="23">
        <f t="shared" ref="M152:M154" si="42">SUM(I152:K152)</f>
        <v>0</v>
      </c>
      <c r="N152" s="23"/>
    </row>
    <row r="153" spans="1:14" x14ac:dyDescent="0.2">
      <c r="A153" s="1" t="s">
        <v>91</v>
      </c>
      <c r="B153" s="7">
        <v>20</v>
      </c>
      <c r="C153" s="3">
        <v>0</v>
      </c>
      <c r="D153" s="32"/>
      <c r="E153" s="89">
        <f t="shared" ref="E153:E161" si="43">IF($C$163=0,0,(C153/$C$163))</f>
        <v>0</v>
      </c>
      <c r="F153" s="23"/>
      <c r="G153" s="24">
        <f t="shared" si="39"/>
        <v>0</v>
      </c>
      <c r="H153" s="23"/>
      <c r="I153" s="24">
        <f t="shared" si="40"/>
        <v>0</v>
      </c>
      <c r="J153" s="24"/>
      <c r="K153" s="23">
        <f t="shared" si="41"/>
        <v>0</v>
      </c>
      <c r="L153" s="23" t="s">
        <v>51</v>
      </c>
      <c r="M153" s="23">
        <f t="shared" si="42"/>
        <v>0</v>
      </c>
      <c r="N153" s="60"/>
    </row>
    <row r="154" spans="1:14" x14ac:dyDescent="0.2">
      <c r="A154" s="1" t="s">
        <v>92</v>
      </c>
      <c r="B154" s="7">
        <v>30</v>
      </c>
      <c r="C154" s="3">
        <v>0</v>
      </c>
      <c r="D154" s="32"/>
      <c r="E154" s="89">
        <f t="shared" si="43"/>
        <v>0</v>
      </c>
      <c r="F154" s="23"/>
      <c r="G154" s="24">
        <f t="shared" si="39"/>
        <v>0</v>
      </c>
      <c r="H154" s="23"/>
      <c r="I154" s="24">
        <f t="shared" si="40"/>
        <v>0</v>
      </c>
      <c r="J154" s="24"/>
      <c r="K154" s="23">
        <f t="shared" si="41"/>
        <v>0</v>
      </c>
      <c r="L154" s="23"/>
      <c r="M154" s="23">
        <f t="shared" si="42"/>
        <v>0</v>
      </c>
      <c r="N154" s="23"/>
    </row>
    <row r="155" spans="1:14" x14ac:dyDescent="0.2">
      <c r="A155" s="1" t="s">
        <v>93</v>
      </c>
      <c r="B155" s="7">
        <v>50</v>
      </c>
      <c r="C155" s="3">
        <v>0</v>
      </c>
      <c r="D155" s="32"/>
      <c r="E155" s="89">
        <f t="shared" si="43"/>
        <v>0</v>
      </c>
      <c r="F155" s="23"/>
      <c r="G155" s="24">
        <f t="shared" si="39"/>
        <v>0</v>
      </c>
      <c r="H155" s="23"/>
      <c r="I155" s="24">
        <f>-G155*$K$2</f>
        <v>0</v>
      </c>
      <c r="J155" s="24"/>
      <c r="K155" s="23">
        <f>-G155*$K$3</f>
        <v>0</v>
      </c>
      <c r="L155" s="23"/>
      <c r="M155" s="23">
        <f>SUM(I155:K155)</f>
        <v>0</v>
      </c>
      <c r="N155" s="23"/>
    </row>
    <row r="156" spans="1:14" x14ac:dyDescent="0.2">
      <c r="A156" s="1" t="s">
        <v>94</v>
      </c>
      <c r="B156" s="8">
        <v>60</v>
      </c>
      <c r="C156" s="3">
        <v>0</v>
      </c>
      <c r="D156" s="32"/>
      <c r="E156" s="89">
        <f t="shared" si="43"/>
        <v>0</v>
      </c>
      <c r="F156" s="23"/>
      <c r="G156" s="24">
        <f t="shared" si="39"/>
        <v>0</v>
      </c>
      <c r="H156" s="23"/>
      <c r="I156" s="24">
        <f t="shared" ref="I156:I157" si="44">-G156*$K$2</f>
        <v>0</v>
      </c>
      <c r="J156" s="24"/>
      <c r="K156" s="23">
        <f t="shared" ref="K156:K159" si="45">-G156*$K$3</f>
        <v>0</v>
      </c>
      <c r="L156" s="23"/>
      <c r="M156" s="23">
        <f t="shared" ref="M156:M159" si="46">SUM(I156:K156)</f>
        <v>0</v>
      </c>
      <c r="N156" s="23"/>
    </row>
    <row r="157" spans="1:14" x14ac:dyDescent="0.2">
      <c r="A157" s="1" t="s">
        <v>95</v>
      </c>
      <c r="B157" s="8">
        <v>70</v>
      </c>
      <c r="C157" s="72">
        <v>0</v>
      </c>
      <c r="D157" s="31"/>
      <c r="E157" s="89">
        <f t="shared" si="43"/>
        <v>0</v>
      </c>
      <c r="F157" s="24"/>
      <c r="G157" s="24">
        <f t="shared" si="39"/>
        <v>0</v>
      </c>
      <c r="H157" s="24"/>
      <c r="I157" s="24">
        <f t="shared" si="44"/>
        <v>0</v>
      </c>
      <c r="J157" s="24"/>
      <c r="K157" s="23">
        <f t="shared" si="45"/>
        <v>0</v>
      </c>
      <c r="L157" s="23"/>
      <c r="M157" s="24">
        <f t="shared" si="46"/>
        <v>0</v>
      </c>
      <c r="N157" s="23"/>
    </row>
    <row r="158" spans="1:14" x14ac:dyDescent="0.2">
      <c r="A158" s="1" t="s">
        <v>24</v>
      </c>
      <c r="B158" s="8">
        <v>80</v>
      </c>
      <c r="C158" s="72">
        <v>0</v>
      </c>
      <c r="D158" s="31"/>
      <c r="E158" s="89">
        <f t="shared" si="43"/>
        <v>0</v>
      </c>
      <c r="F158" s="24"/>
      <c r="G158" s="24">
        <f t="shared" si="39"/>
        <v>0</v>
      </c>
      <c r="H158" s="24"/>
      <c r="I158" s="24">
        <f>-G158*$K$2</f>
        <v>0</v>
      </c>
      <c r="J158" s="24"/>
      <c r="K158" s="23">
        <f t="shared" si="45"/>
        <v>0</v>
      </c>
      <c r="L158" s="23"/>
      <c r="M158" s="24">
        <f t="shared" si="46"/>
        <v>0</v>
      </c>
      <c r="N158" s="23"/>
    </row>
    <row r="159" spans="1:14" x14ac:dyDescent="0.2">
      <c r="A159" s="1" t="s">
        <v>25</v>
      </c>
      <c r="B159" s="8">
        <v>180</v>
      </c>
      <c r="C159" s="72">
        <v>0</v>
      </c>
      <c r="D159" s="32"/>
      <c r="E159" s="89">
        <f t="shared" si="43"/>
        <v>0</v>
      </c>
      <c r="F159" s="23"/>
      <c r="G159" s="24">
        <f t="shared" si="39"/>
        <v>0</v>
      </c>
      <c r="H159" s="23"/>
      <c r="I159" s="24">
        <f t="shared" ref="I159:I161" si="47">-G159*$K$2</f>
        <v>0</v>
      </c>
      <c r="J159" s="24"/>
      <c r="K159" s="19">
        <f t="shared" si="45"/>
        <v>0</v>
      </c>
      <c r="L159" s="23"/>
      <c r="M159" s="24">
        <f t="shared" si="46"/>
        <v>0</v>
      </c>
      <c r="N159" s="24"/>
    </row>
    <row r="160" spans="1:14" x14ac:dyDescent="0.2">
      <c r="A160" s="1" t="s">
        <v>13</v>
      </c>
      <c r="B160" s="8">
        <v>212</v>
      </c>
      <c r="C160" s="72">
        <v>0</v>
      </c>
      <c r="D160" s="31"/>
      <c r="E160" s="89">
        <f t="shared" si="43"/>
        <v>0</v>
      </c>
      <c r="F160" s="24"/>
      <c r="G160" s="24">
        <f t="shared" si="39"/>
        <v>0</v>
      </c>
      <c r="H160" s="23"/>
      <c r="I160" s="24">
        <f t="shared" si="47"/>
        <v>0</v>
      </c>
      <c r="J160" s="24"/>
      <c r="K160" s="19">
        <f>-G160*(39%-35%)</f>
        <v>0</v>
      </c>
      <c r="L160" s="23"/>
      <c r="M160" s="19">
        <f>SUM(I160:K160)</f>
        <v>0</v>
      </c>
      <c r="N160" s="24"/>
    </row>
    <row r="161" spans="1:14" x14ac:dyDescent="0.2">
      <c r="A161" s="1" t="s">
        <v>12</v>
      </c>
      <c r="B161" s="8">
        <v>312</v>
      </c>
      <c r="C161" s="82">
        <v>-12931192.82</v>
      </c>
      <c r="D161" s="31"/>
      <c r="E161" s="89">
        <f t="shared" si="43"/>
        <v>1</v>
      </c>
      <c r="F161" s="24"/>
      <c r="G161" s="37">
        <f t="shared" si="39"/>
        <v>-12931192.82</v>
      </c>
      <c r="H161" s="23"/>
      <c r="I161" s="37">
        <f t="shared" si="47"/>
        <v>4525917.4869999997</v>
      </c>
      <c r="J161" s="24"/>
      <c r="K161" s="222">
        <f>-G161*(39%-35%)</f>
        <v>517247.71280000044</v>
      </c>
      <c r="L161" s="23"/>
      <c r="M161" s="37">
        <f t="shared" ref="M161" si="48">SUM(I161:K161)</f>
        <v>5043165.1998000005</v>
      </c>
      <c r="N161" s="24"/>
    </row>
    <row r="162" spans="1:14" x14ac:dyDescent="0.2">
      <c r="A162" s="1"/>
      <c r="C162" s="32"/>
      <c r="D162" s="32"/>
      <c r="E162" s="89"/>
      <c r="F162" s="23"/>
      <c r="G162" s="23"/>
      <c r="H162" s="23"/>
      <c r="I162" s="23"/>
      <c r="J162" s="24"/>
      <c r="K162" s="23"/>
      <c r="L162" s="23"/>
      <c r="M162" s="23"/>
      <c r="N162" s="24"/>
    </row>
    <row r="163" spans="1:14" ht="13.5" thickBot="1" x14ac:dyDescent="0.25">
      <c r="A163" s="1" t="s">
        <v>80</v>
      </c>
      <c r="C163" s="65">
        <f>SUM(C152:C162)</f>
        <v>-12931192.82</v>
      </c>
      <c r="D163" s="32"/>
      <c r="E163" s="90">
        <f>SUM(E152:E162)</f>
        <v>1</v>
      </c>
      <c r="F163" s="23"/>
      <c r="G163" s="81">
        <f>G165</f>
        <v>-12931192.82</v>
      </c>
      <c r="H163" s="23"/>
      <c r="I163" s="67">
        <f>SUM(I152:I162)</f>
        <v>4525917.4869999997</v>
      </c>
      <c r="J163" s="24"/>
      <c r="K163" s="67">
        <f>SUM(K152:K162)</f>
        <v>517247.71280000044</v>
      </c>
      <c r="L163" s="23"/>
      <c r="M163" s="67">
        <f>SUM(I163:K163)</f>
        <v>5043165.1998000005</v>
      </c>
      <c r="N163" s="24"/>
    </row>
    <row r="164" spans="1:14" ht="13.5" thickTop="1" x14ac:dyDescent="0.2">
      <c r="A164" s="1"/>
      <c r="C164" s="32" t="s">
        <v>51</v>
      </c>
      <c r="D164" s="32"/>
      <c r="E164" s="32"/>
      <c r="F164" s="23"/>
      <c r="G164" s="23"/>
      <c r="H164" s="23"/>
      <c r="I164" s="69"/>
      <c r="J164" s="68"/>
      <c r="K164" s="69"/>
      <c r="L164" s="23"/>
      <c r="M164" s="23"/>
      <c r="N164" s="24"/>
    </row>
    <row r="165" spans="1:14" ht="13.5" thickBot="1" x14ac:dyDescent="0.25">
      <c r="A165" s="1"/>
      <c r="B165" s="91"/>
      <c r="C165" s="32" t="s">
        <v>114</v>
      </c>
      <c r="D165" s="32"/>
      <c r="E165" s="74">
        <f>C163</f>
        <v>-12931192.82</v>
      </c>
      <c r="F165" s="83">
        <v>1</v>
      </c>
      <c r="G165" s="35">
        <f>+E165*F165</f>
        <v>-12931192.82</v>
      </c>
      <c r="H165" s="23"/>
      <c r="I165" s="32"/>
      <c r="J165" s="86"/>
      <c r="K165" s="85"/>
      <c r="L165" s="23"/>
      <c r="M165" s="85"/>
      <c r="N165" s="24"/>
    </row>
    <row r="166" spans="1:14" ht="13.5" thickTop="1" x14ac:dyDescent="0.2">
      <c r="A166" s="1"/>
      <c r="B166" s="94"/>
      <c r="C166" s="3"/>
      <c r="D166" s="3"/>
      <c r="E166" s="10"/>
      <c r="L166" s="35"/>
      <c r="M166" s="95"/>
      <c r="N166" s="24"/>
    </row>
    <row r="167" spans="1:14" x14ac:dyDescent="0.2">
      <c r="N167" s="23"/>
    </row>
    <row r="168" spans="1:14" ht="51" x14ac:dyDescent="0.2">
      <c r="A168" s="70" t="s">
        <v>116</v>
      </c>
      <c r="B168" s="38" t="s">
        <v>79</v>
      </c>
      <c r="C168" s="57" t="s">
        <v>117</v>
      </c>
      <c r="D168" s="28"/>
      <c r="E168" s="57" t="s">
        <v>112</v>
      </c>
      <c r="F168" s="23"/>
      <c r="G168" s="58" t="s">
        <v>86</v>
      </c>
      <c r="H168" s="59"/>
      <c r="I168" s="58" t="s">
        <v>87</v>
      </c>
      <c r="J168" s="60"/>
      <c r="K168" s="58" t="s">
        <v>88</v>
      </c>
      <c r="L168" s="59"/>
      <c r="M168" s="58" t="s">
        <v>89</v>
      </c>
      <c r="N168" s="60"/>
    </row>
    <row r="169" spans="1:14" x14ac:dyDescent="0.2">
      <c r="A169" s="1"/>
      <c r="C169" s="32"/>
      <c r="D169" s="32"/>
      <c r="E169" s="32"/>
      <c r="F169" s="23"/>
      <c r="G169" s="23"/>
      <c r="H169" s="23"/>
      <c r="I169" s="23"/>
      <c r="J169" s="24"/>
      <c r="K169" s="23"/>
      <c r="L169" s="23"/>
      <c r="M169" s="23"/>
      <c r="N169" s="23"/>
    </row>
    <row r="170" spans="1:14" x14ac:dyDescent="0.2">
      <c r="A170" s="1" t="s">
        <v>90</v>
      </c>
      <c r="B170" s="7">
        <v>10</v>
      </c>
      <c r="C170" s="3">
        <v>0</v>
      </c>
      <c r="D170" s="32"/>
      <c r="E170" s="89">
        <f>IF($C$181=0,0,(C170/$C$181))</f>
        <v>0</v>
      </c>
      <c r="F170" s="23"/>
      <c r="G170" s="24">
        <f t="shared" ref="G170:G179" si="49">+E170*$G$181</f>
        <v>0</v>
      </c>
      <c r="H170" s="23"/>
      <c r="I170" s="24">
        <f t="shared" ref="I170:I179" si="50">-G170*$K$2</f>
        <v>0</v>
      </c>
      <c r="J170" s="24"/>
      <c r="K170" s="23">
        <f t="shared" ref="K170:K177" si="51">-G170*$K$3</f>
        <v>0</v>
      </c>
      <c r="L170" s="23"/>
      <c r="M170" s="23">
        <f t="shared" ref="M170:M178" si="52">SUM(I170:K170)</f>
        <v>0</v>
      </c>
      <c r="N170" s="23"/>
    </row>
    <row r="171" spans="1:14" x14ac:dyDescent="0.2">
      <c r="A171" s="1" t="s">
        <v>91</v>
      </c>
      <c r="B171" s="7">
        <v>20</v>
      </c>
      <c r="C171" s="3">
        <v>0</v>
      </c>
      <c r="D171" s="32"/>
      <c r="E171" s="89">
        <f t="shared" ref="E171:E179" si="53">IF($C$181=0,0,(C171/$C$181))</f>
        <v>0</v>
      </c>
      <c r="F171" s="23"/>
      <c r="G171" s="24">
        <f t="shared" si="49"/>
        <v>0</v>
      </c>
      <c r="H171" s="23"/>
      <c r="I171" s="24">
        <f t="shared" si="50"/>
        <v>0</v>
      </c>
      <c r="J171" s="24"/>
      <c r="K171" s="23">
        <f t="shared" si="51"/>
        <v>0</v>
      </c>
      <c r="L171" s="23" t="s">
        <v>51</v>
      </c>
      <c r="M171" s="23">
        <f t="shared" si="52"/>
        <v>0</v>
      </c>
      <c r="N171" s="23"/>
    </row>
    <row r="172" spans="1:14" x14ac:dyDescent="0.2">
      <c r="A172" s="1" t="s">
        <v>92</v>
      </c>
      <c r="B172" s="7">
        <v>30</v>
      </c>
      <c r="C172" s="3">
        <v>0</v>
      </c>
      <c r="D172" s="32"/>
      <c r="E172" s="89">
        <f t="shared" si="53"/>
        <v>0</v>
      </c>
      <c r="F172" s="23"/>
      <c r="G172" s="24">
        <f t="shared" si="49"/>
        <v>0</v>
      </c>
      <c r="H172" s="23"/>
      <c r="I172" s="24">
        <f t="shared" si="50"/>
        <v>0</v>
      </c>
      <c r="J172" s="24"/>
      <c r="K172" s="23">
        <f t="shared" si="51"/>
        <v>0</v>
      </c>
      <c r="L172" s="23"/>
      <c r="M172" s="23">
        <f t="shared" si="52"/>
        <v>0</v>
      </c>
      <c r="N172" s="23"/>
    </row>
    <row r="173" spans="1:14" x14ac:dyDescent="0.2">
      <c r="A173" s="1" t="s">
        <v>93</v>
      </c>
      <c r="B173" s="7">
        <v>50</v>
      </c>
      <c r="C173" s="3">
        <v>0</v>
      </c>
      <c r="D173" s="32"/>
      <c r="E173" s="89">
        <f t="shared" si="53"/>
        <v>0</v>
      </c>
      <c r="F173" s="23"/>
      <c r="G173" s="24">
        <f t="shared" si="49"/>
        <v>0</v>
      </c>
      <c r="H173" s="23"/>
      <c r="I173" s="24">
        <f>-G173*$K$2</f>
        <v>0</v>
      </c>
      <c r="J173" s="24"/>
      <c r="K173" s="23">
        <f>-G173*$K$3</f>
        <v>0</v>
      </c>
      <c r="L173" s="23"/>
      <c r="M173" s="23">
        <f>SUM(I173:K173)</f>
        <v>0</v>
      </c>
      <c r="N173" s="23"/>
    </row>
    <row r="174" spans="1:14" x14ac:dyDescent="0.2">
      <c r="A174" s="1" t="s">
        <v>94</v>
      </c>
      <c r="B174" s="8">
        <v>60</v>
      </c>
      <c r="C174" s="3">
        <v>0</v>
      </c>
      <c r="D174" s="32"/>
      <c r="E174" s="89">
        <f t="shared" si="53"/>
        <v>0</v>
      </c>
      <c r="F174" s="23"/>
      <c r="G174" s="24">
        <f t="shared" si="49"/>
        <v>0</v>
      </c>
      <c r="H174" s="23"/>
      <c r="I174" s="24">
        <f t="shared" si="50"/>
        <v>0</v>
      </c>
      <c r="J174" s="24"/>
      <c r="K174" s="23">
        <f t="shared" si="51"/>
        <v>0</v>
      </c>
      <c r="L174" s="23"/>
      <c r="M174" s="23">
        <f t="shared" si="52"/>
        <v>0</v>
      </c>
      <c r="N174" s="24"/>
    </row>
    <row r="175" spans="1:14" x14ac:dyDescent="0.2">
      <c r="A175" s="1" t="s">
        <v>95</v>
      </c>
      <c r="B175" s="8">
        <v>70</v>
      </c>
      <c r="C175" s="3">
        <v>0</v>
      </c>
      <c r="D175" s="31"/>
      <c r="E175" s="89">
        <f t="shared" si="53"/>
        <v>0</v>
      </c>
      <c r="F175" s="24"/>
      <c r="G175" s="24">
        <f t="shared" si="49"/>
        <v>0</v>
      </c>
      <c r="H175" s="24"/>
      <c r="I175" s="24">
        <f t="shared" si="50"/>
        <v>0</v>
      </c>
      <c r="J175" s="24"/>
      <c r="K175" s="23">
        <f t="shared" si="51"/>
        <v>0</v>
      </c>
      <c r="L175" s="23"/>
      <c r="M175" s="24">
        <f t="shared" si="52"/>
        <v>0</v>
      </c>
      <c r="N175" s="24"/>
    </row>
    <row r="176" spans="1:14" x14ac:dyDescent="0.2">
      <c r="A176" s="1" t="s">
        <v>24</v>
      </c>
      <c r="B176" s="8">
        <v>80</v>
      </c>
      <c r="C176" s="3">
        <v>0</v>
      </c>
      <c r="D176" s="31"/>
      <c r="E176" s="89">
        <f t="shared" si="53"/>
        <v>0</v>
      </c>
      <c r="F176" s="24"/>
      <c r="G176" s="24">
        <f t="shared" si="49"/>
        <v>0</v>
      </c>
      <c r="H176" s="24"/>
      <c r="I176" s="24">
        <f>-G176*$K$2</f>
        <v>0</v>
      </c>
      <c r="J176" s="24"/>
      <c r="K176" s="23">
        <f t="shared" si="51"/>
        <v>0</v>
      </c>
      <c r="L176" s="23"/>
      <c r="M176" s="24">
        <f t="shared" si="52"/>
        <v>0</v>
      </c>
      <c r="N176" s="24"/>
    </row>
    <row r="177" spans="1:14" x14ac:dyDescent="0.2">
      <c r="A177" s="1" t="s">
        <v>25</v>
      </c>
      <c r="B177" s="8">
        <v>180</v>
      </c>
      <c r="C177" s="3">
        <v>0</v>
      </c>
      <c r="D177" s="32"/>
      <c r="E177" s="89">
        <f t="shared" si="53"/>
        <v>0</v>
      </c>
      <c r="F177" s="23"/>
      <c r="G177" s="24">
        <f t="shared" si="49"/>
        <v>0</v>
      </c>
      <c r="H177" s="23"/>
      <c r="I177" s="24">
        <f t="shared" si="50"/>
        <v>0</v>
      </c>
      <c r="J177" s="24"/>
      <c r="K177" s="24">
        <f t="shared" si="51"/>
        <v>0</v>
      </c>
      <c r="L177" s="23"/>
      <c r="M177" s="24">
        <f t="shared" si="52"/>
        <v>0</v>
      </c>
      <c r="N177" s="24"/>
    </row>
    <row r="178" spans="1:14" x14ac:dyDescent="0.2">
      <c r="A178" s="1" t="s">
        <v>13</v>
      </c>
      <c r="B178" s="8">
        <v>212</v>
      </c>
      <c r="C178" s="3">
        <v>0</v>
      </c>
      <c r="D178" s="31"/>
      <c r="E178" s="89">
        <f t="shared" si="53"/>
        <v>0</v>
      </c>
      <c r="F178" s="24"/>
      <c r="G178" s="24">
        <f t="shared" si="49"/>
        <v>0</v>
      </c>
      <c r="H178" s="23"/>
      <c r="I178" s="24">
        <f t="shared" si="50"/>
        <v>0</v>
      </c>
      <c r="J178" s="24"/>
      <c r="K178" s="19">
        <f>-G178*(39%-35%)</f>
        <v>0</v>
      </c>
      <c r="L178" s="23"/>
      <c r="M178" s="24">
        <f t="shared" si="52"/>
        <v>0</v>
      </c>
      <c r="N178" s="24"/>
    </row>
    <row r="179" spans="1:14" x14ac:dyDescent="0.2">
      <c r="A179" s="1" t="s">
        <v>12</v>
      </c>
      <c r="B179" s="8">
        <v>312</v>
      </c>
      <c r="C179" s="82">
        <v>30125384.446174279</v>
      </c>
      <c r="D179" s="32"/>
      <c r="E179" s="89">
        <f t="shared" si="53"/>
        <v>1</v>
      </c>
      <c r="F179" s="23"/>
      <c r="G179" s="37">
        <f t="shared" si="49"/>
        <v>30125384.446174279</v>
      </c>
      <c r="H179" s="23"/>
      <c r="I179" s="37">
        <f t="shared" si="50"/>
        <v>-10543884.556160998</v>
      </c>
      <c r="J179" s="24"/>
      <c r="K179" s="222">
        <f>-G179*(39%-35%)</f>
        <v>-1205015.3778469723</v>
      </c>
      <c r="L179" s="23"/>
      <c r="M179" s="37">
        <f t="shared" ref="M179" si="54">SUM(I179:K179)</f>
        <v>-11748899.934007971</v>
      </c>
      <c r="N179" s="24"/>
    </row>
    <row r="180" spans="1:14" x14ac:dyDescent="0.2">
      <c r="A180" s="1"/>
      <c r="C180" s="32"/>
      <c r="D180" s="32"/>
      <c r="E180" s="89"/>
      <c r="F180" s="23"/>
      <c r="G180" s="23"/>
      <c r="H180" s="23"/>
      <c r="I180" s="23"/>
      <c r="J180" s="24"/>
      <c r="K180" s="23"/>
      <c r="L180" s="23"/>
      <c r="M180" s="23"/>
      <c r="N180" s="24"/>
    </row>
    <row r="181" spans="1:14" ht="13.5" thickBot="1" x14ac:dyDescent="0.25">
      <c r="A181" s="1" t="s">
        <v>80</v>
      </c>
      <c r="C181" s="65">
        <f>SUM(C170:C180)</f>
        <v>30125384.446174279</v>
      </c>
      <c r="D181" s="32"/>
      <c r="E181" s="90">
        <f>SUM(E170:E180)</f>
        <v>1</v>
      </c>
      <c r="F181" s="66"/>
      <c r="G181" s="81">
        <f>G183</f>
        <v>30125384.446174279</v>
      </c>
      <c r="H181" s="23"/>
      <c r="I181" s="67">
        <f>SUM(I170:I180)</f>
        <v>-10543884.556160998</v>
      </c>
      <c r="J181" s="24"/>
      <c r="K181" s="67">
        <f>SUM(K170:K180)</f>
        <v>-1205015.3778469723</v>
      </c>
      <c r="L181" s="23"/>
      <c r="M181" s="67">
        <f>SUM(I181:K181)</f>
        <v>-11748899.934007971</v>
      </c>
      <c r="N181" s="24"/>
    </row>
    <row r="182" spans="1:14" ht="13.5" thickTop="1" x14ac:dyDescent="0.2">
      <c r="A182" s="1"/>
      <c r="C182" s="32" t="s">
        <v>51</v>
      </c>
      <c r="D182" s="32"/>
      <c r="E182" s="32"/>
      <c r="F182" s="23"/>
      <c r="G182" s="23"/>
      <c r="H182" s="23"/>
      <c r="I182" s="69"/>
      <c r="J182" s="68"/>
      <c r="K182" s="69"/>
      <c r="L182" s="23"/>
      <c r="M182" s="23"/>
      <c r="N182" s="23"/>
    </row>
    <row r="183" spans="1:14" ht="13.5" thickBot="1" x14ac:dyDescent="0.25">
      <c r="A183" s="1"/>
      <c r="B183" s="91"/>
      <c r="C183" s="32" t="s">
        <v>114</v>
      </c>
      <c r="D183" s="32"/>
      <c r="E183" s="74">
        <f>C181</f>
        <v>30125384.446174279</v>
      </c>
      <c r="F183" s="83">
        <v>1</v>
      </c>
      <c r="G183" s="35">
        <f>+E183*F183</f>
        <v>30125384.446174279</v>
      </c>
      <c r="H183" s="23"/>
      <c r="I183" s="32"/>
      <c r="J183" s="86"/>
      <c r="K183" s="85"/>
      <c r="L183" s="23"/>
      <c r="M183" s="85"/>
      <c r="N183" s="28"/>
    </row>
    <row r="184" spans="1:14" ht="13.5" thickTop="1" x14ac:dyDescent="0.2">
      <c r="A184" s="1"/>
      <c r="B184" s="94"/>
      <c r="C184" s="3"/>
      <c r="D184" s="3"/>
      <c r="F184" s="43"/>
      <c r="J184" s="20"/>
      <c r="K184" s="97"/>
      <c r="L184" s="35"/>
      <c r="M184" s="95"/>
      <c r="N184" s="60"/>
    </row>
    <row r="185" spans="1:14" x14ac:dyDescent="0.2">
      <c r="N185" s="23"/>
    </row>
    <row r="186" spans="1:14" ht="51" x14ac:dyDescent="0.2">
      <c r="A186" s="70" t="s">
        <v>118</v>
      </c>
      <c r="B186" s="38" t="s">
        <v>79</v>
      </c>
      <c r="C186" s="57" t="s">
        <v>85</v>
      </c>
      <c r="D186" s="28"/>
      <c r="E186" s="57" t="s">
        <v>112</v>
      </c>
      <c r="F186" s="23"/>
      <c r="G186" s="58" t="s">
        <v>104</v>
      </c>
      <c r="H186" s="59"/>
      <c r="I186" s="58" t="s">
        <v>87</v>
      </c>
      <c r="J186" s="60"/>
      <c r="K186" s="58" t="s">
        <v>88</v>
      </c>
      <c r="L186" s="59"/>
      <c r="M186" s="58" t="s">
        <v>89</v>
      </c>
      <c r="N186" s="23"/>
    </row>
    <row r="187" spans="1:14" x14ac:dyDescent="0.2">
      <c r="A187" s="1"/>
      <c r="C187" s="72"/>
      <c r="D187" s="72"/>
      <c r="E187" s="32"/>
      <c r="F187" s="23"/>
      <c r="G187" s="23"/>
      <c r="H187" s="23"/>
      <c r="I187" s="23"/>
      <c r="J187" s="24"/>
      <c r="K187" s="23"/>
      <c r="L187" s="23"/>
      <c r="M187" s="23"/>
      <c r="N187" s="23"/>
    </row>
    <row r="188" spans="1:14" x14ac:dyDescent="0.2">
      <c r="A188" s="1" t="s">
        <v>90</v>
      </c>
      <c r="B188" s="7">
        <v>10</v>
      </c>
      <c r="C188" s="3">
        <v>0</v>
      </c>
      <c r="D188" s="72"/>
      <c r="E188" s="89">
        <f t="shared" ref="E188:E195" si="55">C188/$C$197</f>
        <v>0</v>
      </c>
      <c r="F188" s="23"/>
      <c r="G188" s="23">
        <f t="shared" ref="G188:G195" si="56">E188*$G$199</f>
        <v>0</v>
      </c>
      <c r="H188" s="23" t="s">
        <v>51</v>
      </c>
      <c r="I188" s="24">
        <f t="shared" ref="I188:I195" si="57">-G188*$K$2</f>
        <v>0</v>
      </c>
      <c r="J188" s="24"/>
      <c r="K188" s="23">
        <f t="shared" ref="K188:K195" si="58">-G188*$K$3</f>
        <v>0</v>
      </c>
      <c r="L188" s="23"/>
      <c r="M188" s="23">
        <f t="shared" ref="M188:M195" si="59">SUM(I188:K188)</f>
        <v>0</v>
      </c>
      <c r="N188" s="23"/>
    </row>
    <row r="189" spans="1:14" x14ac:dyDescent="0.2">
      <c r="A189" s="1" t="s">
        <v>91</v>
      </c>
      <c r="B189" s="7">
        <v>20</v>
      </c>
      <c r="C189" s="3">
        <v>2398395</v>
      </c>
      <c r="D189" s="72"/>
      <c r="E189" s="89">
        <f t="shared" si="55"/>
        <v>4.0882108326631E-2</v>
      </c>
      <c r="F189" s="23"/>
      <c r="G189" s="23">
        <f t="shared" si="56"/>
        <v>1798796.25</v>
      </c>
      <c r="H189" s="23" t="s">
        <v>51</v>
      </c>
      <c r="I189" s="24">
        <f t="shared" si="57"/>
        <v>-629578.6875</v>
      </c>
      <c r="J189" s="24"/>
      <c r="K189" s="23">
        <f t="shared" si="58"/>
        <v>-26981.943749999999</v>
      </c>
      <c r="L189" s="23"/>
      <c r="M189" s="23">
        <f t="shared" si="59"/>
        <v>-656560.63124999998</v>
      </c>
      <c r="N189" s="23"/>
    </row>
    <row r="190" spans="1:14" x14ac:dyDescent="0.2">
      <c r="A190" s="1" t="s">
        <v>92</v>
      </c>
      <c r="B190" s="7">
        <v>30</v>
      </c>
      <c r="C190" s="3">
        <v>1241113</v>
      </c>
      <c r="D190" s="72"/>
      <c r="E190" s="89">
        <f t="shared" si="55"/>
        <v>2.1155529473497893E-2</v>
      </c>
      <c r="F190" s="23"/>
      <c r="G190" s="23">
        <f t="shared" si="56"/>
        <v>930834.75</v>
      </c>
      <c r="H190" s="23" t="s">
        <v>51</v>
      </c>
      <c r="I190" s="24">
        <f t="shared" si="57"/>
        <v>-325792.16249999998</v>
      </c>
      <c r="J190" s="24"/>
      <c r="K190" s="23">
        <f t="shared" si="58"/>
        <v>-13962.52125</v>
      </c>
      <c r="L190" s="23"/>
      <c r="M190" s="23">
        <f t="shared" si="59"/>
        <v>-339754.68374999997</v>
      </c>
      <c r="N190" s="23"/>
    </row>
    <row r="191" spans="1:14" x14ac:dyDescent="0.2">
      <c r="A191" s="1" t="s">
        <v>93</v>
      </c>
      <c r="B191" s="7">
        <v>50</v>
      </c>
      <c r="C191" s="3">
        <v>4308411</v>
      </c>
      <c r="D191" s="72"/>
      <c r="E191" s="89">
        <f t="shared" si="55"/>
        <v>7.3439498171755935E-2</v>
      </c>
      <c r="F191" s="23"/>
      <c r="G191" s="23">
        <f t="shared" si="56"/>
        <v>3231308.2499999995</v>
      </c>
      <c r="H191" s="23" t="s">
        <v>51</v>
      </c>
      <c r="I191" s="24">
        <f t="shared" si="57"/>
        <v>-1130957.8874999997</v>
      </c>
      <c r="J191" s="24"/>
      <c r="K191" s="23">
        <f t="shared" si="58"/>
        <v>-48469.623749999992</v>
      </c>
      <c r="L191" s="23"/>
      <c r="M191" s="23">
        <f t="shared" si="59"/>
        <v>-1179427.5112499997</v>
      </c>
      <c r="N191" s="24"/>
    </row>
    <row r="192" spans="1:14" x14ac:dyDescent="0.2">
      <c r="A192" s="1" t="s">
        <v>94</v>
      </c>
      <c r="B192" s="8">
        <v>60</v>
      </c>
      <c r="C192" s="3">
        <v>4967007</v>
      </c>
      <c r="D192" s="72"/>
      <c r="E192" s="89">
        <f t="shared" si="55"/>
        <v>8.4665669430237497E-2</v>
      </c>
      <c r="F192" s="23"/>
      <c r="G192" s="23">
        <f t="shared" si="56"/>
        <v>3725255.25</v>
      </c>
      <c r="H192" s="24" t="s">
        <v>51</v>
      </c>
      <c r="I192" s="24">
        <f t="shared" si="57"/>
        <v>-1303839.3374999999</v>
      </c>
      <c r="J192" s="24"/>
      <c r="K192" s="23">
        <f t="shared" si="58"/>
        <v>-55878.828750000001</v>
      </c>
      <c r="L192" s="23"/>
      <c r="M192" s="24">
        <f t="shared" si="59"/>
        <v>-1359718.16625</v>
      </c>
      <c r="N192" s="24"/>
    </row>
    <row r="193" spans="1:14" x14ac:dyDescent="0.2">
      <c r="A193" s="1" t="s">
        <v>95</v>
      </c>
      <c r="B193" s="8">
        <v>70</v>
      </c>
      <c r="C193" s="72">
        <v>1098926</v>
      </c>
      <c r="D193" s="72"/>
      <c r="E193" s="89">
        <f t="shared" si="55"/>
        <v>1.873186517439842E-2</v>
      </c>
      <c r="F193" s="23"/>
      <c r="G193" s="23">
        <f t="shared" si="56"/>
        <v>824194.5</v>
      </c>
      <c r="H193" s="24" t="s">
        <v>51</v>
      </c>
      <c r="I193" s="24">
        <f t="shared" si="57"/>
        <v>-288468.07499999995</v>
      </c>
      <c r="J193" s="24"/>
      <c r="K193" s="23">
        <f t="shared" si="58"/>
        <v>-12362.9175</v>
      </c>
      <c r="L193" s="23"/>
      <c r="M193" s="24">
        <f t="shared" si="59"/>
        <v>-300830.99249999993</v>
      </c>
      <c r="N193" s="24"/>
    </row>
    <row r="194" spans="1:14" x14ac:dyDescent="0.2">
      <c r="A194" s="1" t="s">
        <v>24</v>
      </c>
      <c r="B194" s="8">
        <v>80</v>
      </c>
      <c r="C194" s="72">
        <v>40879136</v>
      </c>
      <c r="D194" s="72"/>
      <c r="E194" s="89">
        <f t="shared" si="55"/>
        <v>0.6968098525268277</v>
      </c>
      <c r="F194" s="23"/>
      <c r="G194" s="23">
        <f t="shared" si="56"/>
        <v>30659351.999999996</v>
      </c>
      <c r="H194" s="24" t="s">
        <v>51</v>
      </c>
      <c r="I194" s="24">
        <f t="shared" si="57"/>
        <v>-10730773.199999997</v>
      </c>
      <c r="J194" s="24"/>
      <c r="K194" s="23">
        <f t="shared" si="58"/>
        <v>-459890.27999999991</v>
      </c>
      <c r="L194" s="23"/>
      <c r="M194" s="24">
        <f t="shared" si="59"/>
        <v>-11190663.479999997</v>
      </c>
      <c r="N194" s="23"/>
    </row>
    <row r="195" spans="1:14" x14ac:dyDescent="0.2">
      <c r="A195" s="1" t="s">
        <v>25</v>
      </c>
      <c r="B195" s="8">
        <v>180</v>
      </c>
      <c r="C195" s="82">
        <v>3773140</v>
      </c>
      <c r="D195" s="72"/>
      <c r="E195" s="98">
        <f t="shared" si="55"/>
        <v>6.4315476896651499E-2</v>
      </c>
      <c r="F195" s="23"/>
      <c r="G195" s="37">
        <f t="shared" si="56"/>
        <v>2829854.9999999995</v>
      </c>
      <c r="H195" s="23" t="s">
        <v>51</v>
      </c>
      <c r="I195" s="37">
        <f t="shared" si="57"/>
        <v>-990449.24999999977</v>
      </c>
      <c r="J195" s="24"/>
      <c r="K195" s="37">
        <f t="shared" si="58"/>
        <v>-42447.82499999999</v>
      </c>
      <c r="L195" s="23"/>
      <c r="M195" s="37">
        <f t="shared" si="59"/>
        <v>-1032897.0749999997</v>
      </c>
      <c r="N195" s="24"/>
    </row>
    <row r="196" spans="1:14" x14ac:dyDescent="0.2">
      <c r="A196" s="1"/>
      <c r="B196" s="8"/>
      <c r="C196" s="72"/>
      <c r="D196" s="72"/>
      <c r="E196" s="32"/>
      <c r="F196" s="23"/>
      <c r="G196" s="24"/>
      <c r="H196" s="23"/>
      <c r="I196" s="24"/>
      <c r="J196" s="24"/>
      <c r="K196" s="24"/>
      <c r="L196" s="23"/>
      <c r="M196" s="24"/>
      <c r="N196" s="23"/>
    </row>
    <row r="197" spans="1:14" ht="13.5" thickBot="1" x14ac:dyDescent="0.25">
      <c r="A197" s="1" t="s">
        <v>108</v>
      </c>
      <c r="C197" s="65">
        <f>SUM(C188:C196)</f>
        <v>58666128</v>
      </c>
      <c r="D197" s="32"/>
      <c r="E197" s="90">
        <f>SUM(E187:E196)</f>
        <v>1</v>
      </c>
      <c r="F197" s="83"/>
      <c r="G197" s="81">
        <f>SUM(G188:G196)</f>
        <v>43999596</v>
      </c>
      <c r="H197" s="23" t="s">
        <v>51</v>
      </c>
      <c r="I197" s="67">
        <f>SUM(I188:I196)</f>
        <v>-15399858.599999998</v>
      </c>
      <c r="J197" s="24"/>
      <c r="K197" s="67">
        <f>SUM(K188:K196)</f>
        <v>-659993.93999999983</v>
      </c>
      <c r="L197" s="23"/>
      <c r="M197" s="67">
        <f>SUM(I197:K197)</f>
        <v>-16059852.539999997</v>
      </c>
      <c r="N197" s="85"/>
    </row>
    <row r="198" spans="1:14" s="2" customFormat="1" ht="13.5" thickTop="1" x14ac:dyDescent="0.2">
      <c r="A198" s="1"/>
      <c r="B198" s="10"/>
      <c r="C198" s="31"/>
      <c r="D198" s="32"/>
      <c r="E198" s="99"/>
      <c r="F198" s="83"/>
      <c r="G198" s="19"/>
      <c r="H198" s="23"/>
      <c r="I198" s="24"/>
      <c r="J198" s="24"/>
      <c r="K198" s="24"/>
      <c r="L198" s="23"/>
      <c r="M198" s="23">
        <f>G197*0.365+M197</f>
        <v>0</v>
      </c>
      <c r="N198" s="20"/>
    </row>
    <row r="199" spans="1:14" s="2" customFormat="1" ht="13.5" thickBot="1" x14ac:dyDescent="0.25">
      <c r="A199" s="1"/>
      <c r="B199" s="91"/>
      <c r="C199" s="32" t="s">
        <v>114</v>
      </c>
      <c r="D199" s="32"/>
      <c r="E199" s="74">
        <f>C197</f>
        <v>58666128</v>
      </c>
      <c r="F199" s="83">
        <f>$F$5</f>
        <v>0.75</v>
      </c>
      <c r="G199" s="35">
        <f>+E199*F199</f>
        <v>43999596</v>
      </c>
      <c r="H199" s="23"/>
      <c r="I199" s="32"/>
      <c r="J199" s="86"/>
      <c r="K199" s="85"/>
      <c r="L199" s="23"/>
      <c r="M199" s="85"/>
      <c r="N199" s="60"/>
    </row>
    <row r="200" spans="1:14" s="2" customFormat="1" ht="13.5" thickTop="1" x14ac:dyDescent="0.2">
      <c r="G200" s="100"/>
      <c r="N200" s="23"/>
    </row>
    <row r="201" spans="1:14" s="2" customFormat="1" x14ac:dyDescent="0.2">
      <c r="N201" s="24"/>
    </row>
    <row r="202" spans="1:14" s="2" customFormat="1" ht="51" x14ac:dyDescent="0.2">
      <c r="A202" s="70" t="s">
        <v>119</v>
      </c>
      <c r="B202" s="38" t="s">
        <v>79</v>
      </c>
      <c r="C202" s="57" t="s">
        <v>85</v>
      </c>
      <c r="D202" s="28"/>
      <c r="E202" s="57" t="s">
        <v>112</v>
      </c>
      <c r="F202" s="85"/>
      <c r="G202" s="58" t="s">
        <v>104</v>
      </c>
      <c r="H202" s="59"/>
      <c r="I202" s="58" t="s">
        <v>87</v>
      </c>
      <c r="J202" s="60"/>
      <c r="K202" s="58" t="s">
        <v>88</v>
      </c>
      <c r="L202" s="59"/>
      <c r="M202" s="58" t="s">
        <v>89</v>
      </c>
      <c r="N202" s="24"/>
    </row>
    <row r="203" spans="1:14" s="2" customFormat="1" x14ac:dyDescent="0.2">
      <c r="A203" s="1"/>
      <c r="B203" s="10"/>
      <c r="C203" s="72"/>
      <c r="D203" s="72"/>
      <c r="E203" s="32"/>
      <c r="F203" s="23"/>
      <c r="G203" s="23"/>
      <c r="H203" s="23"/>
      <c r="I203" s="23"/>
      <c r="J203" s="24"/>
      <c r="K203" s="23"/>
      <c r="L203" s="23"/>
      <c r="M203" s="23"/>
      <c r="N203" s="23"/>
    </row>
    <row r="204" spans="1:14" s="2" customFormat="1" x14ac:dyDescent="0.2">
      <c r="A204" s="1" t="s">
        <v>90</v>
      </c>
      <c r="B204" s="7">
        <v>10</v>
      </c>
      <c r="C204" s="3">
        <v>-1377222</v>
      </c>
      <c r="D204" s="72"/>
      <c r="E204" s="89">
        <f t="shared" ref="E204:E211" si="60">C204/$C$213</f>
        <v>2.7157474235911468E-2</v>
      </c>
      <c r="F204" s="23"/>
      <c r="G204" s="23">
        <f t="shared" ref="G204:G211" si="61">E204*$G$215</f>
        <v>-1032916.5</v>
      </c>
      <c r="H204" s="23" t="s">
        <v>51</v>
      </c>
      <c r="I204" s="24">
        <f t="shared" ref="I204:I211" si="62">-G204*$K$2</f>
        <v>361520.77499999997</v>
      </c>
      <c r="J204" s="24"/>
      <c r="K204" s="23">
        <f t="shared" ref="K204:K211" si="63">-G204*$K$3</f>
        <v>15493.747499999999</v>
      </c>
      <c r="L204" s="23"/>
      <c r="M204" s="23">
        <f t="shared" ref="M204:M211" si="64">SUM(I204:K204)</f>
        <v>377014.52249999996</v>
      </c>
      <c r="N204" s="24"/>
    </row>
    <row r="205" spans="1:14" s="2" customFormat="1" x14ac:dyDescent="0.2">
      <c r="A205" s="1" t="s">
        <v>91</v>
      </c>
      <c r="B205" s="7">
        <v>20</v>
      </c>
      <c r="C205" s="3">
        <v>-3920529</v>
      </c>
      <c r="D205" s="72"/>
      <c r="E205" s="89">
        <f t="shared" si="60"/>
        <v>7.7309007050892123E-2</v>
      </c>
      <c r="F205" s="23"/>
      <c r="G205" s="23">
        <f t="shared" si="61"/>
        <v>-2940396.75</v>
      </c>
      <c r="H205" s="23" t="s">
        <v>51</v>
      </c>
      <c r="I205" s="24">
        <f t="shared" si="62"/>
        <v>1029138.8624999999</v>
      </c>
      <c r="J205" s="24"/>
      <c r="K205" s="23">
        <f t="shared" si="63"/>
        <v>44105.951249999998</v>
      </c>
      <c r="L205" s="23"/>
      <c r="M205" s="23">
        <f t="shared" si="64"/>
        <v>1073244.81375</v>
      </c>
      <c r="N205" s="23"/>
    </row>
    <row r="206" spans="1:14" s="2" customFormat="1" x14ac:dyDescent="0.2">
      <c r="A206" s="1" t="s">
        <v>92</v>
      </c>
      <c r="B206" s="7">
        <v>30</v>
      </c>
      <c r="C206" s="3">
        <v>-2919730</v>
      </c>
      <c r="D206" s="72"/>
      <c r="E206" s="89">
        <f t="shared" si="60"/>
        <v>5.7574227140444884E-2</v>
      </c>
      <c r="F206" s="23"/>
      <c r="G206" s="23">
        <f t="shared" si="61"/>
        <v>-2189797.5</v>
      </c>
      <c r="H206" s="23" t="s">
        <v>51</v>
      </c>
      <c r="I206" s="24">
        <f t="shared" si="62"/>
        <v>766429.125</v>
      </c>
      <c r="J206" s="24"/>
      <c r="K206" s="23">
        <f t="shared" si="63"/>
        <v>32846.962500000001</v>
      </c>
      <c r="L206" s="23"/>
      <c r="M206" s="23">
        <f t="shared" si="64"/>
        <v>799276.08750000002</v>
      </c>
      <c r="N206" s="85"/>
    </row>
    <row r="207" spans="1:14" s="2" customFormat="1" x14ac:dyDescent="0.2">
      <c r="A207" s="1" t="s">
        <v>93</v>
      </c>
      <c r="B207" s="7">
        <v>50</v>
      </c>
      <c r="C207" s="3">
        <v>-4792604</v>
      </c>
      <c r="D207" s="72"/>
      <c r="E207" s="89">
        <f t="shared" si="60"/>
        <v>9.4505475263193764E-2</v>
      </c>
      <c r="F207" s="23"/>
      <c r="G207" s="23">
        <f t="shared" si="61"/>
        <v>-3594453</v>
      </c>
      <c r="H207" s="23" t="s">
        <v>51</v>
      </c>
      <c r="I207" s="24">
        <f t="shared" si="62"/>
        <v>1258058.5499999998</v>
      </c>
      <c r="J207" s="24"/>
      <c r="K207" s="23">
        <f t="shared" si="63"/>
        <v>53916.794999999998</v>
      </c>
      <c r="L207" s="23"/>
      <c r="M207" s="23">
        <f t="shared" si="64"/>
        <v>1311975.3449999997</v>
      </c>
      <c r="N207" s="95"/>
    </row>
    <row r="208" spans="1:14" x14ac:dyDescent="0.2">
      <c r="A208" s="1" t="s">
        <v>94</v>
      </c>
      <c r="B208" s="8">
        <v>60</v>
      </c>
      <c r="C208" s="3">
        <v>-1948786</v>
      </c>
      <c r="D208" s="72"/>
      <c r="E208" s="89">
        <f t="shared" si="60"/>
        <v>3.8428158703756522E-2</v>
      </c>
      <c r="F208" s="23"/>
      <c r="G208" s="23">
        <f t="shared" si="61"/>
        <v>-1461589.5</v>
      </c>
      <c r="H208" s="24" t="s">
        <v>51</v>
      </c>
      <c r="I208" s="24">
        <f t="shared" si="62"/>
        <v>511556.32499999995</v>
      </c>
      <c r="J208" s="24"/>
      <c r="K208" s="23">
        <f t="shared" si="63"/>
        <v>21923.842499999999</v>
      </c>
      <c r="L208" s="23"/>
      <c r="M208" s="24">
        <f t="shared" si="64"/>
        <v>533480.16749999998</v>
      </c>
      <c r="N208" s="60"/>
    </row>
    <row r="209" spans="1:14" x14ac:dyDescent="0.2">
      <c r="A209" s="1" t="s">
        <v>95</v>
      </c>
      <c r="B209" s="8">
        <v>70</v>
      </c>
      <c r="C209" s="72">
        <v>-2788787</v>
      </c>
      <c r="D209" s="72"/>
      <c r="E209" s="89">
        <f t="shared" si="60"/>
        <v>5.4992158927133633E-2</v>
      </c>
      <c r="F209" s="23"/>
      <c r="G209" s="23">
        <f t="shared" si="61"/>
        <v>-2091590.2500000002</v>
      </c>
      <c r="H209" s="24" t="s">
        <v>51</v>
      </c>
      <c r="I209" s="24">
        <f t="shared" si="62"/>
        <v>732056.58750000002</v>
      </c>
      <c r="J209" s="24"/>
      <c r="K209" s="23">
        <f t="shared" si="63"/>
        <v>31373.853750000002</v>
      </c>
      <c r="L209" s="23"/>
      <c r="M209" s="24">
        <f t="shared" si="64"/>
        <v>763430.44125000003</v>
      </c>
      <c r="N209" s="23"/>
    </row>
    <row r="210" spans="1:14" x14ac:dyDescent="0.2">
      <c r="A210" s="1" t="s">
        <v>24</v>
      </c>
      <c r="B210" s="8">
        <v>80</v>
      </c>
      <c r="C210" s="72">
        <v>-16340786</v>
      </c>
      <c r="D210" s="72"/>
      <c r="E210" s="89">
        <f t="shared" si="60"/>
        <v>0.3222243580116661</v>
      </c>
      <c r="F210" s="23"/>
      <c r="G210" s="23">
        <f t="shared" si="61"/>
        <v>-12255589.5</v>
      </c>
      <c r="H210" s="24" t="s">
        <v>51</v>
      </c>
      <c r="I210" s="24">
        <f t="shared" si="62"/>
        <v>4289456.3250000002</v>
      </c>
      <c r="J210" s="24"/>
      <c r="K210" s="23">
        <f t="shared" si="63"/>
        <v>183833.8425</v>
      </c>
      <c r="L210" s="23"/>
      <c r="M210" s="24">
        <f t="shared" si="64"/>
        <v>4473290.1675000004</v>
      </c>
      <c r="N210" s="23"/>
    </row>
    <row r="211" spans="1:14" x14ac:dyDescent="0.2">
      <c r="A211" s="1" t="s">
        <v>25</v>
      </c>
      <c r="B211" s="8">
        <v>180</v>
      </c>
      <c r="C211" s="82">
        <v>-16624004</v>
      </c>
      <c r="D211" s="72"/>
      <c r="E211" s="98">
        <f t="shared" si="60"/>
        <v>0.32780914066700151</v>
      </c>
      <c r="F211" s="23"/>
      <c r="G211" s="37">
        <f t="shared" si="61"/>
        <v>-12468003</v>
      </c>
      <c r="H211" s="23" t="s">
        <v>51</v>
      </c>
      <c r="I211" s="37">
        <f t="shared" si="62"/>
        <v>4363801.05</v>
      </c>
      <c r="J211" s="24"/>
      <c r="K211" s="37">
        <f t="shared" si="63"/>
        <v>187020.04499999998</v>
      </c>
      <c r="L211" s="23"/>
      <c r="M211" s="37">
        <f t="shared" si="64"/>
        <v>4550821.0949999997</v>
      </c>
      <c r="N211" s="23"/>
    </row>
    <row r="212" spans="1:14" x14ac:dyDescent="0.2">
      <c r="A212" s="1"/>
      <c r="B212" s="8"/>
      <c r="C212" s="72"/>
      <c r="D212" s="72"/>
      <c r="E212" s="32"/>
      <c r="F212" s="23"/>
      <c r="G212" s="24"/>
      <c r="H212" s="23"/>
      <c r="I212" s="24"/>
      <c r="J212" s="24"/>
      <c r="K212" s="24"/>
      <c r="L212" s="23"/>
      <c r="M212" s="24"/>
      <c r="N212" s="23"/>
    </row>
    <row r="213" spans="1:14" ht="13.5" thickBot="1" x14ac:dyDescent="0.25">
      <c r="A213" s="1" t="s">
        <v>108</v>
      </c>
      <c r="C213" s="65">
        <f>SUM(C204:C212)</f>
        <v>-50712448</v>
      </c>
      <c r="D213" s="32"/>
      <c r="E213" s="90">
        <f>SUM(E203:E212)</f>
        <v>1</v>
      </c>
      <c r="F213" s="83"/>
      <c r="G213" s="81">
        <f>SUM(G204:G212)</f>
        <v>-38034336</v>
      </c>
      <c r="H213" s="23" t="s">
        <v>51</v>
      </c>
      <c r="I213" s="67">
        <f>SUM(I204:I212)</f>
        <v>13312017.600000001</v>
      </c>
      <c r="J213" s="24"/>
      <c r="K213" s="67">
        <f>SUM(K204:K212)</f>
        <v>570515.04</v>
      </c>
      <c r="L213" s="23"/>
      <c r="M213" s="67">
        <f>SUM(I213:K213)</f>
        <v>13882532.640000001</v>
      </c>
      <c r="N213" s="23"/>
    </row>
    <row r="214" spans="1:14" ht="13.5" thickTop="1" x14ac:dyDescent="0.2">
      <c r="A214" s="1"/>
      <c r="C214" s="31"/>
      <c r="D214" s="32"/>
      <c r="E214" s="99"/>
      <c r="F214" s="83"/>
      <c r="G214" s="19"/>
      <c r="H214" s="23"/>
      <c r="I214" s="24"/>
      <c r="J214" s="24"/>
      <c r="K214" s="24"/>
      <c r="L214" s="23"/>
      <c r="M214" s="23">
        <f>G213*0.365+M213</f>
        <v>0</v>
      </c>
      <c r="N214" s="23"/>
    </row>
    <row r="215" spans="1:14" ht="13.5" thickBot="1" x14ac:dyDescent="0.25">
      <c r="A215" s="1"/>
      <c r="B215" s="91"/>
      <c r="C215" s="32" t="s">
        <v>114</v>
      </c>
      <c r="D215" s="32"/>
      <c r="E215" s="74">
        <f>C213</f>
        <v>-50712448</v>
      </c>
      <c r="F215" s="83">
        <f>$F$5</f>
        <v>0.75</v>
      </c>
      <c r="G215" s="35">
        <f>+E215*F215</f>
        <v>-38034336</v>
      </c>
      <c r="H215" s="23"/>
      <c r="I215" s="32"/>
      <c r="J215" s="86"/>
      <c r="K215" s="85"/>
      <c r="L215" s="23"/>
      <c r="M215" s="85"/>
      <c r="N215" s="24"/>
    </row>
    <row r="216" spans="1:14" ht="13.5" thickTop="1" x14ac:dyDescent="0.2">
      <c r="A216" s="1"/>
      <c r="B216" s="91"/>
      <c r="C216" s="32"/>
      <c r="D216" s="32"/>
      <c r="E216" s="35"/>
      <c r="F216" s="35"/>
      <c r="G216" s="35"/>
      <c r="H216" s="23"/>
      <c r="I216" s="32"/>
      <c r="J216" s="86"/>
      <c r="K216" s="85"/>
      <c r="L216" s="23"/>
      <c r="M216" s="85"/>
      <c r="N216" s="24"/>
    </row>
    <row r="217" spans="1:14" x14ac:dyDescent="0.2">
      <c r="N217" s="24"/>
    </row>
    <row r="218" spans="1:14" ht="51" x14ac:dyDescent="0.2">
      <c r="A218" s="70" t="s">
        <v>120</v>
      </c>
      <c r="B218" s="38" t="s">
        <v>79</v>
      </c>
      <c r="C218" s="238" t="s">
        <v>117</v>
      </c>
      <c r="D218" s="28"/>
      <c r="E218" s="57" t="s">
        <v>112</v>
      </c>
      <c r="F218" s="85"/>
      <c r="G218" s="58" t="s">
        <v>104</v>
      </c>
      <c r="H218" s="59"/>
      <c r="I218" s="58" t="s">
        <v>87</v>
      </c>
      <c r="J218" s="60"/>
      <c r="K218" s="58" t="s">
        <v>88</v>
      </c>
      <c r="L218" s="59"/>
      <c r="M218" s="58" t="s">
        <v>89</v>
      </c>
      <c r="N218" s="24"/>
    </row>
    <row r="219" spans="1:14" x14ac:dyDescent="0.2">
      <c r="A219" s="1"/>
      <c r="C219" s="72"/>
      <c r="D219" s="72"/>
      <c r="E219" s="32"/>
      <c r="F219" s="35"/>
      <c r="G219" s="23"/>
      <c r="H219" s="23"/>
      <c r="I219" s="23"/>
      <c r="J219" s="24"/>
      <c r="K219" s="23"/>
      <c r="L219" s="23"/>
      <c r="M219" s="23"/>
      <c r="N219" s="23"/>
    </row>
    <row r="220" spans="1:14" x14ac:dyDescent="0.2">
      <c r="A220" s="1" t="s">
        <v>90</v>
      </c>
      <c r="B220" s="7">
        <v>10</v>
      </c>
      <c r="C220" s="3">
        <v>0</v>
      </c>
      <c r="D220" s="72"/>
      <c r="E220" s="89">
        <f t="shared" ref="E220:E227" si="65">C220/$C$229</f>
        <v>0</v>
      </c>
      <c r="F220" s="80"/>
      <c r="G220" s="23">
        <f>E220*$G$215</f>
        <v>0</v>
      </c>
      <c r="H220" s="23" t="s">
        <v>51</v>
      </c>
      <c r="I220" s="24">
        <f t="shared" ref="I220:I227" si="66">-G220*$K$2</f>
        <v>0</v>
      </c>
      <c r="J220" s="24"/>
      <c r="K220" s="23">
        <f t="shared" ref="K220:K227" si="67">-G220*$K$3</f>
        <v>0</v>
      </c>
      <c r="L220" s="23"/>
      <c r="M220" s="23">
        <f t="shared" ref="M220:M227" si="68">SUM(I220:K220)</f>
        <v>0</v>
      </c>
      <c r="N220" s="24"/>
    </row>
    <row r="221" spans="1:14" x14ac:dyDescent="0.2">
      <c r="A221" s="1" t="s">
        <v>91</v>
      </c>
      <c r="B221" s="7">
        <v>20</v>
      </c>
      <c r="C221" s="3">
        <v>-35366112.734020874</v>
      </c>
      <c r="D221" s="72"/>
      <c r="E221" s="89">
        <f t="shared" si="65"/>
        <v>0.10255106259665811</v>
      </c>
      <c r="F221" s="80"/>
      <c r="G221" s="23">
        <f>E221*$G$231</f>
        <v>-26524584.550515655</v>
      </c>
      <c r="H221" s="23" t="s">
        <v>51</v>
      </c>
      <c r="I221" s="24">
        <f t="shared" si="66"/>
        <v>9283604.5926804785</v>
      </c>
      <c r="J221" s="24"/>
      <c r="K221" s="23">
        <f t="shared" si="67"/>
        <v>397868.76825773483</v>
      </c>
      <c r="L221" s="23"/>
      <c r="M221" s="23">
        <f t="shared" si="68"/>
        <v>9681473.3609382138</v>
      </c>
      <c r="N221" s="23"/>
    </row>
    <row r="222" spans="1:14" x14ac:dyDescent="0.2">
      <c r="A222" s="1" t="s">
        <v>92</v>
      </c>
      <c r="B222" s="7">
        <v>30</v>
      </c>
      <c r="C222" s="3">
        <v>-29414354.907937717</v>
      </c>
      <c r="D222" s="72"/>
      <c r="E222" s="89">
        <f t="shared" si="65"/>
        <v>8.5292759599855716E-2</v>
      </c>
      <c r="F222" s="80"/>
      <c r="G222" s="23">
        <f t="shared" ref="G222:G227" si="69">E222*$G$231</f>
        <v>-22060766.180953287</v>
      </c>
      <c r="H222" s="23" t="s">
        <v>51</v>
      </c>
      <c r="I222" s="24">
        <f t="shared" si="66"/>
        <v>7721268.1633336497</v>
      </c>
      <c r="J222" s="24"/>
      <c r="K222" s="23">
        <f t="shared" si="67"/>
        <v>330911.4927142993</v>
      </c>
      <c r="L222" s="23"/>
      <c r="M222" s="23">
        <f t="shared" si="68"/>
        <v>8052179.6560479486</v>
      </c>
      <c r="N222" s="85"/>
    </row>
    <row r="223" spans="1:14" s="1" customFormat="1" x14ac:dyDescent="0.2">
      <c r="A223" s="1" t="s">
        <v>93</v>
      </c>
      <c r="B223" s="7">
        <v>50</v>
      </c>
      <c r="C223" s="3">
        <v>-33109204.904493876</v>
      </c>
      <c r="D223" s="72"/>
      <c r="E223" s="89">
        <f t="shared" si="65"/>
        <v>9.600671044120998E-2</v>
      </c>
      <c r="F223" s="80"/>
      <c r="G223" s="23">
        <f t="shared" si="69"/>
        <v>-24831903.678370405</v>
      </c>
      <c r="H223" s="23" t="s">
        <v>51</v>
      </c>
      <c r="I223" s="24">
        <f t="shared" si="66"/>
        <v>8691166.2874296419</v>
      </c>
      <c r="J223" s="24"/>
      <c r="K223" s="23">
        <f t="shared" si="67"/>
        <v>372478.55517555604</v>
      </c>
      <c r="L223" s="23"/>
      <c r="M223" s="23">
        <f t="shared" si="68"/>
        <v>9063644.8426051978</v>
      </c>
      <c r="N223" s="95"/>
    </row>
    <row r="224" spans="1:14" x14ac:dyDescent="0.2">
      <c r="A224" s="1" t="s">
        <v>94</v>
      </c>
      <c r="B224" s="8">
        <v>60</v>
      </c>
      <c r="C224" s="3">
        <v>-22822381.572619911</v>
      </c>
      <c r="D224" s="72"/>
      <c r="E224" s="89">
        <f t="shared" si="65"/>
        <v>6.6178024677479658E-2</v>
      </c>
      <c r="F224" s="35"/>
      <c r="G224" s="23">
        <f t="shared" si="69"/>
        <v>-17116786.179464933</v>
      </c>
      <c r="H224" s="24" t="s">
        <v>51</v>
      </c>
      <c r="I224" s="24">
        <f t="shared" si="66"/>
        <v>5990875.1628127256</v>
      </c>
      <c r="J224" s="24"/>
      <c r="K224" s="23">
        <f t="shared" si="67"/>
        <v>256751.79269197397</v>
      </c>
      <c r="L224" s="23"/>
      <c r="M224" s="24">
        <f t="shared" si="68"/>
        <v>6247626.9555046996</v>
      </c>
      <c r="N224" s="60"/>
    </row>
    <row r="225" spans="1:14" x14ac:dyDescent="0.2">
      <c r="A225" s="1" t="s">
        <v>95</v>
      </c>
      <c r="B225" s="8">
        <v>70</v>
      </c>
      <c r="C225" s="3">
        <v>-15132661.921338983</v>
      </c>
      <c r="D225" s="72"/>
      <c r="E225" s="89">
        <f t="shared" si="65"/>
        <v>4.3880156454301447E-2</v>
      </c>
      <c r="F225" s="35"/>
      <c r="G225" s="23">
        <f t="shared" si="69"/>
        <v>-11349496.441004237</v>
      </c>
      <c r="H225" s="24" t="s">
        <v>51</v>
      </c>
      <c r="I225" s="24">
        <f t="shared" si="66"/>
        <v>3972323.7543514827</v>
      </c>
      <c r="J225" s="24"/>
      <c r="K225" s="23">
        <f t="shared" si="67"/>
        <v>170242.44661506356</v>
      </c>
      <c r="L225" s="23"/>
      <c r="M225" s="24">
        <f t="shared" si="68"/>
        <v>4142566.2009665463</v>
      </c>
      <c r="N225" s="23"/>
    </row>
    <row r="226" spans="1:14" x14ac:dyDescent="0.2">
      <c r="A226" s="1" t="s">
        <v>24</v>
      </c>
      <c r="B226" s="8">
        <v>80</v>
      </c>
      <c r="C226" s="3">
        <v>-167186255.18944409</v>
      </c>
      <c r="D226" s="72"/>
      <c r="E226" s="89">
        <f t="shared" si="65"/>
        <v>0.48478972654352731</v>
      </c>
      <c r="F226" s="35"/>
      <c r="G226" s="23">
        <f t="shared" si="69"/>
        <v>-125389691.39208306</v>
      </c>
      <c r="H226" s="24" t="s">
        <v>51</v>
      </c>
      <c r="I226" s="24">
        <f t="shared" si="66"/>
        <v>43886391.987229072</v>
      </c>
      <c r="J226" s="24"/>
      <c r="K226" s="23">
        <f t="shared" si="67"/>
        <v>1880845.3708812459</v>
      </c>
      <c r="L226" s="23"/>
      <c r="M226" s="24">
        <f t="shared" si="68"/>
        <v>45767237.358110316</v>
      </c>
      <c r="N226" s="23"/>
    </row>
    <row r="227" spans="1:14" x14ac:dyDescent="0.2">
      <c r="A227" s="1" t="s">
        <v>25</v>
      </c>
      <c r="B227" s="8">
        <v>180</v>
      </c>
      <c r="C227" s="3">
        <v>-41832473.755778164</v>
      </c>
      <c r="D227" s="72"/>
      <c r="E227" s="89">
        <f t="shared" si="65"/>
        <v>0.12130155968696778</v>
      </c>
      <c r="F227" s="23"/>
      <c r="G227" s="37">
        <f t="shared" si="69"/>
        <v>-31374355.316833623</v>
      </c>
      <c r="H227" s="23" t="s">
        <v>51</v>
      </c>
      <c r="I227" s="37">
        <f t="shared" si="66"/>
        <v>10981024.360891767</v>
      </c>
      <c r="J227" s="24"/>
      <c r="K227" s="37">
        <f t="shared" si="67"/>
        <v>470615.3297525043</v>
      </c>
      <c r="L227" s="23"/>
      <c r="M227" s="37">
        <f t="shared" si="68"/>
        <v>11451639.690644272</v>
      </c>
      <c r="N227" s="23"/>
    </row>
    <row r="228" spans="1:14" x14ac:dyDescent="0.2">
      <c r="A228" s="1"/>
      <c r="B228" s="8"/>
      <c r="C228" s="101"/>
      <c r="D228" s="72"/>
      <c r="E228" s="32"/>
      <c r="F228" s="23"/>
      <c r="G228" s="24"/>
      <c r="H228" s="23"/>
      <c r="I228" s="24"/>
      <c r="J228" s="24"/>
      <c r="K228" s="24"/>
      <c r="L228" s="23"/>
      <c r="M228" s="24"/>
      <c r="N228" s="23"/>
    </row>
    <row r="229" spans="1:14" ht="13.5" thickBot="1" x14ac:dyDescent="0.25">
      <c r="A229" s="1" t="s">
        <v>108</v>
      </c>
      <c r="C229" s="65">
        <f>SUM(C220:C228)</f>
        <v>-344863444.98563361</v>
      </c>
      <c r="D229" s="32"/>
      <c r="E229" s="90">
        <f>SUM(E219:E228)</f>
        <v>1</v>
      </c>
      <c r="F229" s="83"/>
      <c r="G229" s="81">
        <f>SUM(G220:G228)</f>
        <v>-258647583.73922521</v>
      </c>
      <c r="H229" s="23" t="s">
        <v>51</v>
      </c>
      <c r="I229" s="67">
        <f>SUM(I220:I228)</f>
        <v>90526654.308728814</v>
      </c>
      <c r="J229" s="24"/>
      <c r="K229" s="67">
        <f>SUM(K220:K228)</f>
        <v>3879713.7560883784</v>
      </c>
      <c r="L229" s="23"/>
      <c r="M229" s="67">
        <f>SUM(I229:K229)</f>
        <v>94406368.06481719</v>
      </c>
      <c r="N229" s="23"/>
    </row>
    <row r="230" spans="1:14" ht="13.5" thickTop="1" x14ac:dyDescent="0.2">
      <c r="A230" s="1"/>
      <c r="C230" s="31"/>
      <c r="D230" s="102"/>
      <c r="E230" s="99"/>
      <c r="F230" s="83"/>
      <c r="G230" s="19"/>
      <c r="H230" s="23"/>
      <c r="I230" s="24"/>
      <c r="J230" s="24"/>
      <c r="K230" s="24"/>
      <c r="L230" s="23"/>
      <c r="M230" s="23">
        <f>G229*0.365+M229</f>
        <v>0</v>
      </c>
      <c r="N230" s="24"/>
    </row>
    <row r="231" spans="1:14" ht="13.5" thickBot="1" x14ac:dyDescent="0.25">
      <c r="A231" s="1"/>
      <c r="B231" s="91"/>
      <c r="C231" s="32" t="s">
        <v>114</v>
      </c>
      <c r="D231" s="32"/>
      <c r="E231" s="74">
        <f>C229</f>
        <v>-344863444.98563361</v>
      </c>
      <c r="F231" s="83">
        <f>$F$5</f>
        <v>0.75</v>
      </c>
      <c r="G231" s="35">
        <f>+E231*F231</f>
        <v>-258647583.73922521</v>
      </c>
      <c r="H231" s="23"/>
      <c r="I231" s="32"/>
      <c r="J231" s="86"/>
      <c r="K231" s="85"/>
      <c r="L231" s="23"/>
      <c r="M231" s="85"/>
      <c r="N231" s="24"/>
    </row>
    <row r="232" spans="1:14" ht="13.5" thickTop="1" x14ac:dyDescent="0.2">
      <c r="A232" s="1"/>
      <c r="B232" s="94"/>
      <c r="C232" s="3"/>
      <c r="D232" s="3"/>
      <c r="E232" s="72"/>
      <c r="F232" s="72"/>
      <c r="G232" s="7"/>
      <c r="H232" s="35"/>
      <c r="I232" s="103"/>
      <c r="J232" s="20"/>
      <c r="K232" s="95"/>
      <c r="L232" s="35"/>
      <c r="M232" s="95"/>
      <c r="N232" s="24"/>
    </row>
    <row r="233" spans="1:14" s="1" customFormat="1" x14ac:dyDescent="0.2">
      <c r="B233" s="94"/>
      <c r="C233" s="3"/>
      <c r="D233" s="3"/>
      <c r="E233" s="72"/>
      <c r="F233" s="72"/>
      <c r="G233" s="35"/>
      <c r="H233" s="35"/>
      <c r="I233" s="103"/>
      <c r="J233" s="20"/>
      <c r="K233" s="95"/>
      <c r="L233" s="35"/>
      <c r="M233" s="95"/>
      <c r="N233" s="95"/>
    </row>
    <row r="234" spans="1:14" ht="51" x14ac:dyDescent="0.2">
      <c r="A234" s="70" t="s">
        <v>121</v>
      </c>
      <c r="B234" s="38" t="s">
        <v>79</v>
      </c>
      <c r="C234" s="57" t="s">
        <v>117</v>
      </c>
      <c r="D234" s="28"/>
      <c r="E234" s="57" t="s">
        <v>112</v>
      </c>
      <c r="F234" s="85"/>
      <c r="G234" s="58" t="s">
        <v>104</v>
      </c>
      <c r="H234" s="59"/>
      <c r="I234" s="58" t="s">
        <v>87</v>
      </c>
      <c r="J234" s="60"/>
      <c r="K234" s="58" t="s">
        <v>88</v>
      </c>
      <c r="L234" s="59"/>
      <c r="M234" s="58" t="s">
        <v>89</v>
      </c>
      <c r="N234" s="60"/>
    </row>
    <row r="235" spans="1:14" x14ac:dyDescent="0.2">
      <c r="A235" s="1"/>
      <c r="C235" s="72"/>
      <c r="D235" s="72"/>
      <c r="E235" s="32"/>
      <c r="F235" s="23"/>
      <c r="G235" s="23"/>
      <c r="H235" s="23"/>
      <c r="I235" s="23"/>
      <c r="J235" s="24"/>
      <c r="K235" s="23"/>
      <c r="L235" s="23"/>
      <c r="M235" s="23"/>
      <c r="N235" s="23"/>
    </row>
    <row r="236" spans="1:14" x14ac:dyDescent="0.2">
      <c r="A236" s="1" t="s">
        <v>90</v>
      </c>
      <c r="B236" s="7">
        <v>10</v>
      </c>
      <c r="C236" s="3">
        <v>-7425816.2400000002</v>
      </c>
      <c r="D236" s="72"/>
      <c r="E236" s="89">
        <f t="shared" ref="E236:E243" si="70">C236/$C$245</f>
        <v>0.99709335328272974</v>
      </c>
      <c r="F236" s="23"/>
      <c r="G236" s="23">
        <f t="shared" ref="G236:G243" si="71">E236*$G$247</f>
        <v>-5569362.1799999997</v>
      </c>
      <c r="H236" s="23" t="s">
        <v>51</v>
      </c>
      <c r="I236" s="24">
        <f t="shared" ref="I236:I243" si="72">-G236*$K$2</f>
        <v>1949276.7629999998</v>
      </c>
      <c r="J236" s="24"/>
      <c r="K236" s="23">
        <f t="shared" ref="K236:K243" si="73">-G236*$K$3</f>
        <v>83540.43269999999</v>
      </c>
      <c r="L236" s="23"/>
      <c r="M236" s="23">
        <f t="shared" ref="M236:M243" si="74">SUM(I236:K236)</f>
        <v>2032817.1956999998</v>
      </c>
      <c r="N236" s="23"/>
    </row>
    <row r="237" spans="1:14" x14ac:dyDescent="0.2">
      <c r="A237" s="1" t="s">
        <v>91</v>
      </c>
      <c r="B237" s="7">
        <v>20</v>
      </c>
      <c r="C237" s="3">
        <v>-4481.16</v>
      </c>
      <c r="D237" s="72"/>
      <c r="E237" s="89">
        <f t="shared" si="70"/>
        <v>6.0170285751596207E-4</v>
      </c>
      <c r="F237" s="23"/>
      <c r="G237" s="23">
        <f t="shared" si="71"/>
        <v>-3360.87</v>
      </c>
      <c r="H237" s="23" t="s">
        <v>51</v>
      </c>
      <c r="I237" s="24">
        <f t="shared" si="72"/>
        <v>1176.3045</v>
      </c>
      <c r="J237" s="24"/>
      <c r="K237" s="23">
        <f t="shared" si="73"/>
        <v>50.413049999999998</v>
      </c>
      <c r="L237" s="23"/>
      <c r="M237" s="23">
        <f t="shared" si="74"/>
        <v>1226.7175499999998</v>
      </c>
      <c r="N237" s="23"/>
    </row>
    <row r="238" spans="1:14" x14ac:dyDescent="0.2">
      <c r="A238" s="1" t="s">
        <v>92</v>
      </c>
      <c r="B238" s="7">
        <v>30</v>
      </c>
      <c r="C238" s="3">
        <v>-12909.945000000003</v>
      </c>
      <c r="D238" s="72"/>
      <c r="E238" s="89">
        <f t="shared" si="70"/>
        <v>1.7334687440024256E-3</v>
      </c>
      <c r="F238" s="23"/>
      <c r="G238" s="23">
        <f t="shared" si="71"/>
        <v>-9682.4587500000034</v>
      </c>
      <c r="H238" s="23" t="s">
        <v>51</v>
      </c>
      <c r="I238" s="24">
        <f t="shared" si="72"/>
        <v>3388.8605625000009</v>
      </c>
      <c r="J238" s="24"/>
      <c r="K238" s="23">
        <f t="shared" si="73"/>
        <v>145.23688125000004</v>
      </c>
      <c r="L238" s="23"/>
      <c r="M238" s="23">
        <f t="shared" si="74"/>
        <v>3534.0974437500008</v>
      </c>
      <c r="N238" s="23"/>
    </row>
    <row r="239" spans="1:14" x14ac:dyDescent="0.2">
      <c r="A239" s="1" t="s">
        <v>93</v>
      </c>
      <c r="B239" s="7">
        <v>50</v>
      </c>
      <c r="C239" s="3">
        <v>0</v>
      </c>
      <c r="D239" s="72"/>
      <c r="E239" s="89">
        <f t="shared" si="70"/>
        <v>0</v>
      </c>
      <c r="F239" s="23"/>
      <c r="G239" s="23">
        <f t="shared" si="71"/>
        <v>0</v>
      </c>
      <c r="H239" s="23" t="s">
        <v>51</v>
      </c>
      <c r="I239" s="24">
        <f t="shared" si="72"/>
        <v>0</v>
      </c>
      <c r="J239" s="24"/>
      <c r="K239" s="23">
        <f t="shared" si="73"/>
        <v>0</v>
      </c>
      <c r="L239" s="23"/>
      <c r="M239" s="23">
        <f t="shared" si="74"/>
        <v>0</v>
      </c>
      <c r="N239" s="23"/>
    </row>
    <row r="240" spans="1:14" x14ac:dyDescent="0.2">
      <c r="A240" s="1" t="s">
        <v>94</v>
      </c>
      <c r="B240" s="8">
        <v>60</v>
      </c>
      <c r="C240" s="3">
        <v>-1927.605</v>
      </c>
      <c r="D240" s="72"/>
      <c r="E240" s="89">
        <f t="shared" si="70"/>
        <v>2.5882705296442353E-4</v>
      </c>
      <c r="F240" s="23"/>
      <c r="G240" s="23">
        <f t="shared" si="71"/>
        <v>-1445.7037500000001</v>
      </c>
      <c r="H240" s="24" t="s">
        <v>51</v>
      </c>
      <c r="I240" s="24">
        <f t="shared" si="72"/>
        <v>505.99631249999999</v>
      </c>
      <c r="J240" s="24"/>
      <c r="K240" s="23">
        <f t="shared" si="73"/>
        <v>21.685556250000001</v>
      </c>
      <c r="L240" s="23"/>
      <c r="M240" s="24">
        <f t="shared" si="74"/>
        <v>527.68186875000004</v>
      </c>
      <c r="N240" s="24"/>
    </row>
    <row r="241" spans="1:14" x14ac:dyDescent="0.2">
      <c r="A241" s="1" t="s">
        <v>95</v>
      </c>
      <c r="B241" s="8">
        <v>70</v>
      </c>
      <c r="C241" s="72">
        <v>0</v>
      </c>
      <c r="D241" s="72"/>
      <c r="E241" s="89">
        <f t="shared" si="70"/>
        <v>0</v>
      </c>
      <c r="F241" s="23"/>
      <c r="G241" s="23">
        <f t="shared" si="71"/>
        <v>0</v>
      </c>
      <c r="H241" s="24" t="s">
        <v>51</v>
      </c>
      <c r="I241" s="24">
        <f t="shared" si="72"/>
        <v>0</v>
      </c>
      <c r="J241" s="24"/>
      <c r="K241" s="23">
        <f t="shared" si="73"/>
        <v>0</v>
      </c>
      <c r="L241" s="23"/>
      <c r="M241" s="24">
        <f t="shared" si="74"/>
        <v>0</v>
      </c>
      <c r="N241" s="24"/>
    </row>
    <row r="242" spans="1:14" x14ac:dyDescent="0.2">
      <c r="A242" s="1" t="s">
        <v>24</v>
      </c>
      <c r="B242" s="8">
        <v>80</v>
      </c>
      <c r="C242" s="72">
        <v>-2328.4349999999995</v>
      </c>
      <c r="D242" s="72"/>
      <c r="E242" s="89">
        <f t="shared" si="70"/>
        <v>3.1264806278735388E-4</v>
      </c>
      <c r="F242" s="23"/>
      <c r="G242" s="23">
        <f t="shared" si="71"/>
        <v>-1746.3262499999994</v>
      </c>
      <c r="H242" s="24" t="s">
        <v>51</v>
      </c>
      <c r="I242" s="24">
        <f t="shared" si="72"/>
        <v>611.21418749999975</v>
      </c>
      <c r="J242" s="24"/>
      <c r="K242" s="23">
        <f t="shared" si="73"/>
        <v>26.194893749999991</v>
      </c>
      <c r="L242" s="23"/>
      <c r="M242" s="24">
        <f t="shared" si="74"/>
        <v>637.40908124999976</v>
      </c>
      <c r="N242" s="24"/>
    </row>
    <row r="243" spans="1:14" x14ac:dyDescent="0.2">
      <c r="A243" s="1" t="s">
        <v>25</v>
      </c>
      <c r="B243" s="8">
        <v>180</v>
      </c>
      <c r="C243" s="82">
        <v>0</v>
      </c>
      <c r="D243" s="72"/>
      <c r="E243" s="98">
        <f t="shared" si="70"/>
        <v>0</v>
      </c>
      <c r="F243" s="23"/>
      <c r="G243" s="37">
        <f t="shared" si="71"/>
        <v>0</v>
      </c>
      <c r="H243" s="23" t="s">
        <v>51</v>
      </c>
      <c r="I243" s="37">
        <f t="shared" si="72"/>
        <v>0</v>
      </c>
      <c r="J243" s="24"/>
      <c r="K243" s="37">
        <f t="shared" si="73"/>
        <v>0</v>
      </c>
      <c r="L243" s="23"/>
      <c r="M243" s="37">
        <f t="shared" si="74"/>
        <v>0</v>
      </c>
      <c r="N243" s="24"/>
    </row>
    <row r="244" spans="1:14" x14ac:dyDescent="0.2">
      <c r="A244" s="1"/>
      <c r="B244" s="8"/>
      <c r="C244" s="72"/>
      <c r="D244" s="72"/>
      <c r="E244" s="32"/>
      <c r="F244" s="23"/>
      <c r="G244" s="24"/>
      <c r="H244" s="23"/>
      <c r="I244" s="24"/>
      <c r="J244" s="24"/>
      <c r="K244" s="24"/>
      <c r="L244" s="23"/>
      <c r="M244" s="24"/>
      <c r="N244" s="24"/>
    </row>
    <row r="245" spans="1:14" ht="13.5" thickBot="1" x14ac:dyDescent="0.25">
      <c r="A245" s="1" t="s">
        <v>108</v>
      </c>
      <c r="C245" s="65">
        <f>SUM(C236:C244)</f>
        <v>-7447463.3850000007</v>
      </c>
      <c r="D245" s="32"/>
      <c r="E245" s="90">
        <f>SUM(E235:E244)</f>
        <v>0.99999999999999978</v>
      </c>
      <c r="F245" s="83"/>
      <c r="G245" s="81">
        <f>SUM(G236:G244)</f>
        <v>-5585597.5387500003</v>
      </c>
      <c r="H245" s="23" t="s">
        <v>51</v>
      </c>
      <c r="I245" s="67">
        <f>SUM(I236:I244)</f>
        <v>1954959.1385625</v>
      </c>
      <c r="J245" s="24"/>
      <c r="K245" s="67">
        <f>SUM(K236:K244)</f>
        <v>83783.963081249996</v>
      </c>
      <c r="L245" s="23"/>
      <c r="M245" s="67">
        <f>SUM(I245:K245)</f>
        <v>2038743.10164375</v>
      </c>
      <c r="N245" s="24"/>
    </row>
    <row r="246" spans="1:14" ht="13.5" thickTop="1" x14ac:dyDescent="0.2">
      <c r="A246" s="1"/>
      <c r="C246" s="31"/>
      <c r="D246" s="32"/>
      <c r="E246" s="99"/>
      <c r="F246" s="83"/>
      <c r="G246" s="19"/>
      <c r="H246" s="23"/>
      <c r="I246" s="24"/>
      <c r="J246" s="24"/>
      <c r="K246" s="24"/>
      <c r="L246" s="23"/>
      <c r="M246" s="23">
        <f>G245*0.365+M245</f>
        <v>0</v>
      </c>
      <c r="N246" s="23"/>
    </row>
    <row r="247" spans="1:14" ht="13.5" thickBot="1" x14ac:dyDescent="0.25">
      <c r="A247" s="1"/>
      <c r="B247" s="91"/>
      <c r="C247" s="32" t="s">
        <v>114</v>
      </c>
      <c r="D247" s="32"/>
      <c r="E247" s="74">
        <f>C245</f>
        <v>-7447463.3850000007</v>
      </c>
      <c r="F247" s="83">
        <f>F5</f>
        <v>0.75</v>
      </c>
      <c r="G247" s="35">
        <f>+E247*F247</f>
        <v>-5585597.5387500003</v>
      </c>
      <c r="H247" s="23"/>
      <c r="I247" s="32"/>
      <c r="J247" s="86"/>
      <c r="K247" s="85"/>
      <c r="L247" s="23"/>
      <c r="M247" s="85"/>
      <c r="N247" s="85"/>
    </row>
    <row r="248" spans="1:14" s="1" customFormat="1" ht="13.5" thickTop="1" x14ac:dyDescent="0.2">
      <c r="B248" s="94"/>
      <c r="C248" s="3"/>
      <c r="D248" s="3"/>
      <c r="E248" s="35"/>
      <c r="F248" s="35"/>
      <c r="G248" s="35"/>
      <c r="H248" s="35"/>
      <c r="I248" s="3"/>
      <c r="J248" s="20"/>
      <c r="K248" s="95"/>
      <c r="L248" s="35"/>
      <c r="M248" s="95"/>
      <c r="N248" s="95"/>
    </row>
    <row r="249" spans="1:14" x14ac:dyDescent="0.2">
      <c r="A249" s="1"/>
      <c r="C249" s="31"/>
      <c r="D249" s="32"/>
      <c r="E249" s="31"/>
      <c r="F249" s="23"/>
      <c r="G249" s="24"/>
      <c r="H249" s="23"/>
      <c r="I249" s="104"/>
      <c r="J249" s="24"/>
      <c r="K249" s="24"/>
      <c r="L249" s="23"/>
      <c r="M249" s="24"/>
      <c r="N249" s="24"/>
    </row>
    <row r="250" spans="1:14" ht="51" x14ac:dyDescent="0.2">
      <c r="A250" s="70" t="s">
        <v>122</v>
      </c>
      <c r="B250" s="38" t="s">
        <v>79</v>
      </c>
      <c r="C250" s="73"/>
      <c r="D250" s="28"/>
      <c r="E250" s="57">
        <f>E7</f>
        <v>42886</v>
      </c>
      <c r="F250" s="23"/>
      <c r="G250" s="58" t="s">
        <v>86</v>
      </c>
      <c r="H250" s="59"/>
      <c r="I250" s="58" t="s">
        <v>87</v>
      </c>
      <c r="J250" s="60"/>
      <c r="K250" s="58" t="s">
        <v>88</v>
      </c>
      <c r="L250" s="59"/>
      <c r="M250" s="58" t="s">
        <v>89</v>
      </c>
      <c r="N250" s="60"/>
    </row>
    <row r="251" spans="1:14" x14ac:dyDescent="0.2">
      <c r="A251" s="1"/>
      <c r="C251" s="31"/>
      <c r="D251" s="32"/>
      <c r="E251" s="72"/>
      <c r="F251" s="35"/>
      <c r="G251" s="24"/>
      <c r="H251" s="23"/>
      <c r="I251" s="24"/>
      <c r="J251" s="24"/>
      <c r="K251" s="24"/>
      <c r="L251" s="23"/>
      <c r="M251" s="24"/>
      <c r="N251" s="24"/>
    </row>
    <row r="252" spans="1:14" x14ac:dyDescent="0.2">
      <c r="A252" s="1" t="s">
        <v>90</v>
      </c>
      <c r="B252" s="7">
        <v>10</v>
      </c>
      <c r="C252" s="73"/>
      <c r="D252" s="61"/>
      <c r="E252" s="72">
        <v>22614374.285714287</v>
      </c>
      <c r="F252" s="80"/>
      <c r="G252" s="23">
        <f t="shared" ref="G252:G257" si="75">+C252-E252</f>
        <v>-22614374.285714287</v>
      </c>
      <c r="H252" s="23"/>
      <c r="I252" s="23">
        <f>G252*-0.35</f>
        <v>7915031</v>
      </c>
      <c r="J252" s="24"/>
      <c r="K252" s="23">
        <v>0</v>
      </c>
      <c r="L252" s="23"/>
      <c r="M252" s="23">
        <f t="shared" ref="M252:M259" si="76">SUM(I252:K252)</f>
        <v>7915031</v>
      </c>
      <c r="N252" s="23"/>
    </row>
    <row r="253" spans="1:14" x14ac:dyDescent="0.2">
      <c r="A253" s="1" t="s">
        <v>91</v>
      </c>
      <c r="B253" s="7">
        <v>20</v>
      </c>
      <c r="C253" s="73"/>
      <c r="D253" s="61"/>
      <c r="E253" s="80"/>
      <c r="F253" s="80"/>
      <c r="G253" s="23">
        <f t="shared" si="75"/>
        <v>0</v>
      </c>
      <c r="H253" s="23"/>
      <c r="I253" s="23">
        <f t="shared" ref="I253:I259" si="77">-G253*$K$2</f>
        <v>0</v>
      </c>
      <c r="J253" s="24"/>
      <c r="K253" s="23">
        <f t="shared" ref="K253:K259" si="78">-G253*$K$3</f>
        <v>0</v>
      </c>
      <c r="L253" s="23"/>
      <c r="M253" s="23">
        <f t="shared" si="76"/>
        <v>0</v>
      </c>
      <c r="N253" s="23"/>
    </row>
    <row r="254" spans="1:14" x14ac:dyDescent="0.2">
      <c r="A254" s="1" t="s">
        <v>92</v>
      </c>
      <c r="B254" s="7">
        <v>30</v>
      </c>
      <c r="C254" s="73"/>
      <c r="D254" s="61"/>
      <c r="E254" s="80"/>
      <c r="F254" s="80"/>
      <c r="G254" s="23">
        <f t="shared" si="75"/>
        <v>0</v>
      </c>
      <c r="H254" s="23"/>
      <c r="I254" s="23">
        <f t="shared" si="77"/>
        <v>0</v>
      </c>
      <c r="J254" s="24"/>
      <c r="K254" s="23">
        <f t="shared" si="78"/>
        <v>0</v>
      </c>
      <c r="L254" s="23"/>
      <c r="M254" s="23">
        <f t="shared" si="76"/>
        <v>0</v>
      </c>
      <c r="N254" s="23"/>
    </row>
    <row r="255" spans="1:14" x14ac:dyDescent="0.2">
      <c r="A255" s="1" t="s">
        <v>93</v>
      </c>
      <c r="B255" s="7">
        <v>50</v>
      </c>
      <c r="C255" s="73"/>
      <c r="D255" s="61"/>
      <c r="E255" s="80"/>
      <c r="F255" s="80"/>
      <c r="G255" s="23">
        <f t="shared" si="75"/>
        <v>0</v>
      </c>
      <c r="H255" s="23"/>
      <c r="I255" s="23">
        <f t="shared" si="77"/>
        <v>0</v>
      </c>
      <c r="J255" s="24"/>
      <c r="K255" s="23">
        <f t="shared" si="78"/>
        <v>0</v>
      </c>
      <c r="L255" s="23"/>
      <c r="M255" s="23">
        <f t="shared" si="76"/>
        <v>0</v>
      </c>
      <c r="N255" s="23"/>
    </row>
    <row r="256" spans="1:14" x14ac:dyDescent="0.2">
      <c r="A256" s="1" t="s">
        <v>94</v>
      </c>
      <c r="B256" s="8">
        <v>60</v>
      </c>
      <c r="C256" s="73"/>
      <c r="D256" s="61"/>
      <c r="E256" s="80"/>
      <c r="F256" s="35"/>
      <c r="G256" s="23">
        <f t="shared" si="75"/>
        <v>0</v>
      </c>
      <c r="H256" s="23"/>
      <c r="I256" s="23">
        <f t="shared" si="77"/>
        <v>0</v>
      </c>
      <c r="J256" s="24"/>
      <c r="K256" s="23">
        <f t="shared" si="78"/>
        <v>0</v>
      </c>
      <c r="L256" s="23"/>
      <c r="M256" s="23">
        <f t="shared" si="76"/>
        <v>0</v>
      </c>
      <c r="N256" s="23"/>
    </row>
    <row r="257" spans="1:14" x14ac:dyDescent="0.2">
      <c r="A257" s="1" t="s">
        <v>95</v>
      </c>
      <c r="B257" s="8">
        <v>70</v>
      </c>
      <c r="C257" s="73"/>
      <c r="D257" s="61"/>
      <c r="E257" s="80"/>
      <c r="F257" s="19"/>
      <c r="G257" s="24">
        <f t="shared" si="75"/>
        <v>0</v>
      </c>
      <c r="H257" s="24"/>
      <c r="I257" s="24">
        <f t="shared" si="77"/>
        <v>0</v>
      </c>
      <c r="J257" s="24"/>
      <c r="K257" s="23">
        <f t="shared" si="78"/>
        <v>0</v>
      </c>
      <c r="L257" s="23"/>
      <c r="M257" s="24">
        <f t="shared" si="76"/>
        <v>0</v>
      </c>
      <c r="N257" s="24"/>
    </row>
    <row r="258" spans="1:14" x14ac:dyDescent="0.2">
      <c r="A258" s="1" t="s">
        <v>24</v>
      </c>
      <c r="B258" s="8">
        <v>80</v>
      </c>
      <c r="C258" s="73"/>
      <c r="D258" s="61"/>
      <c r="E258" s="80"/>
      <c r="F258" s="63"/>
      <c r="G258" s="24">
        <f>+C258-E258</f>
        <v>0</v>
      </c>
      <c r="H258" s="24"/>
      <c r="I258" s="24">
        <f t="shared" si="77"/>
        <v>0</v>
      </c>
      <c r="J258" s="24"/>
      <c r="K258" s="23">
        <f t="shared" si="78"/>
        <v>0</v>
      </c>
      <c r="L258" s="23"/>
      <c r="M258" s="24">
        <f t="shared" si="76"/>
        <v>0</v>
      </c>
      <c r="N258" s="24"/>
    </row>
    <row r="259" spans="1:14" x14ac:dyDescent="0.2">
      <c r="A259" s="1" t="s">
        <v>25</v>
      </c>
      <c r="B259" s="8">
        <v>180</v>
      </c>
      <c r="C259" s="73"/>
      <c r="D259" s="61"/>
      <c r="E259" s="105"/>
      <c r="F259" s="64"/>
      <c r="G259" s="37">
        <f>+C259-E259</f>
        <v>0</v>
      </c>
      <c r="H259" s="23"/>
      <c r="I259" s="37">
        <f t="shared" si="77"/>
        <v>0</v>
      </c>
      <c r="J259" s="24"/>
      <c r="K259" s="37">
        <f t="shared" si="78"/>
        <v>0</v>
      </c>
      <c r="L259" s="23"/>
      <c r="M259" s="37">
        <f t="shared" si="76"/>
        <v>0</v>
      </c>
      <c r="N259" s="24"/>
    </row>
    <row r="260" spans="1:14" x14ac:dyDescent="0.2">
      <c r="A260" s="1"/>
      <c r="C260" s="72"/>
      <c r="D260" s="32"/>
      <c r="E260" s="32" t="s">
        <v>51</v>
      </c>
      <c r="F260" s="23"/>
      <c r="G260" s="23"/>
      <c r="H260" s="23"/>
      <c r="I260" s="23"/>
      <c r="J260" s="24"/>
      <c r="K260" s="23"/>
      <c r="L260" s="23"/>
      <c r="M260" s="23"/>
      <c r="N260" s="23"/>
    </row>
    <row r="261" spans="1:14" ht="13.5" thickBot="1" x14ac:dyDescent="0.25">
      <c r="A261" s="1" t="s">
        <v>80</v>
      </c>
      <c r="C261" s="72"/>
      <c r="D261" s="32"/>
      <c r="E261" s="65">
        <f>SUM(E252:E260)</f>
        <v>22614374.285714287</v>
      </c>
      <c r="F261" s="23"/>
      <c r="G261" s="67">
        <f>+C261-E261</f>
        <v>-22614374.285714287</v>
      </c>
      <c r="H261" s="23"/>
      <c r="I261" s="67">
        <f>SUM(I252:I260)</f>
        <v>7915031</v>
      </c>
      <c r="J261" s="24"/>
      <c r="K261" s="67">
        <f>SUM(K252:K260)</f>
        <v>0</v>
      </c>
      <c r="L261" s="23"/>
      <c r="M261" s="67">
        <f>SUM(I261:K261)</f>
        <v>7915031</v>
      </c>
      <c r="N261" s="24"/>
    </row>
    <row r="262" spans="1:14" ht="13.5" thickTop="1" x14ac:dyDescent="0.2">
      <c r="A262" s="1"/>
      <c r="C262" s="72"/>
      <c r="D262" s="32"/>
      <c r="E262" s="31"/>
      <c r="F262" s="23"/>
      <c r="G262" s="24"/>
      <c r="H262" s="23"/>
      <c r="I262" s="69"/>
      <c r="J262" s="68"/>
      <c r="K262" s="69"/>
      <c r="L262" s="23"/>
      <c r="M262" s="23"/>
      <c r="N262" s="23"/>
    </row>
    <row r="263" spans="1:14" ht="51" x14ac:dyDescent="0.2">
      <c r="A263" s="70" t="s">
        <v>123</v>
      </c>
      <c r="B263" s="38" t="s">
        <v>79</v>
      </c>
      <c r="C263" s="73"/>
      <c r="D263" s="85"/>
      <c r="E263" s="106" t="s">
        <v>15</v>
      </c>
      <c r="F263" s="85"/>
      <c r="G263" s="58" t="s">
        <v>124</v>
      </c>
      <c r="H263" s="85"/>
      <c r="I263" s="58" t="s">
        <v>87</v>
      </c>
      <c r="J263" s="60"/>
      <c r="K263" s="58" t="s">
        <v>88</v>
      </c>
      <c r="L263" s="59"/>
      <c r="M263" s="58" t="s">
        <v>89</v>
      </c>
      <c r="N263" s="60"/>
    </row>
    <row r="264" spans="1:14" x14ac:dyDescent="0.2">
      <c r="C264" s="32"/>
      <c r="D264" s="32"/>
      <c r="E264" s="31"/>
      <c r="F264" s="23"/>
      <c r="G264" s="86"/>
      <c r="H264" s="85"/>
      <c r="I264" s="86"/>
      <c r="J264" s="86"/>
      <c r="K264" s="86"/>
      <c r="L264" s="23"/>
      <c r="M264" s="86"/>
      <c r="N264" s="86"/>
    </row>
    <row r="265" spans="1:14" x14ac:dyDescent="0.2">
      <c r="A265" s="7" t="s">
        <v>90</v>
      </c>
      <c r="B265" s="7">
        <v>10</v>
      </c>
      <c r="C265" s="32"/>
      <c r="D265" s="32"/>
      <c r="E265" s="237">
        <v>0</v>
      </c>
      <c r="F265" s="23"/>
      <c r="G265" s="24">
        <f t="shared" ref="G265:G272" si="79">E265*$G$276</f>
        <v>0</v>
      </c>
      <c r="H265" s="24"/>
      <c r="I265" s="24">
        <f t="shared" ref="I265:I274" si="80">-G265*$K$2</f>
        <v>0</v>
      </c>
      <c r="J265" s="24"/>
      <c r="K265" s="24">
        <f t="shared" ref="K265:K274" si="81">-G265*$K$3</f>
        <v>0</v>
      </c>
      <c r="L265" s="23"/>
      <c r="M265" s="24">
        <f t="shared" ref="M265:M274" si="82">SUM(I265:K265)</f>
        <v>0</v>
      </c>
      <c r="N265" s="24"/>
    </row>
    <row r="266" spans="1:14" x14ac:dyDescent="0.2">
      <c r="A266" s="7" t="s">
        <v>91</v>
      </c>
      <c r="B266" s="7">
        <v>20</v>
      </c>
      <c r="C266" s="32"/>
      <c r="D266" s="32"/>
      <c r="E266" s="239">
        <v>9.2600000000000002E-2</v>
      </c>
      <c r="F266" s="23"/>
      <c r="G266" s="24">
        <f t="shared" si="79"/>
        <v>1578682.3261500001</v>
      </c>
      <c r="H266" s="23"/>
      <c r="I266" s="24">
        <f t="shared" si="80"/>
        <v>-552538.81415250001</v>
      </c>
      <c r="J266" s="24"/>
      <c r="K266" s="24">
        <f t="shared" si="81"/>
        <v>-23680.234892250002</v>
      </c>
      <c r="L266" s="23"/>
      <c r="M266" s="24">
        <f t="shared" si="82"/>
        <v>-576219.04904475005</v>
      </c>
      <c r="N266" s="24"/>
    </row>
    <row r="267" spans="1:14" x14ac:dyDescent="0.2">
      <c r="A267" s="7" t="s">
        <v>92</v>
      </c>
      <c r="B267" s="7">
        <v>30</v>
      </c>
      <c r="C267" s="32"/>
      <c r="D267" s="32"/>
      <c r="E267" s="239">
        <v>8.1900000000000001E-2</v>
      </c>
      <c r="F267" s="23"/>
      <c r="G267" s="24">
        <f t="shared" si="79"/>
        <v>1396264.3899749999</v>
      </c>
      <c r="H267" s="23"/>
      <c r="I267" s="24">
        <f t="shared" si="80"/>
        <v>-488692.53649124992</v>
      </c>
      <c r="J267" s="24"/>
      <c r="K267" s="24">
        <f t="shared" si="81"/>
        <v>-20943.965849624998</v>
      </c>
      <c r="L267" s="23"/>
      <c r="M267" s="24">
        <f t="shared" si="82"/>
        <v>-509636.50234087493</v>
      </c>
      <c r="N267" s="24"/>
    </row>
    <row r="268" spans="1:14" x14ac:dyDescent="0.2">
      <c r="A268" s="7" t="s">
        <v>93</v>
      </c>
      <c r="B268" s="7">
        <v>50</v>
      </c>
      <c r="C268" s="32"/>
      <c r="D268" s="32"/>
      <c r="E268" s="239">
        <v>0.10390000000000001</v>
      </c>
      <c r="F268" s="23"/>
      <c r="G268" s="24">
        <f t="shared" si="79"/>
        <v>1771329.3054750001</v>
      </c>
      <c r="H268" s="23"/>
      <c r="I268" s="24">
        <f t="shared" si="80"/>
        <v>-619965.25691624999</v>
      </c>
      <c r="J268" s="24"/>
      <c r="K268" s="24">
        <f t="shared" si="81"/>
        <v>-26569.939582125</v>
      </c>
      <c r="L268" s="23"/>
      <c r="M268" s="24">
        <f t="shared" si="82"/>
        <v>-646535.19649837504</v>
      </c>
      <c r="N268" s="24"/>
    </row>
    <row r="269" spans="1:14" x14ac:dyDescent="0.2">
      <c r="A269" s="7" t="s">
        <v>94</v>
      </c>
      <c r="B269" s="8">
        <v>60</v>
      </c>
      <c r="C269" s="32"/>
      <c r="D269" s="32"/>
      <c r="E269" s="237">
        <v>6.8199999999999997E-2</v>
      </c>
      <c r="F269" s="24"/>
      <c r="G269" s="24">
        <f t="shared" si="79"/>
        <v>1162701.23805</v>
      </c>
      <c r="H269" s="24"/>
      <c r="I269" s="24">
        <f t="shared" si="80"/>
        <v>-406945.43331749999</v>
      </c>
      <c r="J269" s="24"/>
      <c r="K269" s="24">
        <f t="shared" si="81"/>
        <v>-17440.518570749999</v>
      </c>
      <c r="L269" s="23"/>
      <c r="M269" s="24">
        <f t="shared" si="82"/>
        <v>-424385.95188825001</v>
      </c>
      <c r="N269" s="24"/>
    </row>
    <row r="270" spans="1:14" x14ac:dyDescent="0.2">
      <c r="A270" s="7" t="s">
        <v>95</v>
      </c>
      <c r="B270" s="8">
        <v>70</v>
      </c>
      <c r="C270" s="32"/>
      <c r="D270" s="32"/>
      <c r="E270" s="237">
        <v>7.1599999999999997E-2</v>
      </c>
      <c r="F270" s="24"/>
      <c r="G270" s="24">
        <f t="shared" si="79"/>
        <v>1220665.8159</v>
      </c>
      <c r="H270" s="24"/>
      <c r="I270" s="24">
        <f t="shared" si="80"/>
        <v>-427233.03556499997</v>
      </c>
      <c r="J270" s="24"/>
      <c r="K270" s="24">
        <f>-G270*$K$3</f>
        <v>-18309.987238500002</v>
      </c>
      <c r="L270" s="23"/>
      <c r="M270" s="24">
        <f t="shared" si="82"/>
        <v>-445543.02280349995</v>
      </c>
      <c r="N270" s="24"/>
    </row>
    <row r="271" spans="1:14" x14ac:dyDescent="0.2">
      <c r="A271" s="7" t="s">
        <v>24</v>
      </c>
      <c r="B271" s="8">
        <v>80</v>
      </c>
      <c r="C271" s="32"/>
      <c r="D271" s="32"/>
      <c r="E271" s="237">
        <v>0.40179999999999999</v>
      </c>
      <c r="F271" s="24"/>
      <c r="G271" s="24">
        <f t="shared" si="79"/>
        <v>6850049.2294499995</v>
      </c>
      <c r="H271" s="24"/>
      <c r="I271" s="24">
        <f t="shared" si="80"/>
        <v>-2397517.2303074999</v>
      </c>
      <c r="J271" s="24"/>
      <c r="K271" s="24">
        <f t="shared" si="81"/>
        <v>-102750.73844174999</v>
      </c>
      <c r="L271" s="23"/>
      <c r="M271" s="24">
        <f t="shared" si="82"/>
        <v>-2500267.9687492498</v>
      </c>
      <c r="N271" s="24"/>
    </row>
    <row r="272" spans="1:14" x14ac:dyDescent="0.2">
      <c r="A272" s="7" t="s">
        <v>25</v>
      </c>
      <c r="B272" s="8">
        <v>180</v>
      </c>
      <c r="C272" s="32"/>
      <c r="D272" s="32"/>
      <c r="E272" s="237">
        <v>0.18</v>
      </c>
      <c r="F272" s="23"/>
      <c r="G272" s="24">
        <f t="shared" si="79"/>
        <v>3068712.9449999998</v>
      </c>
      <c r="H272" s="23"/>
      <c r="I272" s="24">
        <f t="shared" si="80"/>
        <v>-1074049.5307499999</v>
      </c>
      <c r="J272" s="24"/>
      <c r="K272" s="24">
        <f t="shared" si="81"/>
        <v>-46030.694174999997</v>
      </c>
      <c r="L272" s="23"/>
      <c r="M272" s="24">
        <f t="shared" si="82"/>
        <v>-1120080.224925</v>
      </c>
      <c r="N272" s="24"/>
    </row>
    <row r="273" spans="1:14" x14ac:dyDescent="0.2">
      <c r="A273" s="1" t="s">
        <v>13</v>
      </c>
      <c r="B273" s="8">
        <v>212</v>
      </c>
      <c r="C273" s="32"/>
      <c r="D273" s="32"/>
      <c r="E273" s="237">
        <v>0</v>
      </c>
      <c r="F273" s="24"/>
      <c r="G273" s="24"/>
      <c r="H273" s="24"/>
      <c r="I273" s="24">
        <f t="shared" si="80"/>
        <v>0</v>
      </c>
      <c r="J273" s="24"/>
      <c r="K273" s="24">
        <f t="shared" si="81"/>
        <v>0</v>
      </c>
      <c r="L273" s="24"/>
      <c r="M273" s="24">
        <f t="shared" si="82"/>
        <v>0</v>
      </c>
      <c r="N273" s="24"/>
    </row>
    <row r="274" spans="1:14" x14ac:dyDescent="0.2">
      <c r="A274" s="1" t="s">
        <v>12</v>
      </c>
      <c r="B274" s="8">
        <v>312</v>
      </c>
      <c r="C274" s="32"/>
      <c r="D274" s="32"/>
      <c r="E274" s="237">
        <v>0</v>
      </c>
      <c r="F274" s="23"/>
      <c r="G274" s="24"/>
      <c r="H274" s="23"/>
      <c r="I274" s="24">
        <f t="shared" si="80"/>
        <v>0</v>
      </c>
      <c r="J274" s="24"/>
      <c r="K274" s="24">
        <f t="shared" si="81"/>
        <v>0</v>
      </c>
      <c r="L274" s="23"/>
      <c r="M274" s="24">
        <f t="shared" si="82"/>
        <v>0</v>
      </c>
      <c r="N274" s="24"/>
    </row>
    <row r="275" spans="1:14" x14ac:dyDescent="0.2">
      <c r="B275" s="8"/>
      <c r="C275" s="32"/>
      <c r="D275" s="32"/>
      <c r="E275" s="107"/>
      <c r="F275" s="23"/>
      <c r="G275" s="24"/>
      <c r="H275" s="23"/>
      <c r="I275" s="24"/>
      <c r="J275" s="24"/>
      <c r="K275" s="24"/>
      <c r="L275" s="23"/>
      <c r="M275" s="24"/>
      <c r="N275" s="24"/>
    </row>
    <row r="276" spans="1:14" ht="13.5" thickBot="1" x14ac:dyDescent="0.25">
      <c r="A276" s="7" t="s">
        <v>108</v>
      </c>
      <c r="C276" s="32"/>
      <c r="D276" s="32"/>
      <c r="E276" s="90">
        <f>SUM(E265:E275)</f>
        <v>1</v>
      </c>
      <c r="F276" s="23"/>
      <c r="G276" s="67">
        <f>+G278</f>
        <v>17048405.25</v>
      </c>
      <c r="H276" s="23"/>
      <c r="I276" s="67">
        <f>SUM(I265:I275)</f>
        <v>-5966941.8374999994</v>
      </c>
      <c r="J276" s="24"/>
      <c r="K276" s="67">
        <f>SUM(K265:K275)</f>
        <v>-255726.07874999999</v>
      </c>
      <c r="L276" s="23"/>
      <c r="M276" s="67">
        <f>SUM(I276:K276)</f>
        <v>-6222667.9162499998</v>
      </c>
      <c r="N276" s="24"/>
    </row>
    <row r="277" spans="1:14" ht="13.5" thickTop="1" x14ac:dyDescent="0.2">
      <c r="C277" s="32"/>
      <c r="D277" s="32"/>
      <c r="E277" s="99"/>
      <c r="F277" s="23"/>
      <c r="G277" s="24"/>
      <c r="H277" s="23"/>
      <c r="I277" s="69"/>
      <c r="J277" s="68"/>
      <c r="K277" s="69"/>
      <c r="L277" s="23"/>
      <c r="M277" s="23">
        <f>G276*0.365+M276</f>
        <v>0</v>
      </c>
      <c r="N277" s="23"/>
    </row>
    <row r="278" spans="1:14" ht="13.5" thickBot="1" x14ac:dyDescent="0.25">
      <c r="C278" s="32" t="s">
        <v>125</v>
      </c>
      <c r="D278" s="32"/>
      <c r="E278" s="74">
        <v>22731207</v>
      </c>
      <c r="F278" s="83">
        <f>$F$5</f>
        <v>0.75</v>
      </c>
      <c r="G278" s="35">
        <f>+E278*F278</f>
        <v>17048405.25</v>
      </c>
      <c r="H278" s="23"/>
      <c r="I278" s="69"/>
      <c r="J278" s="68"/>
      <c r="K278" s="69"/>
      <c r="L278" s="23"/>
      <c r="M278" s="23"/>
      <c r="N278" s="23"/>
    </row>
    <row r="279" spans="1:14" ht="13.5" thickTop="1" x14ac:dyDescent="0.2">
      <c r="C279" s="72"/>
      <c r="D279" s="32"/>
      <c r="E279" s="31"/>
      <c r="F279" s="23"/>
      <c r="G279" s="24"/>
      <c r="H279" s="23"/>
      <c r="I279" s="69"/>
      <c r="J279" s="68"/>
      <c r="K279" s="69"/>
      <c r="L279" s="23"/>
      <c r="M279" s="24"/>
      <c r="N279" s="24"/>
    </row>
    <row r="280" spans="1:14" x14ac:dyDescent="0.2">
      <c r="C280" s="31"/>
      <c r="D280" s="32"/>
      <c r="E280" s="31"/>
      <c r="F280" s="23"/>
      <c r="G280" s="24"/>
      <c r="H280" s="23"/>
      <c r="I280" s="69"/>
      <c r="J280" s="68"/>
      <c r="K280" s="69"/>
      <c r="L280" s="23"/>
      <c r="M280" s="24"/>
      <c r="N280" s="24"/>
    </row>
    <row r="281" spans="1:14" x14ac:dyDescent="0.2">
      <c r="C281" s="32"/>
      <c r="D281" s="32"/>
      <c r="E281" s="72"/>
      <c r="F281" s="108"/>
      <c r="G281" s="35"/>
      <c r="H281" s="23"/>
      <c r="I281" s="69"/>
      <c r="J281" s="68"/>
      <c r="K281" s="69"/>
      <c r="L281" s="23"/>
      <c r="M281" s="23"/>
      <c r="N281" s="23"/>
    </row>
    <row r="282" spans="1:14" x14ac:dyDescent="0.2">
      <c r="A282" s="7" t="s">
        <v>126</v>
      </c>
      <c r="B282" s="38" t="s">
        <v>79</v>
      </c>
      <c r="C282" s="32"/>
      <c r="D282" s="32"/>
      <c r="E282" s="32"/>
      <c r="F282" s="23"/>
      <c r="G282" s="23"/>
      <c r="H282" s="23"/>
      <c r="I282" s="23"/>
      <c r="J282" s="24"/>
      <c r="K282" s="23"/>
      <c r="L282" s="23"/>
      <c r="M282" s="23"/>
      <c r="N282" s="23"/>
    </row>
    <row r="283" spans="1:14" x14ac:dyDescent="0.2">
      <c r="C283" s="32"/>
      <c r="D283" s="32"/>
      <c r="E283" s="32"/>
      <c r="F283" s="23"/>
      <c r="G283" s="23"/>
      <c r="H283" s="23"/>
      <c r="I283" s="23"/>
      <c r="J283" s="24"/>
      <c r="K283" s="23">
        <f>G252*0.015</f>
        <v>-339215.61428571428</v>
      </c>
      <c r="L283" s="23"/>
      <c r="M283" s="23"/>
      <c r="N283" s="23"/>
    </row>
    <row r="284" spans="1:14" x14ac:dyDescent="0.2">
      <c r="A284" s="7" t="s">
        <v>90</v>
      </c>
      <c r="B284" s="7">
        <v>10</v>
      </c>
      <c r="C284" s="32"/>
      <c r="D284" s="32"/>
      <c r="E284" s="32"/>
      <c r="F284" s="23"/>
      <c r="G284" s="24">
        <f>SUMIF($B$7:$B$248,$B284,G$7:G$248)+SUMIF($B$265:$B$272,$B284,$G$265:$G$272)+G261</f>
        <v>-37402803.534100644</v>
      </c>
      <c r="H284" s="23"/>
      <c r="I284" s="24">
        <f>-G284*$K$2</f>
        <v>13090981.236935224</v>
      </c>
      <c r="J284" s="24"/>
      <c r="K284" s="24">
        <f>-G284*$K$3+(G252*0.015)</f>
        <v>221826.43872579531</v>
      </c>
      <c r="L284" s="23"/>
      <c r="M284" s="24">
        <f>SUM(I284:K284)</f>
        <v>13312807.67566102</v>
      </c>
      <c r="N284" s="24"/>
    </row>
    <row r="285" spans="1:14" x14ac:dyDescent="0.2">
      <c r="A285" s="7" t="s">
        <v>91</v>
      </c>
      <c r="B285" s="7">
        <v>20</v>
      </c>
      <c r="C285" s="32"/>
      <c r="D285" s="32"/>
      <c r="E285" s="32"/>
      <c r="F285" s="23"/>
      <c r="G285" s="24">
        <f t="shared" ref="G285:G290" si="83">SUMIF($B$7:$B$248,$B285,G$7:G$248)+SUMIF($B$265:$B$272,$B285,$G$265:$G$272)</f>
        <v>-44261585.808393367</v>
      </c>
      <c r="H285" s="23"/>
      <c r="I285" s="24">
        <f t="shared" ref="I285:I293" si="84">-G285*$K$2</f>
        <v>15491555.032937678</v>
      </c>
      <c r="J285" s="24"/>
      <c r="K285" s="24">
        <f t="shared" ref="K285:K293" si="85">-G285*$K$3</f>
        <v>663923.7871259005</v>
      </c>
      <c r="L285" s="23"/>
      <c r="M285" s="24">
        <f>SUM(I285:K285)</f>
        <v>16155478.820063578</v>
      </c>
      <c r="N285" s="24"/>
    </row>
    <row r="286" spans="1:14" x14ac:dyDescent="0.2">
      <c r="A286" s="7" t="s">
        <v>92</v>
      </c>
      <c r="B286" s="7">
        <v>30</v>
      </c>
      <c r="C286" s="32"/>
      <c r="D286" s="32"/>
      <c r="E286" s="32"/>
      <c r="F286" s="23"/>
      <c r="G286" s="24">
        <f t="shared" si="83"/>
        <v>-33714358.515393086</v>
      </c>
      <c r="H286" s="23"/>
      <c r="I286" s="24">
        <f t="shared" si="84"/>
        <v>11800025.48038758</v>
      </c>
      <c r="J286" s="24"/>
      <c r="K286" s="24">
        <f t="shared" si="85"/>
        <v>505715.37773089629</v>
      </c>
      <c r="L286" s="23"/>
      <c r="M286" s="24">
        <f t="shared" ref="M286:M293" si="86">SUM(I286:K286)</f>
        <v>12305740.858118476</v>
      </c>
      <c r="N286" s="24"/>
    </row>
    <row r="287" spans="1:14" x14ac:dyDescent="0.2">
      <c r="A287" s="7" t="s">
        <v>93</v>
      </c>
      <c r="B287" s="7">
        <v>50</v>
      </c>
      <c r="C287" s="32"/>
      <c r="D287" s="32"/>
      <c r="E287" s="32"/>
      <c r="F287" s="23"/>
      <c r="G287" s="24">
        <f t="shared" si="83"/>
        <v>-53488538.928591251</v>
      </c>
      <c r="H287" s="23"/>
      <c r="I287" s="24">
        <f t="shared" si="84"/>
        <v>18720988.625006936</v>
      </c>
      <c r="J287" s="24"/>
      <c r="K287" s="24">
        <f t="shared" si="85"/>
        <v>802328.08392886876</v>
      </c>
      <c r="L287" s="23"/>
      <c r="M287" s="24">
        <f t="shared" si="86"/>
        <v>19523316.708935805</v>
      </c>
      <c r="N287" s="24"/>
    </row>
    <row r="288" spans="1:14" x14ac:dyDescent="0.2">
      <c r="A288" s="7" t="s">
        <v>94</v>
      </c>
      <c r="B288" s="8">
        <v>60</v>
      </c>
      <c r="C288" s="32"/>
      <c r="D288" s="32"/>
      <c r="E288" s="32"/>
      <c r="F288" s="23"/>
      <c r="G288" s="24">
        <f t="shared" si="83"/>
        <v>-14362158.61500209</v>
      </c>
      <c r="H288" s="23"/>
      <c r="I288" s="24">
        <f t="shared" si="84"/>
        <v>5026755.5152507313</v>
      </c>
      <c r="J288" s="24"/>
      <c r="K288" s="24">
        <f t="shared" si="85"/>
        <v>215432.37922503136</v>
      </c>
      <c r="L288" s="23"/>
      <c r="M288" s="24">
        <f t="shared" si="86"/>
        <v>5242187.8944757627</v>
      </c>
      <c r="N288" s="24"/>
    </row>
    <row r="289" spans="1:14" x14ac:dyDescent="0.2">
      <c r="A289" s="7" t="s">
        <v>95</v>
      </c>
      <c r="B289" s="8">
        <v>70</v>
      </c>
      <c r="C289" s="32"/>
      <c r="D289" s="32"/>
      <c r="E289" s="32"/>
      <c r="F289" s="23"/>
      <c r="G289" s="24">
        <f t="shared" si="83"/>
        <v>-32934660.497414786</v>
      </c>
      <c r="H289" s="23"/>
      <c r="I289" s="24">
        <f t="shared" si="84"/>
        <v>11527131.174095174</v>
      </c>
      <c r="J289" s="24"/>
      <c r="K289" s="24">
        <f t="shared" si="85"/>
        <v>494019.9074612218</v>
      </c>
      <c r="L289" s="23"/>
      <c r="M289" s="24">
        <f t="shared" si="86"/>
        <v>12021151.081556397</v>
      </c>
      <c r="N289" s="24"/>
    </row>
    <row r="290" spans="1:14" x14ac:dyDescent="0.2">
      <c r="A290" s="7" t="s">
        <v>24</v>
      </c>
      <c r="B290" s="8">
        <v>80</v>
      </c>
      <c r="C290" s="32"/>
      <c r="D290" s="32"/>
      <c r="E290" s="32"/>
      <c r="F290" s="23"/>
      <c r="G290" s="24">
        <f t="shared" si="83"/>
        <v>-163170685.47634313</v>
      </c>
      <c r="H290" s="23"/>
      <c r="I290" s="24">
        <f t="shared" si="84"/>
        <v>57109739.916720092</v>
      </c>
      <c r="J290" s="24"/>
      <c r="K290" s="24">
        <f t="shared" si="85"/>
        <v>2447560.2821451467</v>
      </c>
      <c r="L290" s="23"/>
      <c r="M290" s="24">
        <f t="shared" si="86"/>
        <v>59557300.198865242</v>
      </c>
      <c r="N290" s="24"/>
    </row>
    <row r="291" spans="1:14" x14ac:dyDescent="0.2">
      <c r="A291" s="7" t="s">
        <v>25</v>
      </c>
      <c r="B291" s="8">
        <v>180</v>
      </c>
      <c r="C291" s="32"/>
      <c r="D291" s="32"/>
      <c r="E291" s="32"/>
      <c r="F291" s="23"/>
      <c r="G291" s="24">
        <f>SUMIF($B$7:$B$248,$B291,G$7:G$248)+SUMIF($B$265:$B$274,$B291,$G$265:$G$274)</f>
        <v>-165678835.55850491</v>
      </c>
      <c r="H291" s="23"/>
      <c r="I291" s="24">
        <f t="shared" si="84"/>
        <v>57987592.445476718</v>
      </c>
      <c r="J291" s="24"/>
      <c r="K291" s="24">
        <f t="shared" si="85"/>
        <v>2485182.5333775734</v>
      </c>
      <c r="L291" s="23"/>
      <c r="M291" s="24">
        <f t="shared" si="86"/>
        <v>60472774.978854291</v>
      </c>
      <c r="N291" s="24"/>
    </row>
    <row r="292" spans="1:14" x14ac:dyDescent="0.2">
      <c r="A292" s="1" t="s">
        <v>13</v>
      </c>
      <c r="B292" s="8">
        <v>212</v>
      </c>
      <c r="C292" s="32"/>
      <c r="D292" s="32"/>
      <c r="E292" s="32"/>
      <c r="F292" s="23"/>
      <c r="G292" s="24">
        <f>SUMIF($B$7:$B$248,$B292,G$7:G$248)+SUMIF($B$265:$B$274,$B292,$G$265:$G$274)</f>
        <v>0</v>
      </c>
      <c r="H292" s="23"/>
      <c r="I292" s="24">
        <f t="shared" si="84"/>
        <v>0</v>
      </c>
      <c r="J292" s="24"/>
      <c r="K292" s="24">
        <f t="shared" si="85"/>
        <v>0</v>
      </c>
      <c r="L292" s="23"/>
      <c r="M292" s="24">
        <f t="shared" si="86"/>
        <v>0</v>
      </c>
      <c r="N292" s="24"/>
    </row>
    <row r="293" spans="1:14" x14ac:dyDescent="0.2">
      <c r="A293" s="1" t="s">
        <v>12</v>
      </c>
      <c r="B293" s="8">
        <v>312</v>
      </c>
      <c r="C293" s="32"/>
      <c r="D293" s="32"/>
      <c r="E293" s="32"/>
      <c r="F293" s="23"/>
      <c r="G293" s="24">
        <f>SUMIF($B$7:$B$248,$B293,G$7:G$248)+SUMIF($B$265:$B$274,$B293,$G$265:$G$274)</f>
        <v>17194191.626174279</v>
      </c>
      <c r="H293" s="23"/>
      <c r="I293" s="24">
        <f t="shared" si="84"/>
        <v>-6017967.0691609969</v>
      </c>
      <c r="J293" s="24"/>
      <c r="K293" s="24">
        <f t="shared" si="85"/>
        <v>-257912.87439261418</v>
      </c>
      <c r="L293" s="23"/>
      <c r="M293" s="24">
        <f t="shared" si="86"/>
        <v>-6275879.9435536107</v>
      </c>
      <c r="N293" s="24"/>
    </row>
    <row r="294" spans="1:14" x14ac:dyDescent="0.2">
      <c r="C294" s="32"/>
      <c r="D294" s="32"/>
      <c r="E294" s="32"/>
      <c r="F294" s="23"/>
      <c r="G294" s="29"/>
      <c r="H294" s="23"/>
      <c r="I294" s="29"/>
      <c r="J294" s="24"/>
      <c r="K294" s="29"/>
      <c r="L294" s="23"/>
      <c r="M294" s="29"/>
      <c r="N294" s="24"/>
    </row>
    <row r="295" spans="1:14" ht="13.5" thickBot="1" x14ac:dyDescent="0.25">
      <c r="A295" s="7" t="s">
        <v>108</v>
      </c>
      <c r="C295" s="32"/>
      <c r="D295" s="32"/>
      <c r="E295" s="32"/>
      <c r="F295" s="23"/>
      <c r="G295" s="67">
        <f>SUM(G284:G294)</f>
        <v>-527819435.30756897</v>
      </c>
      <c r="H295" s="24"/>
      <c r="I295" s="67">
        <f>SUM(I284:I294)</f>
        <v>184736802.35764915</v>
      </c>
      <c r="J295" s="24"/>
      <c r="K295" s="67">
        <f>SUM(K284:K294)</f>
        <v>7578075.9153278209</v>
      </c>
      <c r="L295" s="24"/>
      <c r="M295" s="67">
        <f>SUM(I295:K295)</f>
        <v>192314878.27297696</v>
      </c>
      <c r="N295" s="24"/>
    </row>
    <row r="296" spans="1:14" ht="13.5" thickTop="1" x14ac:dyDescent="0.2">
      <c r="C296" s="32"/>
      <c r="D296" s="32"/>
      <c r="E296" s="32"/>
      <c r="F296" s="23"/>
      <c r="G296" s="23"/>
      <c r="H296" s="23"/>
      <c r="I296" s="23"/>
      <c r="J296" s="24"/>
      <c r="K296" s="23"/>
      <c r="L296" s="23"/>
      <c r="M296" s="23"/>
      <c r="N296" s="23"/>
    </row>
    <row r="297" spans="1:14" x14ac:dyDescent="0.2">
      <c r="C297" s="32"/>
    </row>
  </sheetData>
  <printOptions horizontalCentered="1"/>
  <pageMargins left="0.5" right="0.5" top="0.75" bottom="0.5" header="0.25" footer="0"/>
  <pageSetup scale="49" fitToHeight="0" orientation="portrait" r:id="rId1"/>
  <headerFooter alignWithMargins="0">
    <oddHeader>&amp;RCASE NO. 2017-00349
ATTACHMENT 3
TO AG DR NO. 1-32</oddHeader>
  </headerFooter>
  <rowBreaks count="4" manualBreakCount="4">
    <brk id="90" max="13" man="1"/>
    <brk id="167" max="13" man="1"/>
    <brk id="249" max="13" man="1"/>
    <brk id="334" max="12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[27]Notes!#REF!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Normal="100" workbookViewId="0"/>
  </sheetViews>
  <sheetFormatPr defaultRowHeight="12.75" x14ac:dyDescent="0.2"/>
  <cols>
    <col min="1" max="1" width="26.7109375" style="113" customWidth="1"/>
    <col min="2" max="2" width="14.85546875" style="113" bestFit="1" customWidth="1"/>
    <col min="3" max="3" width="16" style="113" customWidth="1"/>
    <col min="4" max="5" width="14" style="113" customWidth="1"/>
    <col min="6" max="6" width="17.42578125" style="113" customWidth="1"/>
    <col min="7" max="7" width="16.7109375" style="113" customWidth="1"/>
    <col min="8" max="8" width="17.140625" style="113" customWidth="1"/>
    <col min="9" max="9" width="15.7109375" style="113" customWidth="1"/>
    <col min="10" max="10" width="14.5703125" style="113" customWidth="1"/>
    <col min="11" max="11" width="14" style="113" customWidth="1"/>
    <col min="12" max="16384" width="9.140625" style="113"/>
  </cols>
  <sheetData>
    <row r="1" spans="1:19" x14ac:dyDescent="0.2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9" x14ac:dyDescent="0.2">
      <c r="A2" s="109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9" x14ac:dyDescent="0.2">
      <c r="A3" s="109" t="s">
        <v>130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9" x14ac:dyDescent="0.2">
      <c r="A4" s="109"/>
      <c r="B4" s="110"/>
      <c r="C4" s="110"/>
      <c r="D4" s="114"/>
      <c r="E4" s="114"/>
      <c r="F4" s="115"/>
      <c r="G4" s="114"/>
      <c r="H4" s="114"/>
      <c r="I4" s="114"/>
      <c r="J4" s="114"/>
      <c r="K4" s="114"/>
    </row>
    <row r="5" spans="1:19" x14ac:dyDescent="0.2">
      <c r="D5" s="116"/>
      <c r="E5" s="116"/>
      <c r="F5" s="116"/>
      <c r="G5" s="116"/>
      <c r="H5" s="116"/>
      <c r="I5" s="116"/>
      <c r="K5" s="117"/>
    </row>
    <row r="6" spans="1:19" x14ac:dyDescent="0.2">
      <c r="C6" s="115"/>
      <c r="D6" s="115"/>
      <c r="E6" s="115"/>
      <c r="F6" s="115"/>
      <c r="G6" s="115"/>
      <c r="H6" s="115"/>
      <c r="I6" s="115"/>
      <c r="J6" s="115"/>
      <c r="K6" s="115"/>
      <c r="L6" s="10"/>
      <c r="M6" s="10"/>
      <c r="N6" s="10"/>
      <c r="O6" s="10"/>
      <c r="P6" s="10"/>
      <c r="Q6" s="10"/>
      <c r="R6" s="10"/>
      <c r="S6" s="10"/>
    </row>
    <row r="7" spans="1:19" s="118" customFormat="1" x14ac:dyDescent="0.2">
      <c r="A7" s="110" t="s">
        <v>131</v>
      </c>
      <c r="B7" s="118" t="s">
        <v>17</v>
      </c>
      <c r="C7" s="118" t="s">
        <v>132</v>
      </c>
      <c r="D7" s="119" t="s">
        <v>2</v>
      </c>
      <c r="E7" s="119" t="s">
        <v>3</v>
      </c>
      <c r="F7" s="119" t="s">
        <v>4</v>
      </c>
      <c r="G7" s="119" t="s">
        <v>5</v>
      </c>
      <c r="H7" s="119" t="s">
        <v>6</v>
      </c>
      <c r="I7" s="119" t="s">
        <v>7</v>
      </c>
      <c r="J7" s="119" t="s">
        <v>8</v>
      </c>
      <c r="K7" s="119" t="s">
        <v>10</v>
      </c>
      <c r="L7" s="120"/>
      <c r="M7" s="120"/>
      <c r="N7" s="120"/>
      <c r="O7" s="120"/>
      <c r="P7" s="120"/>
      <c r="Q7" s="120"/>
    </row>
    <row r="8" spans="1:19" ht="13.5" thickBot="1" x14ac:dyDescent="0.25">
      <c r="A8" s="121"/>
      <c r="B8" s="122" t="s">
        <v>133</v>
      </c>
      <c r="C8" s="122" t="s">
        <v>134</v>
      </c>
      <c r="D8" s="123" t="s">
        <v>19</v>
      </c>
      <c r="E8" s="123" t="s">
        <v>135</v>
      </c>
      <c r="F8" s="123" t="s">
        <v>136</v>
      </c>
      <c r="G8" s="123" t="s">
        <v>137</v>
      </c>
      <c r="H8" s="123" t="s">
        <v>138</v>
      </c>
      <c r="I8" s="123" t="s">
        <v>139</v>
      </c>
      <c r="J8" s="123" t="s">
        <v>140</v>
      </c>
      <c r="K8" s="123" t="s">
        <v>13</v>
      </c>
      <c r="L8" s="10"/>
      <c r="M8" s="10"/>
      <c r="N8" s="10"/>
      <c r="O8" s="10"/>
      <c r="P8" s="10"/>
      <c r="Q8" s="10"/>
    </row>
    <row r="9" spans="1:19" x14ac:dyDescent="0.2">
      <c r="A9" s="113" t="s">
        <v>141</v>
      </c>
      <c r="B9" s="111">
        <f>SUM(C9:K9)</f>
        <v>3306291141.6999998</v>
      </c>
      <c r="C9" s="124">
        <v>-44000</v>
      </c>
      <c r="D9" s="125">
        <v>232551754</v>
      </c>
      <c r="E9" s="125">
        <v>243659000</v>
      </c>
      <c r="F9" s="125">
        <v>303750000</v>
      </c>
      <c r="G9" s="125">
        <v>196605000</v>
      </c>
      <c r="H9" s="125">
        <v>216092000</v>
      </c>
      <c r="I9" s="125">
        <v>1343788000</v>
      </c>
      <c r="J9" s="125">
        <v>432866000</v>
      </c>
      <c r="K9" s="35">
        <v>337023387.70000005</v>
      </c>
      <c r="L9" s="10"/>
      <c r="M9" s="10"/>
      <c r="N9" s="10"/>
      <c r="O9" s="10"/>
      <c r="P9" s="10"/>
      <c r="Q9" s="10"/>
    </row>
    <row r="10" spans="1:19" x14ac:dyDescent="0.2">
      <c r="A10" s="113" t="s">
        <v>142</v>
      </c>
      <c r="B10" s="111">
        <f>SUM(C10:K10)</f>
        <v>1452101141.7</v>
      </c>
      <c r="C10" s="111">
        <v>0</v>
      </c>
      <c r="D10" s="124">
        <v>78679754</v>
      </c>
      <c r="E10" s="124">
        <v>103218000</v>
      </c>
      <c r="F10" s="124">
        <v>127405000</v>
      </c>
      <c r="G10" s="124">
        <v>93074000</v>
      </c>
      <c r="H10" s="124">
        <v>96180000</v>
      </c>
      <c r="I10" s="124">
        <v>671570000</v>
      </c>
      <c r="J10" s="124">
        <v>0</v>
      </c>
      <c r="K10" s="124">
        <v>281974387.70000005</v>
      </c>
      <c r="L10" s="10"/>
      <c r="M10" s="10"/>
      <c r="N10" s="10"/>
      <c r="O10" s="10"/>
      <c r="P10" s="10"/>
      <c r="Q10" s="10"/>
    </row>
    <row r="11" spans="1:19" ht="13.5" thickBot="1" x14ac:dyDescent="0.25">
      <c r="A11" s="126" t="s">
        <v>143</v>
      </c>
      <c r="B11" s="127">
        <f>SUM(C11:K11)</f>
        <v>1854190000</v>
      </c>
      <c r="C11" s="127">
        <v>-44000</v>
      </c>
      <c r="D11" s="127">
        <v>153872000</v>
      </c>
      <c r="E11" s="127">
        <v>140441000</v>
      </c>
      <c r="F11" s="127">
        <v>176345000</v>
      </c>
      <c r="G11" s="127">
        <v>103531000</v>
      </c>
      <c r="H11" s="127">
        <v>119912000</v>
      </c>
      <c r="I11" s="127">
        <v>672218000</v>
      </c>
      <c r="J11" s="127">
        <v>432866000</v>
      </c>
      <c r="K11" s="127">
        <v>55049000</v>
      </c>
      <c r="L11" s="10"/>
      <c r="M11" s="10"/>
      <c r="N11" s="10"/>
      <c r="O11" s="10"/>
      <c r="P11" s="10"/>
      <c r="Q11" s="10"/>
    </row>
    <row r="12" spans="1:19" ht="14.25" thickTop="1" thickBot="1" x14ac:dyDescent="0.2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0"/>
      <c r="M12" s="10"/>
      <c r="N12" s="10"/>
      <c r="O12" s="10"/>
      <c r="P12" s="10"/>
      <c r="Q12" s="10"/>
    </row>
    <row r="13" spans="1:19" ht="13.5" thickBot="1" x14ac:dyDescent="0.25">
      <c r="A13" s="113" t="s">
        <v>144</v>
      </c>
      <c r="B13" s="129">
        <v>0.60680000000000001</v>
      </c>
      <c r="C13" s="130"/>
      <c r="D13" s="111"/>
      <c r="E13" s="111"/>
      <c r="F13" s="111"/>
      <c r="G13" s="111"/>
      <c r="H13" s="111"/>
      <c r="I13" s="111"/>
      <c r="J13" s="111"/>
      <c r="K13" s="111"/>
      <c r="L13" s="10"/>
      <c r="M13" s="10"/>
      <c r="N13" s="10"/>
      <c r="O13" s="10"/>
      <c r="P13" s="10"/>
      <c r="Q13" s="10"/>
    </row>
    <row r="14" spans="1:19" ht="13.5" thickBot="1" x14ac:dyDescent="0.25">
      <c r="B14" s="111"/>
      <c r="C14" s="131"/>
      <c r="D14" s="111"/>
      <c r="E14" s="111"/>
      <c r="F14" s="111"/>
      <c r="G14" s="111"/>
      <c r="H14" s="111"/>
      <c r="I14" s="111"/>
      <c r="J14" s="111"/>
      <c r="K14" s="111"/>
      <c r="L14" s="10"/>
      <c r="M14" s="10"/>
      <c r="N14" s="10"/>
      <c r="O14" s="10"/>
      <c r="P14" s="10"/>
      <c r="Q14" s="10"/>
    </row>
    <row r="15" spans="1:19" ht="13.5" thickBot="1" x14ac:dyDescent="0.25">
      <c r="A15" s="113" t="s">
        <v>145</v>
      </c>
      <c r="B15" s="132">
        <f>B11*B13</f>
        <v>1125122492</v>
      </c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9" ht="13.5" thickBot="1" x14ac:dyDescent="0.25">
      <c r="A16" s="113" t="s">
        <v>146</v>
      </c>
      <c r="B16" s="6">
        <v>7.4999999999999997E-3</v>
      </c>
      <c r="C16" s="133"/>
      <c r="D16" s="30"/>
      <c r="G16" s="30"/>
    </row>
    <row r="17" spans="1:19" ht="13.5" thickBot="1" x14ac:dyDescent="0.25">
      <c r="A17" s="113" t="s">
        <v>147</v>
      </c>
      <c r="B17" s="132">
        <f>B15*B16</f>
        <v>8438418.6899999995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9" x14ac:dyDescent="0.2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0"/>
      <c r="M18" s="10"/>
      <c r="N18" s="10"/>
      <c r="O18" s="10"/>
      <c r="P18" s="10"/>
      <c r="Q18" s="10"/>
    </row>
    <row r="19" spans="1:19" x14ac:dyDescent="0.2">
      <c r="A19" s="110" t="s">
        <v>148</v>
      </c>
      <c r="B19" s="111"/>
      <c r="C19" s="111"/>
      <c r="D19" s="124"/>
      <c r="E19" s="111"/>
      <c r="F19" s="111"/>
      <c r="G19" s="111"/>
      <c r="H19" s="111"/>
      <c r="I19" s="111"/>
      <c r="J19" s="111"/>
      <c r="K19" s="111"/>
      <c r="L19" s="10"/>
      <c r="M19" s="10"/>
      <c r="N19" s="10"/>
      <c r="O19" s="10"/>
      <c r="P19" s="10"/>
      <c r="Q19" s="10"/>
    </row>
    <row r="20" spans="1:19" x14ac:dyDescent="0.2">
      <c r="A20" s="113" t="s">
        <v>149</v>
      </c>
      <c r="B20" s="111">
        <f>SUM(C20:K20)</f>
        <v>2062294657</v>
      </c>
      <c r="C20" s="111">
        <v>0</v>
      </c>
      <c r="D20" s="111">
        <v>0</v>
      </c>
      <c r="E20" s="111">
        <f>E9</f>
        <v>243659000</v>
      </c>
      <c r="F20" s="111">
        <v>0</v>
      </c>
      <c r="G20" s="111">
        <v>0</v>
      </c>
      <c r="H20" s="111">
        <v>0</v>
      </c>
      <c r="I20" s="111">
        <f>I9</f>
        <v>1343788000</v>
      </c>
      <c r="J20" s="111">
        <f>J9</f>
        <v>432866000</v>
      </c>
      <c r="K20" s="111">
        <v>41981657</v>
      </c>
      <c r="L20" s="10"/>
      <c r="M20" s="10"/>
      <c r="N20" s="10"/>
      <c r="O20" s="10"/>
      <c r="P20" s="10"/>
      <c r="Q20" s="10"/>
    </row>
    <row r="21" spans="1:19" ht="13.5" thickBot="1" x14ac:dyDescent="0.25">
      <c r="A21" s="113" t="s">
        <v>141</v>
      </c>
      <c r="B21" s="111">
        <f>B9</f>
        <v>3306291141.6999998</v>
      </c>
      <c r="C21" s="42">
        <f>C20/$B$20</f>
        <v>0</v>
      </c>
      <c r="D21" s="42">
        <f>D20/$B$20</f>
        <v>0</v>
      </c>
      <c r="E21" s="42">
        <f>E20/$B$20</f>
        <v>0.11814945995857273</v>
      </c>
      <c r="F21" s="42">
        <f t="shared" ref="F21:J21" si="0">F20/$B$20</f>
        <v>0</v>
      </c>
      <c r="G21" s="42">
        <f t="shared" si="0"/>
        <v>0</v>
      </c>
      <c r="H21" s="42">
        <f t="shared" si="0"/>
        <v>0</v>
      </c>
      <c r="I21" s="42">
        <f t="shared" si="0"/>
        <v>0.65159844905712716</v>
      </c>
      <c r="J21" s="42">
        <f t="shared" si="0"/>
        <v>0.20989532147151366</v>
      </c>
      <c r="K21" s="42"/>
      <c r="L21" s="10"/>
      <c r="M21" s="10"/>
      <c r="N21" s="10"/>
      <c r="O21" s="10"/>
      <c r="P21" s="10"/>
      <c r="Q21" s="10"/>
      <c r="R21" s="10"/>
      <c r="S21" s="10"/>
    </row>
    <row r="22" spans="1:19" ht="13.5" thickBot="1" x14ac:dyDescent="0.25">
      <c r="A22" s="113" t="s">
        <v>150</v>
      </c>
      <c r="B22" s="132">
        <f>SUM(C22:K22)</f>
        <v>1125122491.7567041</v>
      </c>
      <c r="C22" s="111">
        <f t="shared" ref="C22:J22" si="1">C21*$B$15</f>
        <v>0</v>
      </c>
      <c r="D22" s="111">
        <f t="shared" si="1"/>
        <v>0</v>
      </c>
      <c r="E22" s="111">
        <f t="shared" si="1"/>
        <v>132932614.81704357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733128070.78648996</v>
      </c>
      <c r="J22" s="111">
        <f t="shared" si="1"/>
        <v>236157947.15317056</v>
      </c>
      <c r="K22" s="111">
        <v>22903859</v>
      </c>
      <c r="L22" s="10"/>
      <c r="M22" s="10"/>
      <c r="N22" s="10"/>
      <c r="O22" s="10"/>
      <c r="P22" s="10"/>
      <c r="Q22" s="10"/>
      <c r="R22" s="10"/>
      <c r="S22" s="10"/>
    </row>
    <row r="23" spans="1:19" ht="13.5" thickBot="1" x14ac:dyDescent="0.25">
      <c r="A23" s="113" t="s">
        <v>151</v>
      </c>
      <c r="B23" s="132">
        <f>SUM(C23:K23)</f>
        <v>8438418.6881752796</v>
      </c>
      <c r="C23" s="134">
        <f>C22*$B$16</f>
        <v>0</v>
      </c>
      <c r="D23" s="135">
        <f t="shared" ref="D23:J23" si="2">D22*$B$16</f>
        <v>0</v>
      </c>
      <c r="E23" s="135">
        <f t="shared" si="2"/>
        <v>996994.61112782673</v>
      </c>
      <c r="F23" s="135">
        <f t="shared" si="2"/>
        <v>0</v>
      </c>
      <c r="G23" s="135">
        <f t="shared" si="2"/>
        <v>0</v>
      </c>
      <c r="H23" s="135">
        <f t="shared" si="2"/>
        <v>0</v>
      </c>
      <c r="I23" s="135">
        <f t="shared" si="2"/>
        <v>5498460.5308986744</v>
      </c>
      <c r="J23" s="135">
        <f t="shared" si="2"/>
        <v>1771184.6036487792</v>
      </c>
      <c r="K23" s="135">
        <f>K22*$B$16</f>
        <v>171778.9425</v>
      </c>
    </row>
    <row r="24" spans="1:19" x14ac:dyDescent="0.2">
      <c r="A24" s="136"/>
      <c r="B24" s="137"/>
      <c r="K24" s="111"/>
    </row>
    <row r="25" spans="1:19" x14ac:dyDescent="0.2">
      <c r="A25" s="128"/>
      <c r="B25" s="128"/>
    </row>
    <row r="26" spans="1:19" x14ac:dyDescent="0.2">
      <c r="A26" s="128"/>
      <c r="B26" s="241"/>
      <c r="C26" s="142"/>
      <c r="D26" s="242"/>
      <c r="E26" s="243"/>
      <c r="F26" s="244"/>
      <c r="G26" s="244"/>
      <c r="H26" s="244"/>
      <c r="I26" s="243"/>
      <c r="J26" s="243"/>
      <c r="K26" s="142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B27" s="142"/>
      <c r="C27" s="142"/>
      <c r="D27" s="242"/>
      <c r="E27" s="243"/>
      <c r="F27" s="142"/>
      <c r="G27" s="142"/>
      <c r="H27" s="142"/>
      <c r="I27" s="243"/>
      <c r="J27" s="243"/>
      <c r="K27" s="142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261" t="s">
        <v>152</v>
      </c>
      <c r="B28" s="261"/>
      <c r="D28" s="111"/>
      <c r="E28" s="111"/>
      <c r="F28" s="111"/>
      <c r="G28" s="111"/>
      <c r="H28" s="111"/>
      <c r="I28" s="111"/>
      <c r="J28" s="111"/>
      <c r="K28" s="111"/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38"/>
      <c r="B29" s="139"/>
      <c r="D29" s="111"/>
      <c r="E29" s="111"/>
      <c r="F29" s="111"/>
      <c r="G29" s="111"/>
      <c r="H29" s="111"/>
      <c r="I29" s="111"/>
      <c r="J29" s="111"/>
      <c r="K29" s="111"/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44" t="s">
        <v>127</v>
      </c>
      <c r="B30" s="144">
        <v>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44" t="s">
        <v>2</v>
      </c>
      <c r="B31" s="144">
        <v>153872</v>
      </c>
      <c r="C31" s="112"/>
      <c r="D31" s="111"/>
      <c r="E31" s="111"/>
      <c r="F31" s="111"/>
      <c r="G31" s="111"/>
      <c r="H31" s="111"/>
      <c r="I31" s="111"/>
      <c r="J31" s="111"/>
      <c r="K31" s="111"/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40" t="s">
        <v>3</v>
      </c>
      <c r="B32" s="140">
        <v>140441</v>
      </c>
      <c r="C32" s="40"/>
      <c r="D32" s="111"/>
      <c r="E32" s="111"/>
      <c r="F32" s="111"/>
      <c r="G32" s="111"/>
      <c r="H32" s="111"/>
      <c r="I32" s="111"/>
      <c r="J32" s="111"/>
      <c r="K32" s="111"/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40" t="s">
        <v>4</v>
      </c>
      <c r="B33" s="140">
        <v>176345</v>
      </c>
      <c r="C33" s="40"/>
      <c r="D33" s="111"/>
      <c r="E33" s="111"/>
      <c r="F33" s="111"/>
      <c r="G33" s="111"/>
      <c r="H33" s="111"/>
      <c r="I33" s="111"/>
      <c r="J33" s="111"/>
      <c r="K33" s="111"/>
      <c r="L33" s="10"/>
      <c r="M33" s="10"/>
      <c r="N33" s="10"/>
      <c r="O33" s="10"/>
      <c r="P33" s="10"/>
      <c r="Q33" s="10"/>
      <c r="R33" s="10"/>
      <c r="S33" s="10"/>
    </row>
    <row r="34" spans="1:19" x14ac:dyDescent="0.2">
      <c r="A34" s="140" t="s">
        <v>5</v>
      </c>
      <c r="B34" s="140">
        <v>103531</v>
      </c>
      <c r="C34" s="112"/>
      <c r="D34" s="111"/>
      <c r="E34" s="111"/>
      <c r="F34" s="111"/>
      <c r="G34" s="111"/>
      <c r="H34" s="111"/>
      <c r="I34" s="111"/>
      <c r="J34" s="111"/>
      <c r="K34" s="111"/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40" t="s">
        <v>6</v>
      </c>
      <c r="B35" s="140">
        <v>119912</v>
      </c>
      <c r="C35" s="112"/>
      <c r="D35" s="111"/>
      <c r="E35" s="111"/>
      <c r="F35" s="111"/>
      <c r="G35" s="111"/>
      <c r="H35" s="111"/>
      <c r="I35" s="111"/>
      <c r="J35" s="111"/>
      <c r="K35" s="111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40" t="s">
        <v>7</v>
      </c>
      <c r="B36" s="140">
        <v>672218</v>
      </c>
      <c r="C36" s="112"/>
      <c r="D36" s="111"/>
      <c r="E36" s="111"/>
      <c r="F36" s="111"/>
      <c r="G36" s="111"/>
      <c r="H36" s="111"/>
      <c r="I36" s="111"/>
      <c r="J36" s="111"/>
      <c r="K36" s="111"/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A37" s="140" t="s">
        <v>8</v>
      </c>
      <c r="B37" s="140">
        <v>432866</v>
      </c>
      <c r="C37" s="112"/>
      <c r="D37" s="111"/>
      <c r="E37" s="111"/>
      <c r="F37" s="111"/>
      <c r="G37" s="111"/>
      <c r="H37" s="111"/>
      <c r="I37" s="111"/>
      <c r="J37" s="111"/>
      <c r="K37" s="111"/>
      <c r="L37" s="10"/>
      <c r="M37" s="10"/>
      <c r="N37" s="10"/>
      <c r="O37" s="10"/>
      <c r="P37" s="10"/>
      <c r="Q37" s="10"/>
      <c r="R37" s="10"/>
      <c r="S37" s="10"/>
    </row>
    <row r="38" spans="1:19" x14ac:dyDescent="0.2">
      <c r="A38" s="140" t="s">
        <v>11</v>
      </c>
      <c r="B38" s="140">
        <f>1054+1940+6829+2932+142+12618</f>
        <v>25515</v>
      </c>
      <c r="D38" s="111"/>
      <c r="E38" s="111"/>
      <c r="F38" s="111"/>
      <c r="G38" s="111"/>
      <c r="H38" s="111"/>
      <c r="I38" s="111"/>
      <c r="J38" s="111"/>
      <c r="K38" s="111"/>
      <c r="L38" s="10"/>
      <c r="M38" s="10"/>
      <c r="N38" s="10"/>
      <c r="O38" s="10"/>
      <c r="P38" s="10"/>
      <c r="Q38" s="10"/>
      <c r="R38" s="10"/>
      <c r="S38" s="10"/>
    </row>
    <row r="39" spans="1:19" x14ac:dyDescent="0.2">
      <c r="A39" s="140" t="s">
        <v>13</v>
      </c>
      <c r="B39" s="140">
        <v>25920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0"/>
      <c r="M39" s="10"/>
      <c r="N39" s="10"/>
      <c r="O39" s="10"/>
      <c r="P39" s="10"/>
      <c r="Q39" s="10"/>
      <c r="R39" s="10"/>
      <c r="S39" s="10"/>
    </row>
    <row r="40" spans="1:19" x14ac:dyDescent="0.2">
      <c r="A40" s="140" t="s">
        <v>12</v>
      </c>
      <c r="B40" s="140">
        <v>3614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0"/>
      <c r="M40" s="10"/>
      <c r="N40" s="10"/>
      <c r="O40" s="10"/>
      <c r="P40" s="10"/>
      <c r="Q40" s="10"/>
      <c r="R40" s="10"/>
      <c r="S40" s="10"/>
    </row>
    <row r="41" spans="1:19" x14ac:dyDescent="0.2">
      <c r="A41" s="140" t="s">
        <v>132</v>
      </c>
      <c r="B41" s="140">
        <v>-44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0"/>
      <c r="M41" s="10"/>
      <c r="N41" s="10"/>
      <c r="O41" s="10"/>
      <c r="P41" s="10"/>
      <c r="Q41" s="10"/>
      <c r="R41" s="10"/>
      <c r="S41" s="10"/>
    </row>
    <row r="42" spans="1:19" x14ac:dyDescent="0.2">
      <c r="A42" s="140" t="s">
        <v>108</v>
      </c>
      <c r="B42" s="140">
        <f>SUM(B30:B41)</f>
        <v>1854190</v>
      </c>
      <c r="D42" s="111"/>
      <c r="E42" s="111"/>
      <c r="F42" s="111"/>
      <c r="G42" s="111"/>
      <c r="H42" s="111"/>
      <c r="I42" s="111"/>
      <c r="J42" s="111"/>
      <c r="K42" s="111"/>
      <c r="L42" s="10"/>
      <c r="M42" s="10"/>
      <c r="N42" s="10"/>
      <c r="O42" s="10"/>
      <c r="P42" s="10"/>
      <c r="Q42" s="10"/>
      <c r="R42" s="10"/>
      <c r="S42" s="10"/>
    </row>
    <row r="43" spans="1:19" x14ac:dyDescent="0.2">
      <c r="A43" s="245"/>
      <c r="B43" s="246"/>
      <c r="C43" s="143"/>
      <c r="D43" s="111"/>
      <c r="E43" s="111"/>
      <c r="F43" s="111"/>
      <c r="G43" s="111"/>
      <c r="H43" s="111"/>
      <c r="I43" s="111"/>
      <c r="J43" s="111"/>
      <c r="K43" s="111"/>
      <c r="L43" s="10"/>
      <c r="M43" s="10"/>
      <c r="N43" s="10"/>
      <c r="O43" s="10"/>
      <c r="P43" s="10"/>
      <c r="Q43" s="10"/>
      <c r="R43" s="10"/>
      <c r="S43" s="10"/>
    </row>
    <row r="44" spans="1:19" x14ac:dyDescent="0.2">
      <c r="A44" s="245"/>
      <c r="B44" s="245"/>
      <c r="D44" s="111"/>
      <c r="E44" s="111"/>
      <c r="F44" s="111"/>
      <c r="G44" s="111"/>
      <c r="H44" s="111"/>
      <c r="I44" s="111"/>
      <c r="J44" s="111"/>
      <c r="K44" s="111"/>
      <c r="L44" s="10"/>
      <c r="M44" s="10"/>
      <c r="N44" s="10"/>
      <c r="O44" s="10"/>
      <c r="P44" s="10"/>
      <c r="Q44" s="10"/>
      <c r="R44" s="10"/>
      <c r="S44" s="10"/>
    </row>
    <row r="45" spans="1:19" x14ac:dyDescent="0.2">
      <c r="A45" s="261" t="s">
        <v>153</v>
      </c>
      <c r="B45" s="261"/>
      <c r="D45" s="111"/>
      <c r="E45" s="111"/>
      <c r="F45" s="111"/>
      <c r="G45" s="111"/>
      <c r="H45" s="111"/>
      <c r="I45" s="111"/>
      <c r="J45" s="111"/>
      <c r="K45" s="111"/>
    </row>
    <row r="46" spans="1:19" x14ac:dyDescent="0.2">
      <c r="A46" s="138"/>
      <c r="B46" s="139"/>
      <c r="D46" s="111"/>
      <c r="E46" s="111"/>
      <c r="F46" s="111"/>
      <c r="G46" s="111"/>
      <c r="H46" s="111"/>
      <c r="I46" s="111"/>
      <c r="J46" s="111"/>
      <c r="K46" s="111"/>
    </row>
    <row r="47" spans="1:19" x14ac:dyDescent="0.2">
      <c r="A47" s="144" t="s">
        <v>127</v>
      </c>
      <c r="B47" s="144">
        <v>0</v>
      </c>
      <c r="D47" s="111"/>
      <c r="E47" s="111"/>
      <c r="F47" s="111"/>
      <c r="G47" s="111"/>
      <c r="H47" s="111"/>
      <c r="I47" s="111"/>
      <c r="J47" s="111"/>
      <c r="K47" s="111"/>
    </row>
    <row r="48" spans="1:19" x14ac:dyDescent="0.2">
      <c r="A48" s="144" t="s">
        <v>2</v>
      </c>
      <c r="B48" s="144">
        <v>232551754</v>
      </c>
      <c r="D48" s="111"/>
      <c r="E48" s="111"/>
      <c r="F48" s="111"/>
      <c r="G48" s="111"/>
      <c r="H48" s="111"/>
      <c r="I48" s="111"/>
      <c r="J48" s="111"/>
      <c r="K48" s="111"/>
    </row>
    <row r="49" spans="1:11" x14ac:dyDescent="0.2">
      <c r="A49" s="144" t="s">
        <v>3</v>
      </c>
      <c r="B49" s="140">
        <v>243658944</v>
      </c>
      <c r="D49" s="111"/>
      <c r="E49" s="111"/>
      <c r="F49" s="111"/>
      <c r="G49" s="111"/>
      <c r="H49" s="111"/>
      <c r="I49" s="111"/>
      <c r="J49" s="111"/>
      <c r="K49" s="111"/>
    </row>
    <row r="50" spans="1:11" x14ac:dyDescent="0.2">
      <c r="A50" s="144" t="s">
        <v>4</v>
      </c>
      <c r="B50" s="140">
        <v>303749456</v>
      </c>
      <c r="D50" s="111"/>
      <c r="E50" s="111"/>
      <c r="F50" s="111"/>
      <c r="G50" s="111"/>
      <c r="H50" s="111"/>
      <c r="I50" s="111"/>
      <c r="J50" s="111"/>
      <c r="K50" s="111"/>
    </row>
    <row r="51" spans="1:11" x14ac:dyDescent="0.2">
      <c r="A51" s="140" t="s">
        <v>5</v>
      </c>
      <c r="B51" s="140">
        <v>196604997</v>
      </c>
      <c r="D51" s="111"/>
      <c r="E51" s="111"/>
      <c r="F51" s="111"/>
      <c r="G51" s="111"/>
      <c r="H51" s="111"/>
      <c r="I51" s="111"/>
      <c r="J51" s="111"/>
      <c r="K51" s="111"/>
    </row>
    <row r="52" spans="1:11" x14ac:dyDescent="0.2">
      <c r="A52" s="140" t="s">
        <v>6</v>
      </c>
      <c r="B52" s="140">
        <v>216091246</v>
      </c>
      <c r="C52" s="145"/>
      <c r="D52" s="111"/>
      <c r="E52" s="111"/>
      <c r="F52" s="111"/>
      <c r="G52" s="111"/>
      <c r="H52" s="111"/>
      <c r="I52" s="111"/>
      <c r="J52" s="111"/>
      <c r="K52" s="111"/>
    </row>
    <row r="53" spans="1:11" x14ac:dyDescent="0.2">
      <c r="A53" s="144" t="s">
        <v>7</v>
      </c>
      <c r="B53" s="140">
        <v>1343787876</v>
      </c>
      <c r="D53" s="111"/>
      <c r="E53" s="111"/>
      <c r="F53" s="111"/>
      <c r="G53" s="111"/>
      <c r="H53" s="111"/>
      <c r="I53" s="111"/>
      <c r="J53" s="111"/>
      <c r="K53" s="111"/>
    </row>
    <row r="54" spans="1:11" x14ac:dyDescent="0.2">
      <c r="A54" s="140" t="s">
        <v>8</v>
      </c>
      <c r="B54" s="140">
        <v>432866000</v>
      </c>
      <c r="D54" s="111"/>
      <c r="E54" s="111"/>
      <c r="F54" s="111"/>
      <c r="G54" s="111"/>
      <c r="H54" s="111"/>
      <c r="I54" s="111"/>
      <c r="J54" s="111"/>
      <c r="K54" s="111"/>
    </row>
    <row r="55" spans="1:11" x14ac:dyDescent="0.2">
      <c r="A55" s="141" t="s">
        <v>108</v>
      </c>
      <c r="B55" s="141">
        <f>SUM(B47:B54)</f>
        <v>2969310273</v>
      </c>
      <c r="D55" s="111"/>
      <c r="E55" s="111"/>
      <c r="F55" s="111"/>
      <c r="G55" s="111"/>
      <c r="H55" s="111"/>
      <c r="I55" s="111"/>
      <c r="J55" s="111"/>
      <c r="K55" s="111"/>
    </row>
    <row r="56" spans="1:11" x14ac:dyDescent="0.2">
      <c r="D56" s="111"/>
      <c r="E56" s="111"/>
      <c r="F56" s="111"/>
      <c r="G56" s="111"/>
      <c r="H56" s="111"/>
      <c r="I56" s="111"/>
      <c r="J56" s="111"/>
      <c r="K56" s="111"/>
    </row>
    <row r="57" spans="1:11" x14ac:dyDescent="0.2">
      <c r="D57" s="111"/>
      <c r="E57" s="111"/>
      <c r="F57" s="111"/>
      <c r="G57" s="111"/>
      <c r="H57" s="111"/>
      <c r="I57" s="111"/>
      <c r="J57" s="111"/>
      <c r="K57" s="111"/>
    </row>
    <row r="58" spans="1:11" x14ac:dyDescent="0.2">
      <c r="D58" s="111"/>
      <c r="E58" s="111"/>
      <c r="F58" s="111"/>
      <c r="G58" s="111"/>
      <c r="H58" s="111"/>
      <c r="I58" s="111"/>
      <c r="J58" s="111"/>
      <c r="K58" s="111"/>
    </row>
    <row r="59" spans="1:11" x14ac:dyDescent="0.2">
      <c r="D59" s="111"/>
      <c r="E59" s="111"/>
      <c r="F59" s="111"/>
      <c r="G59" s="111"/>
      <c r="H59" s="111"/>
      <c r="I59" s="111"/>
      <c r="J59" s="111"/>
      <c r="K59" s="111"/>
    </row>
    <row r="60" spans="1:11" x14ac:dyDescent="0.2">
      <c r="D60" s="111"/>
      <c r="E60" s="111"/>
      <c r="F60" s="111"/>
      <c r="G60" s="111"/>
      <c r="H60" s="111"/>
      <c r="I60" s="111"/>
      <c r="J60" s="111"/>
      <c r="K60" s="111"/>
    </row>
    <row r="61" spans="1:11" x14ac:dyDescent="0.2">
      <c r="D61" s="111"/>
      <c r="E61" s="111"/>
      <c r="F61" s="111"/>
      <c r="G61" s="111"/>
      <c r="H61" s="111"/>
      <c r="I61" s="111"/>
      <c r="J61" s="111"/>
      <c r="K61" s="111"/>
    </row>
    <row r="62" spans="1:11" x14ac:dyDescent="0.2">
      <c r="D62" s="111"/>
      <c r="E62" s="111"/>
      <c r="F62" s="111"/>
      <c r="G62" s="111"/>
      <c r="H62" s="111"/>
      <c r="I62" s="111"/>
      <c r="J62" s="111"/>
      <c r="K62" s="111"/>
    </row>
  </sheetData>
  <mergeCells count="2">
    <mergeCell ref="A28:B28"/>
    <mergeCell ref="A45:B45"/>
  </mergeCells>
  <pageMargins left="0.5" right="0.5" top="1" bottom="1" header="0.25" footer="0.5"/>
  <pageSetup scale="67" orientation="landscape" r:id="rId1"/>
  <headerFooter alignWithMargins="0">
    <oddHeader>&amp;RCASE NO. 2017-00349
ATTACHMENT 3
TO AG DR NO. 1-32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75"/>
  <sheetViews>
    <sheetView workbookViewId="0"/>
  </sheetViews>
  <sheetFormatPr defaultRowHeight="12.75" x14ac:dyDescent="0.2"/>
  <cols>
    <col min="1" max="1" width="22" style="7" customWidth="1"/>
    <col min="2" max="2" width="6.5703125" style="7" customWidth="1"/>
    <col min="3" max="3" width="1.5703125" style="7" customWidth="1"/>
    <col min="4" max="4" width="16.140625" style="7" bestFit="1" customWidth="1"/>
    <col min="5" max="5" width="1.28515625" style="7" customWidth="1"/>
    <col min="6" max="6" width="16" style="7" bestFit="1" customWidth="1"/>
    <col min="7" max="8" width="11.28515625" style="7" customWidth="1"/>
    <col min="9" max="9" width="14.42578125" style="7" customWidth="1"/>
    <col min="10" max="10" width="12.7109375" style="7" customWidth="1"/>
    <col min="11" max="11" width="1.28515625" style="7" customWidth="1"/>
    <col min="12" max="12" width="13.140625" style="7" customWidth="1"/>
    <col min="13" max="13" width="12.5703125" style="7" customWidth="1"/>
    <col min="14" max="14" width="1.28515625" style="7" customWidth="1"/>
    <col min="15" max="15" width="14" style="7" customWidth="1"/>
    <col min="16" max="16" width="12.28515625" style="7" customWidth="1"/>
    <col min="17" max="17" width="9.140625" style="7"/>
    <col min="18" max="18" width="10.42578125" style="7" bestFit="1" customWidth="1"/>
    <col min="19" max="16384" width="9.140625" style="7"/>
  </cols>
  <sheetData>
    <row r="1" spans="1:81" x14ac:dyDescent="0.2">
      <c r="A1" s="146" t="s">
        <v>0</v>
      </c>
      <c r="B1" s="52"/>
      <c r="F1" s="147"/>
      <c r="I1" s="148"/>
      <c r="J1" s="23"/>
      <c r="K1" s="23"/>
      <c r="L1" s="23"/>
      <c r="M1" s="23"/>
      <c r="N1" s="23"/>
      <c r="O1" s="23"/>
    </row>
    <row r="2" spans="1:81" x14ac:dyDescent="0.2">
      <c r="A2" s="146" t="s">
        <v>154</v>
      </c>
      <c r="B2" s="52"/>
      <c r="F2" s="149"/>
      <c r="I2" s="150"/>
      <c r="J2" s="150"/>
      <c r="K2" s="150"/>
      <c r="L2" s="150"/>
      <c r="M2" s="150"/>
      <c r="N2" s="150"/>
      <c r="O2" s="150"/>
      <c r="P2" s="150"/>
    </row>
    <row r="3" spans="1:81" x14ac:dyDescent="0.2">
      <c r="A3" s="151" t="s">
        <v>183</v>
      </c>
      <c r="B3" s="52"/>
      <c r="I3" s="152"/>
      <c r="O3" s="152"/>
    </row>
    <row r="4" spans="1:81" x14ac:dyDescent="0.2">
      <c r="B4" s="52"/>
    </row>
    <row r="5" spans="1:81" x14ac:dyDescent="0.2">
      <c r="A5" s="52"/>
    </row>
    <row r="7" spans="1:81" x14ac:dyDescent="0.2">
      <c r="B7" s="153"/>
      <c r="D7" s="11" t="s">
        <v>155</v>
      </c>
      <c r="E7" s="11"/>
      <c r="F7" s="11" t="s">
        <v>156</v>
      </c>
      <c r="G7" s="11" t="s">
        <v>157</v>
      </c>
      <c r="H7" s="11"/>
      <c r="I7" s="11" t="s">
        <v>158</v>
      </c>
      <c r="J7" s="11" t="s">
        <v>159</v>
      </c>
      <c r="K7" s="11"/>
      <c r="L7" s="11" t="s">
        <v>160</v>
      </c>
      <c r="M7" s="11" t="s">
        <v>161</v>
      </c>
      <c r="N7" s="11"/>
      <c r="O7" s="11" t="s">
        <v>162</v>
      </c>
      <c r="P7" s="11" t="s">
        <v>163</v>
      </c>
    </row>
    <row r="8" spans="1:81" ht="18.75" x14ac:dyDescent="0.3">
      <c r="A8" s="14" t="s">
        <v>16</v>
      </c>
      <c r="D8" s="13" t="s">
        <v>164</v>
      </c>
      <c r="F8" s="11" t="s">
        <v>165</v>
      </c>
      <c r="G8" s="11" t="s">
        <v>166</v>
      </c>
      <c r="H8" s="11" t="s">
        <v>167</v>
      </c>
      <c r="M8" s="11"/>
    </row>
    <row r="9" spans="1:81" s="11" customFormat="1" x14ac:dyDescent="0.2">
      <c r="D9" s="13" t="s">
        <v>168</v>
      </c>
      <c r="F9" s="11" t="s">
        <v>169</v>
      </c>
      <c r="G9" s="11" t="s">
        <v>169</v>
      </c>
      <c r="H9" s="11" t="s">
        <v>170</v>
      </c>
      <c r="I9" s="11" t="s">
        <v>108</v>
      </c>
      <c r="J9" s="11" t="s">
        <v>108</v>
      </c>
      <c r="L9" s="11" t="s">
        <v>171</v>
      </c>
      <c r="M9" s="11" t="s">
        <v>171</v>
      </c>
      <c r="O9" s="11" t="s">
        <v>172</v>
      </c>
      <c r="P9" s="11" t="s">
        <v>172</v>
      </c>
    </row>
    <row r="10" spans="1:81" s="11" customFormat="1" x14ac:dyDescent="0.2">
      <c r="A10" s="154" t="s">
        <v>173</v>
      </c>
      <c r="B10" s="15" t="s">
        <v>79</v>
      </c>
      <c r="D10" s="155" t="s">
        <v>174</v>
      </c>
      <c r="F10" s="15" t="s">
        <v>175</v>
      </c>
      <c r="G10" s="15" t="s">
        <v>175</v>
      </c>
      <c r="H10" s="15" t="s">
        <v>176</v>
      </c>
      <c r="I10" s="15" t="s">
        <v>74</v>
      </c>
      <c r="J10" s="15" t="s">
        <v>75</v>
      </c>
      <c r="L10" s="15" t="s">
        <v>74</v>
      </c>
      <c r="M10" s="15" t="s">
        <v>75</v>
      </c>
      <c r="O10" s="15" t="s">
        <v>74</v>
      </c>
      <c r="P10" s="15" t="s">
        <v>75</v>
      </c>
    </row>
    <row r="11" spans="1:81" x14ac:dyDescent="0.2">
      <c r="A11" s="7" t="s">
        <v>90</v>
      </c>
      <c r="B11" s="11">
        <v>10</v>
      </c>
      <c r="D11" s="19">
        <v>-6252192.3900000025</v>
      </c>
      <c r="F11" s="156">
        <f>'Consol ETR'!I58</f>
        <v>0.24968291469783632</v>
      </c>
      <c r="G11" s="156">
        <f>'Consol ETR'!I59</f>
        <v>0</v>
      </c>
      <c r="H11" s="156">
        <f>SUM(F11:G11)</f>
        <v>0.24968291469783632</v>
      </c>
      <c r="I11" s="23">
        <f>-D11*F11</f>
        <v>1561065.6191868321</v>
      </c>
      <c r="J11" s="23">
        <f>-D11*G11</f>
        <v>0</v>
      </c>
      <c r="K11" s="23"/>
      <c r="L11" s="23">
        <f>+'Deferred Expense'!I284</f>
        <v>13090981.236935224</v>
      </c>
      <c r="M11" s="23">
        <f>+'Deferred Expense'!K284</f>
        <v>221826.43872579531</v>
      </c>
      <c r="N11" s="23"/>
      <c r="O11" s="23">
        <f>+I11-L11</f>
        <v>-11529915.617748393</v>
      </c>
      <c r="P11" s="23">
        <f>+J11-M11</f>
        <v>-221826.43872579531</v>
      </c>
      <c r="Q11" s="2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</row>
    <row r="12" spans="1:81" x14ac:dyDescent="0.2">
      <c r="A12" s="7" t="s">
        <v>91</v>
      </c>
      <c r="B12" s="11">
        <v>20</v>
      </c>
      <c r="D12" s="19">
        <v>-49468265.619999997</v>
      </c>
      <c r="F12" s="156">
        <f>'Consol ETR'!J58</f>
        <v>0.31026107571587391</v>
      </c>
      <c r="G12" s="156">
        <f>'Consol ETR'!J59</f>
        <v>9.7674856210938507E-2</v>
      </c>
      <c r="H12" s="156">
        <f t="shared" ref="H12:H18" si="0">SUM(F12:G12)</f>
        <v>0.40793593192681243</v>
      </c>
      <c r="I12" s="23">
        <f t="shared" ref="I12:I18" si="1">-D12*F12</f>
        <v>15348077.305059781</v>
      </c>
      <c r="J12" s="23">
        <f t="shared" ref="J12:J18" si="2">-D12*G12</f>
        <v>4831805.7314380128</v>
      </c>
      <c r="K12" s="23"/>
      <c r="L12" s="23">
        <f>+'Deferred Expense'!I285</f>
        <v>15491555.032937678</v>
      </c>
      <c r="M12" s="23">
        <f>+'Deferred Expense'!K285</f>
        <v>663923.7871259005</v>
      </c>
      <c r="N12" s="23"/>
      <c r="O12" s="23">
        <f>+I12-L12</f>
        <v>-143477.72787789628</v>
      </c>
      <c r="P12" s="23">
        <f>+J12-M12</f>
        <v>4167881.9443121124</v>
      </c>
      <c r="Q12" s="2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</row>
    <row r="13" spans="1:81" x14ac:dyDescent="0.2">
      <c r="A13" s="7" t="s">
        <v>92</v>
      </c>
      <c r="B13" s="11">
        <v>30</v>
      </c>
      <c r="D13" s="19">
        <v>-38501615.829999991</v>
      </c>
      <c r="F13" s="156">
        <f>'Consol ETR'!K58</f>
        <v>0.34162087488979603</v>
      </c>
      <c r="G13" s="156">
        <f>'Consol ETR'!K59</f>
        <v>2.3035387609524428E-2</v>
      </c>
      <c r="H13" s="156">
        <f t="shared" si="0"/>
        <v>0.36465626249932048</v>
      </c>
      <c r="I13" s="23">
        <f t="shared" si="1"/>
        <v>13152955.684515417</v>
      </c>
      <c r="J13" s="23">
        <f t="shared" si="2"/>
        <v>886899.64423705137</v>
      </c>
      <c r="K13" s="23"/>
      <c r="L13" s="23">
        <f>+'Deferred Expense'!I286</f>
        <v>11800025.48038758</v>
      </c>
      <c r="M13" s="23">
        <f>+'Deferred Expense'!K286</f>
        <v>505715.37773089629</v>
      </c>
      <c r="N13" s="23"/>
      <c r="O13" s="23">
        <f t="shared" ref="O13:P18" si="3">+I13-L13</f>
        <v>1352930.204127837</v>
      </c>
      <c r="P13" s="23">
        <f t="shared" si="3"/>
        <v>381184.26650615508</v>
      </c>
      <c r="Q13" s="2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pans="1:81" x14ac:dyDescent="0.2">
      <c r="A14" s="7" t="s">
        <v>93</v>
      </c>
      <c r="B14" s="11">
        <v>50</v>
      </c>
      <c r="D14" s="19">
        <v>-59292562.069999985</v>
      </c>
      <c r="F14" s="156">
        <f>'Consol ETR'!L58</f>
        <v>0.3374464821570613</v>
      </c>
      <c r="G14" s="156">
        <f>'Consol ETR'!L59</f>
        <v>6.3744786559716521E-2</v>
      </c>
      <c r="H14" s="156">
        <f t="shared" si="0"/>
        <v>0.40119126871677779</v>
      </c>
      <c r="I14" s="23">
        <f t="shared" si="1"/>
        <v>20008066.488600701</v>
      </c>
      <c r="J14" s="23">
        <f t="shared" si="2"/>
        <v>3779591.7137308926</v>
      </c>
      <c r="K14" s="23"/>
      <c r="L14" s="23">
        <f>+'Deferred Expense'!I287</f>
        <v>18720988.625006936</v>
      </c>
      <c r="M14" s="23">
        <f>+'Deferred Expense'!K287</f>
        <v>802328.08392886876</v>
      </c>
      <c r="N14" s="23"/>
      <c r="O14" s="23">
        <f t="shared" si="3"/>
        <v>1287077.8635937646</v>
      </c>
      <c r="P14" s="23">
        <f t="shared" si="3"/>
        <v>2977263.629802024</v>
      </c>
      <c r="Q14" s="2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</row>
    <row r="15" spans="1:81" s="8" customFormat="1" x14ac:dyDescent="0.2">
      <c r="A15" s="7" t="s">
        <v>94</v>
      </c>
      <c r="B15" s="157">
        <v>60</v>
      </c>
      <c r="D15" s="19">
        <v>-28429956.36999999</v>
      </c>
      <c r="F15" s="156">
        <f>'Consol ETR'!M58</f>
        <v>0.31950644934840516</v>
      </c>
      <c r="G15" s="156">
        <f>'Consol ETR'!M59</f>
        <v>7.6687450500395993E-2</v>
      </c>
      <c r="H15" s="156">
        <f t="shared" si="0"/>
        <v>0.39619389984880116</v>
      </c>
      <c r="I15" s="23">
        <f>-D15*F15</f>
        <v>9083554.4149087705</v>
      </c>
      <c r="J15" s="23">
        <f>-D15*G15</f>
        <v>2180220.8718527919</v>
      </c>
      <c r="K15" s="24"/>
      <c r="L15" s="24">
        <f>'Deferred Expense'!I288</f>
        <v>5026755.5152507313</v>
      </c>
      <c r="M15" s="24">
        <f>'Deferred Expense'!K288</f>
        <v>215432.37922503136</v>
      </c>
      <c r="N15" s="24"/>
      <c r="O15" s="24">
        <f t="shared" si="3"/>
        <v>4056798.8996580392</v>
      </c>
      <c r="P15" s="24">
        <f t="shared" si="3"/>
        <v>1964788.4926277604</v>
      </c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</row>
    <row r="16" spans="1:81" s="8" customFormat="1" x14ac:dyDescent="0.2">
      <c r="A16" s="7" t="s">
        <v>95</v>
      </c>
      <c r="B16" s="157">
        <v>70</v>
      </c>
      <c r="D16" s="19">
        <v>-36372703.269999988</v>
      </c>
      <c r="F16" s="156">
        <f>'Consol ETR'!N58</f>
        <v>0.32150465253892913</v>
      </c>
      <c r="G16" s="156">
        <f>'Consol ETR'!N59</f>
        <v>7.4082859765986983E-2</v>
      </c>
      <c r="H16" s="156">
        <f t="shared" si="0"/>
        <v>0.39558751230491612</v>
      </c>
      <c r="I16" s="23">
        <f t="shared" si="1"/>
        <v>11693993.326722918</v>
      </c>
      <c r="J16" s="23">
        <f t="shared" si="2"/>
        <v>2694593.8756612651</v>
      </c>
      <c r="K16" s="24"/>
      <c r="L16" s="24">
        <f>'Deferred Expense'!I289</f>
        <v>11527131.174095174</v>
      </c>
      <c r="M16" s="24">
        <f>'Deferred Expense'!K289</f>
        <v>494019.9074612218</v>
      </c>
      <c r="N16" s="24"/>
      <c r="O16" s="24">
        <f t="shared" si="3"/>
        <v>166862.15262774378</v>
      </c>
      <c r="P16" s="24">
        <f t="shared" si="3"/>
        <v>2200573.9682000433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8" customFormat="1" x14ac:dyDescent="0.2">
      <c r="A17" s="7" t="s">
        <v>177</v>
      </c>
      <c r="B17" s="12">
        <v>80</v>
      </c>
      <c r="D17" s="19">
        <v>-175644417.2400001</v>
      </c>
      <c r="F17" s="156">
        <f>'Consol ETR'!O58</f>
        <v>0.33846874458180382</v>
      </c>
      <c r="G17" s="156">
        <f>'Consol ETR'!O59</f>
        <v>2.7280199106440795E-2</v>
      </c>
      <c r="H17" s="156">
        <f t="shared" si="0"/>
        <v>0.36574894368824462</v>
      </c>
      <c r="I17" s="23">
        <f t="shared" si="1"/>
        <v>59450145.396025375</v>
      </c>
      <c r="J17" s="23">
        <f t="shared" si="2"/>
        <v>4791614.6742419647</v>
      </c>
      <c r="K17" s="24"/>
      <c r="L17" s="24">
        <f>'Deferred Expense'!I290</f>
        <v>57109739.916720092</v>
      </c>
      <c r="M17" s="24">
        <f>'Deferred Expense'!K290</f>
        <v>2447560.2821451467</v>
      </c>
      <c r="N17" s="24"/>
      <c r="O17" s="24">
        <f t="shared" si="3"/>
        <v>2340405.4793052822</v>
      </c>
      <c r="P17" s="24">
        <f t="shared" si="3"/>
        <v>2344054.392096818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8" customFormat="1" x14ac:dyDescent="0.2">
      <c r="A18" s="7" t="s">
        <v>25</v>
      </c>
      <c r="B18" s="12">
        <v>180</v>
      </c>
      <c r="D18" s="222">
        <v>-136173543.97</v>
      </c>
      <c r="F18" s="158">
        <f>'Consol ETR'!P58</f>
        <v>0.34532549829622672</v>
      </c>
      <c r="G18" s="158">
        <f>'Consol ETR'!P59</f>
        <v>1.0360228144880553E-2</v>
      </c>
      <c r="H18" s="158">
        <f t="shared" si="0"/>
        <v>0.3556857264411073</v>
      </c>
      <c r="I18" s="37">
        <f t="shared" si="1"/>
        <v>47024196.926203385</v>
      </c>
      <c r="J18" s="37">
        <f t="shared" si="2"/>
        <v>1410788.9828261235</v>
      </c>
      <c r="K18" s="24"/>
      <c r="L18" s="37">
        <f>'Deferred Expense'!I291</f>
        <v>57987592.445476718</v>
      </c>
      <c r="M18" s="37">
        <f>'Deferred Expense'!K291</f>
        <v>2485182.5333775734</v>
      </c>
      <c r="N18" s="24"/>
      <c r="O18" s="37">
        <f t="shared" si="3"/>
        <v>-10963395.519273333</v>
      </c>
      <c r="P18" s="37">
        <f t="shared" si="3"/>
        <v>-1074393.5505514499</v>
      </c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8" customFormat="1" x14ac:dyDescent="0.2">
      <c r="A19" s="7"/>
      <c r="B19" s="157"/>
      <c r="D19" s="23"/>
      <c r="F19" s="159"/>
      <c r="G19" s="160"/>
      <c r="H19" s="160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x14ac:dyDescent="0.2">
      <c r="A20" s="7" t="s">
        <v>178</v>
      </c>
      <c r="D20" s="24">
        <f>SUM(D11:D19)</f>
        <v>-530135256.76000011</v>
      </c>
      <c r="F20" s="89">
        <f>-I20/D20</f>
        <v>0.33448455446059766</v>
      </c>
      <c r="G20" s="89">
        <f>-J20/D20</f>
        <v>3.8811822514387001E-2</v>
      </c>
      <c r="H20" s="107">
        <f>F20+G20</f>
        <v>0.37329637697498463</v>
      </c>
      <c r="I20" s="24">
        <f>SUM(I11:I19)</f>
        <v>177322055.16122317</v>
      </c>
      <c r="J20" s="24">
        <f>SUM(J11:J19)</f>
        <v>20575515.493988104</v>
      </c>
      <c r="K20" s="23"/>
      <c r="L20" s="24">
        <f>SUM(L11:L19)</f>
        <v>190754769.42681015</v>
      </c>
      <c r="M20" s="24">
        <f>SUM(M11:M19)</f>
        <v>7835988.7897204347</v>
      </c>
      <c r="N20" s="23"/>
      <c r="O20" s="24">
        <f>SUM(O11:O19)</f>
        <v>-13432714.265586955</v>
      </c>
      <c r="P20" s="24">
        <f>SUM(P11:P19)</f>
        <v>12739526.704267668</v>
      </c>
      <c r="Q20" s="23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</row>
    <row r="21" spans="1:81" x14ac:dyDescent="0.2">
      <c r="D21" s="24"/>
      <c r="E21" s="8"/>
      <c r="F21" s="160"/>
      <c r="G21" s="160"/>
      <c r="H21" s="160"/>
      <c r="I21" s="24"/>
      <c r="J21" s="24"/>
      <c r="K21" s="24"/>
      <c r="L21" s="24"/>
      <c r="M21" s="24"/>
      <c r="N21" s="24"/>
      <c r="O21" s="24"/>
      <c r="P21" s="24"/>
      <c r="Q21" s="2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</row>
    <row r="22" spans="1:81" x14ac:dyDescent="0.2">
      <c r="A22" s="7" t="s">
        <v>179</v>
      </c>
      <c r="D22" s="222">
        <v>-18829663.269999996</v>
      </c>
      <c r="F22" s="158">
        <f>'Consol ETR'!Q58</f>
        <v>0.33177619778176753</v>
      </c>
      <c r="G22" s="42">
        <f>'Consol ETR'!Q59</f>
        <v>5.6726133529360775E-2</v>
      </c>
      <c r="H22" s="158">
        <f t="shared" ref="H22" si="4">SUM(F22:G22)</f>
        <v>0.38850233131112832</v>
      </c>
      <c r="I22" s="37">
        <f>-D22*F22+170</f>
        <v>6247404.0852316022</v>
      </c>
      <c r="J22" s="37">
        <f>-D22*G22-485</f>
        <v>1067648.9929669199</v>
      </c>
      <c r="K22" s="23"/>
      <c r="L22" s="37">
        <v>-6017967</v>
      </c>
      <c r="M22" s="37">
        <v>-257913</v>
      </c>
      <c r="N22" s="37"/>
      <c r="O22" s="37">
        <f>+I22-L22</f>
        <v>12265371.085231602</v>
      </c>
      <c r="P22" s="37">
        <f t="shared" ref="P22" si="5">+J22-M22</f>
        <v>1325561.9929669199</v>
      </c>
      <c r="Q22" s="23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x14ac:dyDescent="0.2">
      <c r="D23" s="19"/>
      <c r="F23" s="159"/>
      <c r="G23" s="159"/>
      <c r="H23" s="159"/>
      <c r="I23" s="24"/>
      <c r="J23" s="24"/>
      <c r="K23" s="23"/>
      <c r="L23" s="24"/>
      <c r="M23" s="24"/>
      <c r="N23" s="23"/>
      <c r="O23" s="24"/>
      <c r="P23" s="24"/>
      <c r="Q23" s="2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ht="13.5" thickBot="1" x14ac:dyDescent="0.25">
      <c r="A24" s="7" t="s">
        <v>17</v>
      </c>
      <c r="D24" s="67">
        <f>SUM(D20:D22)</f>
        <v>-548964920.03000009</v>
      </c>
      <c r="F24" s="107">
        <f>-I24/D24</f>
        <v>0.33439196667871418</v>
      </c>
      <c r="G24" s="107">
        <f>-J24/D24</f>
        <v>3.9425405335139191E-2</v>
      </c>
      <c r="H24" s="107">
        <f>F24+G24</f>
        <v>0.37381737201385334</v>
      </c>
      <c r="I24" s="67">
        <f>SUM(I20:I22)</f>
        <v>183569459.24645478</v>
      </c>
      <c r="J24" s="67">
        <f>SUM(J20:J22)</f>
        <v>21643164.486955024</v>
      </c>
      <c r="K24" s="23"/>
      <c r="L24" s="67">
        <f>SUM(L20:L22)</f>
        <v>184736802.42681015</v>
      </c>
      <c r="M24" s="67">
        <f>SUM(M20:M22)</f>
        <v>7578075.7897204347</v>
      </c>
      <c r="N24" s="23"/>
      <c r="O24" s="67">
        <f>SUM(O20:O22)</f>
        <v>-1167343.1803553533</v>
      </c>
      <c r="P24" s="67">
        <f>SUM(P20:P22)</f>
        <v>14065088.697234588</v>
      </c>
      <c r="Q24" s="2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3.5" thickTop="1" x14ac:dyDescent="0.2">
      <c r="C25" s="163"/>
      <c r="D25" s="164"/>
      <c r="F25" s="165"/>
      <c r="G25" s="165"/>
      <c r="H25" s="163"/>
      <c r="I25" s="96"/>
      <c r="J25" s="96"/>
      <c r="K25" s="96"/>
      <c r="L25" s="96"/>
      <c r="M25" s="96"/>
      <c r="N25" s="96"/>
      <c r="O25" s="96"/>
      <c r="P25" s="96"/>
      <c r="Q25" s="2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x14ac:dyDescent="0.2">
      <c r="C26" s="166"/>
      <c r="D26" s="167"/>
      <c r="F26" s="165"/>
      <c r="G26" s="165"/>
      <c r="H26" s="165"/>
      <c r="I26" s="96"/>
      <c r="J26" s="96"/>
      <c r="K26" s="96"/>
      <c r="L26" s="96"/>
      <c r="M26" s="96"/>
      <c r="N26" s="96"/>
      <c r="O26" s="96"/>
      <c r="P26" s="96"/>
      <c r="Q26" s="2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x14ac:dyDescent="0.2">
      <c r="C27" s="163"/>
      <c r="D27" s="169"/>
      <c r="F27" s="165"/>
      <c r="G27" s="165"/>
      <c r="H27" s="165"/>
      <c r="I27" s="96"/>
      <c r="J27" s="96"/>
      <c r="K27" s="96"/>
      <c r="L27" s="96"/>
      <c r="M27" s="96"/>
      <c r="N27" s="96"/>
      <c r="O27" s="96"/>
      <c r="P27" s="96"/>
      <c r="Q27" s="2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ht="13.5" thickBot="1" x14ac:dyDescent="0.25">
      <c r="A28" s="7" t="s">
        <v>180</v>
      </c>
      <c r="B28" s="168"/>
      <c r="C28" s="8"/>
      <c r="D28" s="169"/>
      <c r="F28" s="170">
        <f>+F24+G24</f>
        <v>0.37381737201385334</v>
      </c>
      <c r="G28" s="165"/>
      <c r="H28" s="165"/>
      <c r="I28" s="67">
        <f>I24+J24</f>
        <v>205212623.73340979</v>
      </c>
      <c r="J28" s="96"/>
      <c r="K28" s="23"/>
      <c r="L28" s="23"/>
      <c r="M28" s="23"/>
      <c r="N28" s="23"/>
      <c r="O28" s="23">
        <v>1167343</v>
      </c>
      <c r="P28" s="23"/>
      <c r="Q28" s="23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ht="13.5" thickTop="1" x14ac:dyDescent="0.2">
      <c r="B29" s="168"/>
      <c r="C29" s="8"/>
      <c r="D29" s="169"/>
      <c r="F29" s="165"/>
      <c r="G29" s="165"/>
      <c r="H29" s="40"/>
      <c r="I29" s="96"/>
      <c r="J29" s="96"/>
      <c r="K29" s="96"/>
      <c r="L29" s="96"/>
      <c r="M29" s="96"/>
      <c r="N29" s="96"/>
      <c r="O29" s="96"/>
      <c r="P29" s="96"/>
      <c r="Q29" s="96"/>
    </row>
    <row r="30" spans="1:81" ht="13.5" thickBot="1" x14ac:dyDescent="0.25">
      <c r="A30" s="7" t="s">
        <v>181</v>
      </c>
      <c r="D30" s="96"/>
      <c r="F30" s="170">
        <v>0.3759438155221812</v>
      </c>
      <c r="G30" s="165"/>
      <c r="H30" s="40"/>
      <c r="I30" s="171">
        <f>-D24*F30</f>
        <v>206379966.6239073</v>
      </c>
      <c r="J30" s="96"/>
      <c r="K30" s="96"/>
      <c r="L30" s="96"/>
      <c r="M30" s="96"/>
      <c r="N30" s="96"/>
      <c r="O30" s="172">
        <f>O24+O28</f>
        <v>-0.18035535328090191</v>
      </c>
      <c r="P30" s="96"/>
      <c r="Q30" s="96"/>
    </row>
    <row r="31" spans="1:81" ht="13.5" thickTop="1" x14ac:dyDescent="0.2">
      <c r="D31" s="96"/>
      <c r="F31" s="165"/>
      <c r="G31" s="165"/>
      <c r="H31" s="165"/>
      <c r="J31" s="96"/>
      <c r="K31" s="96"/>
      <c r="L31" s="96"/>
      <c r="M31" s="96"/>
      <c r="N31" s="96"/>
      <c r="O31" s="96"/>
      <c r="P31" s="96"/>
      <c r="Q31" s="96"/>
    </row>
    <row r="32" spans="1:81" x14ac:dyDescent="0.2">
      <c r="D32" s="96"/>
      <c r="F32" s="1"/>
      <c r="G32" s="1"/>
      <c r="H32" s="40"/>
      <c r="I32" s="96"/>
      <c r="K32" s="96"/>
      <c r="L32" s="96"/>
      <c r="M32" s="96"/>
      <c r="N32" s="96"/>
      <c r="O32" s="96"/>
      <c r="P32" s="96"/>
      <c r="Q32" s="96"/>
    </row>
    <row r="33" spans="1:17" ht="13.5" thickBot="1" x14ac:dyDescent="0.25">
      <c r="B33" s="99"/>
      <c r="C33" s="8"/>
      <c r="D33" s="25"/>
      <c r="F33" s="1"/>
      <c r="G33" s="1"/>
      <c r="H33" s="40"/>
      <c r="K33" s="96"/>
      <c r="L33" s="96" t="s">
        <v>182</v>
      </c>
      <c r="M33" s="96"/>
      <c r="N33" s="96"/>
      <c r="O33" s="172">
        <f>(O11)+(O28)</f>
        <v>-10362572.617748393</v>
      </c>
      <c r="P33" s="96"/>
      <c r="Q33" s="96"/>
    </row>
    <row r="34" spans="1:17" ht="13.5" thickTop="1" x14ac:dyDescent="0.2">
      <c r="B34" s="99"/>
      <c r="C34" s="8"/>
      <c r="D34" s="25"/>
      <c r="F34" s="1"/>
      <c r="G34" s="1"/>
      <c r="H34" s="1"/>
      <c r="I34" s="96" t="s">
        <v>51</v>
      </c>
      <c r="J34" s="96"/>
      <c r="K34" s="96"/>
      <c r="L34" s="96"/>
      <c r="M34" s="96" t="s">
        <v>51</v>
      </c>
      <c r="N34" s="96"/>
      <c r="O34" s="96"/>
      <c r="P34" s="96"/>
      <c r="Q34" s="96"/>
    </row>
    <row r="35" spans="1:17" x14ac:dyDescent="0.2">
      <c r="A35" s="8"/>
      <c r="B35" s="160"/>
      <c r="C35" s="8"/>
      <c r="D35" s="173"/>
      <c r="E35" s="174"/>
      <c r="F35" s="40"/>
      <c r="G35" s="40"/>
      <c r="H35" s="40"/>
      <c r="I35" s="45"/>
      <c r="J35" s="96"/>
      <c r="K35" s="96"/>
    </row>
    <row r="36" spans="1:17" x14ac:dyDescent="0.2">
      <c r="A36" s="8"/>
      <c r="B36" s="99"/>
      <c r="C36" s="175"/>
      <c r="D36" s="45"/>
      <c r="E36" s="174"/>
      <c r="F36" s="40"/>
      <c r="G36" s="96"/>
      <c r="H36" s="96"/>
      <c r="I36" s="96"/>
      <c r="J36" s="96"/>
      <c r="K36" s="96"/>
    </row>
    <row r="37" spans="1:17" x14ac:dyDescent="0.2">
      <c r="A37" s="8"/>
      <c r="B37" s="8"/>
      <c r="C37" s="8"/>
      <c r="D37" s="173"/>
      <c r="E37" s="174"/>
      <c r="F37" s="41"/>
      <c r="G37" s="96"/>
      <c r="H37" s="96"/>
      <c r="I37" s="96"/>
      <c r="J37" s="96"/>
      <c r="K37" s="96"/>
    </row>
    <row r="38" spans="1:17" x14ac:dyDescent="0.2">
      <c r="A38" s="8"/>
      <c r="B38" s="8"/>
      <c r="C38" s="8"/>
      <c r="D38" s="173"/>
      <c r="E38" s="174"/>
      <c r="F38" s="41"/>
      <c r="G38" s="96"/>
      <c r="H38" s="96"/>
      <c r="I38" s="96"/>
      <c r="J38" s="96"/>
      <c r="K38" s="96"/>
    </row>
    <row r="39" spans="1:17" x14ac:dyDescent="0.2">
      <c r="A39" s="176"/>
      <c r="B39" s="177"/>
      <c r="C39" s="176"/>
      <c r="D39" s="44"/>
      <c r="E39" s="178"/>
      <c r="F39" s="179"/>
      <c r="G39" s="96"/>
      <c r="H39" s="96"/>
      <c r="I39" s="96"/>
      <c r="J39" s="96"/>
      <c r="K39" s="96"/>
    </row>
    <row r="40" spans="1:17" x14ac:dyDescent="0.2">
      <c r="A40" s="176"/>
      <c r="B40" s="177"/>
      <c r="C40" s="176"/>
      <c r="D40" s="44"/>
      <c r="E40" s="178"/>
      <c r="F40" s="180"/>
      <c r="H40" s="161"/>
      <c r="I40" s="45"/>
      <c r="J40" s="169"/>
    </row>
    <row r="41" spans="1:17" x14ac:dyDescent="0.2">
      <c r="A41" s="176"/>
      <c r="B41" s="177"/>
      <c r="C41" s="176"/>
      <c r="D41" s="44"/>
      <c r="E41" s="178"/>
      <c r="F41" s="180"/>
      <c r="H41" s="161"/>
      <c r="I41" s="45"/>
      <c r="J41" s="169"/>
    </row>
    <row r="42" spans="1:17" x14ac:dyDescent="0.2">
      <c r="A42" s="176"/>
      <c r="B42" s="177"/>
      <c r="C42" s="176"/>
      <c r="D42" s="44"/>
      <c r="E42" s="178"/>
      <c r="F42" s="180"/>
      <c r="I42" s="8"/>
      <c r="J42" s="30"/>
      <c r="K42" s="96"/>
    </row>
    <row r="43" spans="1:17" x14ac:dyDescent="0.2">
      <c r="A43" s="176"/>
      <c r="B43" s="177"/>
      <c r="C43" s="176"/>
      <c r="D43" s="44"/>
      <c r="E43" s="178"/>
      <c r="F43" s="180"/>
      <c r="H43" s="161"/>
      <c r="I43" s="45"/>
      <c r="K43" s="96"/>
    </row>
    <row r="44" spans="1:17" x14ac:dyDescent="0.2">
      <c r="A44" s="176"/>
      <c r="B44" s="177"/>
      <c r="C44" s="176"/>
      <c r="D44" s="44"/>
      <c r="E44" s="178"/>
      <c r="F44" s="180"/>
      <c r="H44" s="161"/>
      <c r="I44" s="45"/>
      <c r="J44" s="181"/>
      <c r="K44" s="96"/>
      <c r="L44" s="96"/>
      <c r="M44" s="96"/>
      <c r="N44" s="96"/>
      <c r="O44" s="96"/>
      <c r="P44" s="96"/>
      <c r="Q44" s="96"/>
    </row>
    <row r="45" spans="1:17" x14ac:dyDescent="0.2">
      <c r="A45" s="176"/>
      <c r="B45" s="177"/>
      <c r="C45" s="176"/>
      <c r="D45" s="44"/>
      <c r="E45" s="178"/>
      <c r="F45" s="180"/>
      <c r="H45" s="99"/>
      <c r="I45" s="45"/>
      <c r="J45" s="181"/>
      <c r="K45" s="96"/>
      <c r="L45" s="96"/>
      <c r="M45" s="96"/>
      <c r="N45" s="96"/>
      <c r="O45" s="96"/>
      <c r="P45" s="96"/>
      <c r="Q45" s="96"/>
    </row>
    <row r="46" spans="1:17" x14ac:dyDescent="0.2">
      <c r="A46" s="176"/>
      <c r="B46" s="177"/>
      <c r="C46" s="176"/>
      <c r="D46" s="44"/>
      <c r="E46" s="178"/>
      <c r="F46" s="180"/>
      <c r="H46" s="40"/>
      <c r="I46" s="181"/>
      <c r="J46" s="181"/>
      <c r="K46" s="96"/>
      <c r="L46" s="96"/>
      <c r="M46" s="96"/>
      <c r="N46" s="96"/>
      <c r="O46" s="96"/>
      <c r="P46" s="96"/>
      <c r="Q46" s="96"/>
    </row>
    <row r="47" spans="1:17" x14ac:dyDescent="0.2">
      <c r="A47" s="176"/>
      <c r="B47" s="177"/>
      <c r="C47" s="176"/>
      <c r="D47" s="44"/>
      <c r="E47" s="178"/>
      <c r="F47" s="180"/>
      <c r="H47" s="99"/>
      <c r="I47" s="45"/>
      <c r="J47" s="181"/>
      <c r="K47" s="96"/>
      <c r="L47" s="96"/>
      <c r="M47" s="96"/>
      <c r="N47" s="96"/>
      <c r="O47" s="96"/>
      <c r="P47" s="96"/>
      <c r="Q47" s="96"/>
    </row>
    <row r="48" spans="1:17" x14ac:dyDescent="0.2">
      <c r="A48" s="176"/>
      <c r="B48" s="177"/>
      <c r="C48" s="176"/>
      <c r="D48" s="44"/>
      <c r="E48" s="178"/>
      <c r="F48" s="180"/>
      <c r="H48" s="40"/>
      <c r="I48" s="181"/>
      <c r="J48" s="181"/>
      <c r="K48" s="96"/>
      <c r="L48" s="96"/>
      <c r="M48" s="96"/>
      <c r="N48" s="96"/>
      <c r="O48" s="96"/>
      <c r="P48" s="96"/>
      <c r="Q48" s="96"/>
    </row>
    <row r="49" spans="1:17" x14ac:dyDescent="0.2">
      <c r="A49" s="176"/>
      <c r="B49" s="177"/>
      <c r="C49" s="176"/>
      <c r="D49" s="44"/>
      <c r="E49" s="178"/>
      <c r="F49" s="180"/>
      <c r="H49" s="89"/>
      <c r="I49" s="45"/>
      <c r="J49" s="30"/>
      <c r="K49" s="96"/>
      <c r="L49" s="96"/>
      <c r="M49" s="96"/>
      <c r="N49" s="96"/>
      <c r="O49" s="96"/>
      <c r="P49" s="96"/>
      <c r="Q49" s="96"/>
    </row>
    <row r="50" spans="1:17" x14ac:dyDescent="0.2">
      <c r="A50" s="176"/>
      <c r="B50" s="177"/>
      <c r="C50" s="176"/>
      <c r="D50" s="44"/>
      <c r="E50" s="178"/>
      <c r="F50" s="180"/>
      <c r="H50" s="161"/>
      <c r="I50" s="45"/>
      <c r="J50" s="30"/>
      <c r="K50" s="96"/>
      <c r="L50" s="96"/>
      <c r="M50" s="96"/>
      <c r="N50" s="96"/>
      <c r="O50" s="96"/>
      <c r="P50" s="96"/>
      <c r="Q50" s="96"/>
    </row>
    <row r="51" spans="1:17" x14ac:dyDescent="0.2">
      <c r="A51" s="176"/>
      <c r="B51" s="177"/>
      <c r="C51" s="176"/>
      <c r="D51" s="44"/>
      <c r="E51" s="178"/>
      <c r="F51" s="180"/>
      <c r="H51" s="161"/>
      <c r="I51" s="45"/>
      <c r="J51" s="181"/>
      <c r="K51" s="96"/>
      <c r="L51" s="96"/>
      <c r="M51" s="96"/>
      <c r="N51" s="96"/>
      <c r="O51" s="96"/>
      <c r="P51" s="96"/>
      <c r="Q51" s="96"/>
    </row>
    <row r="52" spans="1:17" x14ac:dyDescent="0.2">
      <c r="A52" s="176"/>
      <c r="B52" s="177"/>
      <c r="C52" s="176"/>
      <c r="D52" s="44"/>
      <c r="E52" s="178"/>
      <c r="F52" s="180"/>
      <c r="H52" s="40"/>
      <c r="I52" s="181"/>
      <c r="J52" s="181"/>
      <c r="K52" s="96"/>
      <c r="L52" s="96"/>
      <c r="M52" s="96"/>
      <c r="N52" s="96"/>
      <c r="O52" s="96"/>
      <c r="P52" s="96"/>
      <c r="Q52" s="96"/>
    </row>
    <row r="53" spans="1:17" x14ac:dyDescent="0.2">
      <c r="A53" s="176"/>
      <c r="B53" s="177"/>
      <c r="C53" s="176"/>
      <c r="D53" s="44"/>
      <c r="E53" s="178"/>
      <c r="F53" s="180"/>
      <c r="I53" s="8"/>
      <c r="M53" s="96"/>
      <c r="N53" s="96"/>
      <c r="O53" s="96"/>
      <c r="P53" s="96"/>
      <c r="Q53" s="96"/>
    </row>
    <row r="54" spans="1:17" x14ac:dyDescent="0.2">
      <c r="A54" s="176"/>
      <c r="B54" s="177"/>
      <c r="C54" s="176"/>
      <c r="D54" s="44"/>
      <c r="E54" s="178"/>
      <c r="F54" s="180"/>
      <c r="M54" s="96"/>
      <c r="N54" s="96"/>
      <c r="O54" s="96"/>
      <c r="P54" s="96"/>
      <c r="Q54" s="96"/>
    </row>
    <row r="55" spans="1:17" x14ac:dyDescent="0.2">
      <c r="A55" s="176"/>
      <c r="B55" s="176"/>
      <c r="C55" s="176"/>
      <c r="D55" s="176"/>
      <c r="E55" s="178"/>
      <c r="F55" s="180"/>
      <c r="G55" s="173"/>
      <c r="M55" s="96"/>
      <c r="N55" s="96"/>
      <c r="O55" s="96"/>
      <c r="P55" s="96"/>
      <c r="Q55" s="96"/>
    </row>
    <row r="56" spans="1:17" x14ac:dyDescent="0.2">
      <c r="A56" s="176"/>
      <c r="B56" s="176"/>
      <c r="C56" s="176"/>
      <c r="D56" s="176"/>
      <c r="E56" s="178"/>
      <c r="F56" s="180"/>
      <c r="G56" s="173"/>
      <c r="M56" s="96"/>
      <c r="N56" s="96"/>
      <c r="O56" s="96"/>
      <c r="P56" s="96"/>
      <c r="Q56" s="96"/>
    </row>
    <row r="57" spans="1:17" x14ac:dyDescent="0.2">
      <c r="A57" s="176"/>
      <c r="B57" s="176"/>
      <c r="C57" s="176"/>
      <c r="D57" s="176"/>
      <c r="E57" s="178"/>
      <c r="F57" s="180"/>
      <c r="G57" s="173"/>
      <c r="M57" s="96"/>
      <c r="N57" s="96"/>
      <c r="O57" s="96"/>
      <c r="P57" s="96"/>
      <c r="Q57" s="96"/>
    </row>
    <row r="58" spans="1:17" x14ac:dyDescent="0.2">
      <c r="A58" s="176"/>
      <c r="B58" s="176"/>
      <c r="C58" s="176"/>
      <c r="D58" s="176"/>
      <c r="E58" s="178"/>
      <c r="F58" s="180"/>
      <c r="G58" s="173"/>
      <c r="M58" s="96"/>
      <c r="N58" s="96"/>
      <c r="O58" s="96"/>
      <c r="P58" s="96"/>
      <c r="Q58" s="96"/>
    </row>
    <row r="59" spans="1:17" x14ac:dyDescent="0.2">
      <c r="A59" s="176"/>
      <c r="B59" s="177"/>
      <c r="C59" s="176"/>
      <c r="D59" s="44"/>
      <c r="E59" s="178"/>
      <c r="F59" s="180"/>
      <c r="G59" s="173"/>
      <c r="M59" s="96"/>
      <c r="N59" s="96"/>
      <c r="O59" s="96"/>
      <c r="P59" s="96"/>
      <c r="Q59" s="96"/>
    </row>
    <row r="60" spans="1:17" x14ac:dyDescent="0.2">
      <c r="A60" s="176"/>
      <c r="B60" s="176"/>
      <c r="C60" s="176"/>
      <c r="D60" s="182"/>
      <c r="E60" s="178"/>
      <c r="F60" s="180"/>
      <c r="G60" s="173"/>
      <c r="M60" s="96"/>
      <c r="N60" s="96"/>
      <c r="O60" s="96"/>
      <c r="P60" s="96"/>
      <c r="Q60" s="96"/>
    </row>
    <row r="61" spans="1:17" x14ac:dyDescent="0.2">
      <c r="A61" s="176"/>
      <c r="B61" s="176"/>
      <c r="C61" s="176"/>
      <c r="D61" s="44"/>
      <c r="E61" s="178"/>
      <c r="F61" s="180"/>
      <c r="G61" s="173"/>
      <c r="M61" s="96"/>
      <c r="N61" s="96"/>
      <c r="O61" s="96"/>
      <c r="P61" s="96"/>
      <c r="Q61" s="96"/>
    </row>
    <row r="62" spans="1:17" x14ac:dyDescent="0.2">
      <c r="A62" s="8"/>
      <c r="B62" s="8"/>
      <c r="C62" s="8"/>
      <c r="D62" s="183"/>
      <c r="E62" s="174"/>
      <c r="F62" s="40"/>
      <c r="G62" s="173"/>
      <c r="M62" s="96"/>
      <c r="N62" s="96"/>
      <c r="O62" s="96"/>
      <c r="P62" s="96"/>
      <c r="Q62" s="96"/>
    </row>
    <row r="63" spans="1:17" x14ac:dyDescent="0.2">
      <c r="A63" s="8"/>
      <c r="B63" s="8"/>
      <c r="C63" s="8"/>
      <c r="D63" s="183"/>
      <c r="E63" s="174"/>
      <c r="F63" s="40"/>
      <c r="G63" s="173"/>
      <c r="H63" s="40"/>
      <c r="I63" s="181"/>
      <c r="J63" s="181"/>
      <c r="K63" s="96"/>
      <c r="L63" s="96"/>
      <c r="M63" s="96"/>
      <c r="N63" s="96"/>
      <c r="O63" s="96"/>
      <c r="P63" s="96"/>
      <c r="Q63" s="96"/>
    </row>
    <row r="64" spans="1:17" x14ac:dyDescent="0.2">
      <c r="A64" s="184"/>
      <c r="B64" s="184"/>
      <c r="C64" s="184"/>
      <c r="D64" s="185"/>
      <c r="E64" s="185"/>
      <c r="F64" s="186"/>
      <c r="G64" s="186"/>
      <c r="H64" s="186"/>
      <c r="I64" s="187"/>
      <c r="J64" s="188"/>
      <c r="K64" s="188"/>
      <c r="L64" s="188"/>
      <c r="M64" s="188"/>
      <c r="N64" s="188"/>
      <c r="O64" s="188"/>
      <c r="P64" s="188"/>
      <c r="Q64" s="96"/>
    </row>
    <row r="65" spans="1:17" x14ac:dyDescent="0.2">
      <c r="A65" s="8"/>
      <c r="B65" s="8"/>
      <c r="C65" s="8"/>
      <c r="D65" s="174"/>
      <c r="E65" s="174"/>
      <c r="F65" s="40"/>
      <c r="G65" s="40"/>
      <c r="H65" s="40"/>
      <c r="I65" s="45"/>
      <c r="J65" s="96"/>
      <c r="K65" s="96"/>
      <c r="L65" s="96"/>
      <c r="M65" s="96"/>
      <c r="N65" s="96"/>
      <c r="O65" s="96"/>
      <c r="P65" s="96"/>
      <c r="Q65" s="96"/>
    </row>
    <row r="66" spans="1:17" x14ac:dyDescent="0.2">
      <c r="A66" s="8"/>
      <c r="B66" s="8"/>
      <c r="C66" s="8"/>
      <c r="D66" s="25"/>
      <c r="E66" s="8"/>
      <c r="F66" s="40"/>
      <c r="G66" s="40"/>
      <c r="H66" s="40"/>
      <c r="I66" s="8"/>
    </row>
    <row r="67" spans="1:17" x14ac:dyDescent="0.2">
      <c r="A67" s="8"/>
      <c r="B67" s="8"/>
      <c r="C67" s="8"/>
      <c r="D67" s="25"/>
      <c r="E67" s="8"/>
      <c r="F67" s="8"/>
      <c r="G67" s="8"/>
      <c r="H67" s="8"/>
      <c r="I67" s="8"/>
    </row>
    <row r="68" spans="1:17" x14ac:dyDescent="0.2">
      <c r="A68" s="8"/>
      <c r="B68" s="8"/>
      <c r="C68" s="8"/>
      <c r="D68" s="25"/>
      <c r="E68" s="8"/>
      <c r="F68" s="189"/>
      <c r="G68" s="189"/>
      <c r="H68" s="189"/>
      <c r="I68" s="8"/>
    </row>
    <row r="69" spans="1:17" x14ac:dyDescent="0.2">
      <c r="A69" s="8"/>
      <c r="B69" s="8"/>
      <c r="C69" s="8"/>
      <c r="D69" s="25"/>
      <c r="E69" s="8"/>
      <c r="F69" s="8"/>
      <c r="G69" s="8"/>
      <c r="H69" s="8"/>
      <c r="I69" s="8"/>
    </row>
    <row r="70" spans="1:17" x14ac:dyDescent="0.2">
      <c r="A70" s="8"/>
      <c r="B70" s="8"/>
      <c r="C70" s="8"/>
      <c r="D70" s="25"/>
      <c r="E70" s="8"/>
      <c r="F70" s="40"/>
      <c r="G70" s="40"/>
      <c r="H70" s="40"/>
      <c r="I70" s="8"/>
    </row>
    <row r="71" spans="1:17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17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17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17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17" x14ac:dyDescent="0.2">
      <c r="A75" s="8"/>
      <c r="B75" s="8"/>
      <c r="C75" s="8"/>
      <c r="D75" s="8"/>
      <c r="E75" s="8"/>
      <c r="F75" s="8"/>
      <c r="G75" s="8"/>
      <c r="H75" s="8"/>
      <c r="I75" s="8"/>
    </row>
  </sheetData>
  <pageMargins left="0.75" right="0.75" top="1" bottom="1" header="0.25" footer="0.5"/>
  <pageSetup scale="68" orientation="landscape" r:id="rId1"/>
  <headerFooter alignWithMargins="0">
    <oddHeader>&amp;RCASE NO. 2017-00349
ATTACHMENT 3
TO AG DR NO. 1-32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11"/>
  <sheetViews>
    <sheetView workbookViewId="0"/>
  </sheetViews>
  <sheetFormatPr defaultRowHeight="12.75" x14ac:dyDescent="0.2"/>
  <cols>
    <col min="1" max="1" width="19.28515625" style="7" customWidth="1"/>
    <col min="2" max="2" width="13" style="7" customWidth="1"/>
    <col min="3" max="3" width="15.140625" style="7" customWidth="1"/>
    <col min="4" max="4" width="14.28515625" style="7" customWidth="1"/>
    <col min="5" max="5" width="13.140625" style="7" bestFit="1" customWidth="1"/>
    <col min="6" max="7" width="13.140625" style="7" customWidth="1"/>
    <col min="8" max="8" width="13.7109375" style="7" bestFit="1" customWidth="1"/>
    <col min="9" max="9" width="13.140625" style="7" customWidth="1"/>
    <col min="10" max="10" width="14.5703125" style="7" bestFit="1" customWidth="1"/>
    <col min="11" max="11" width="14.5703125" style="7" customWidth="1"/>
    <col min="12" max="12" width="1.5703125" style="7" customWidth="1"/>
    <col min="13" max="13" width="11.42578125" style="7" customWidth="1"/>
    <col min="14" max="16384" width="9.140625" style="7"/>
  </cols>
  <sheetData>
    <row r="1" spans="1:50" x14ac:dyDescent="0.2">
      <c r="A1" s="249" t="s">
        <v>0</v>
      </c>
      <c r="C1" s="147"/>
    </row>
    <row r="2" spans="1:50" x14ac:dyDescent="0.2">
      <c r="A2" s="249" t="s">
        <v>184</v>
      </c>
      <c r="C2" s="149"/>
    </row>
    <row r="3" spans="1:50" x14ac:dyDescent="0.2">
      <c r="A3" s="151" t="s">
        <v>183</v>
      </c>
    </row>
    <row r="4" spans="1:50" x14ac:dyDescent="0.2">
      <c r="A4" s="52"/>
    </row>
    <row r="5" spans="1:50" x14ac:dyDescent="0.2">
      <c r="A5" s="52"/>
      <c r="G5" s="147"/>
      <c r="H5" s="147"/>
      <c r="I5" s="147"/>
      <c r="J5" s="147"/>
    </row>
    <row r="6" spans="1:50" ht="13.5" thickBot="1" x14ac:dyDescent="0.25">
      <c r="A6" s="52"/>
      <c r="G6" s="149"/>
      <c r="H6" s="149"/>
      <c r="I6" s="149"/>
      <c r="J6" s="149"/>
    </row>
    <row r="7" spans="1:50" x14ac:dyDescent="0.2">
      <c r="B7" s="250">
        <v>10</v>
      </c>
      <c r="C7" s="250">
        <v>20</v>
      </c>
      <c r="D7" s="250">
        <v>30</v>
      </c>
      <c r="E7" s="250">
        <v>50</v>
      </c>
      <c r="F7" s="250">
        <v>60</v>
      </c>
      <c r="G7" s="250">
        <v>70</v>
      </c>
      <c r="H7" s="250">
        <v>80</v>
      </c>
      <c r="I7" s="250">
        <v>180</v>
      </c>
      <c r="J7" s="250"/>
      <c r="K7" s="251"/>
    </row>
    <row r="8" spans="1:50" s="11" customFormat="1" x14ac:dyDescent="0.2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50" s="11" customFormat="1" ht="13.5" thickBot="1" x14ac:dyDescent="0.25">
      <c r="B9" s="253" t="s">
        <v>18</v>
      </c>
      <c r="C9" s="253" t="s">
        <v>91</v>
      </c>
      <c r="D9" s="253" t="s">
        <v>92</v>
      </c>
      <c r="E9" s="253" t="s">
        <v>93</v>
      </c>
      <c r="F9" s="253" t="s">
        <v>94</v>
      </c>
      <c r="G9" s="253" t="s">
        <v>95</v>
      </c>
      <c r="H9" s="253" t="s">
        <v>24</v>
      </c>
      <c r="I9" s="253" t="s">
        <v>25</v>
      </c>
      <c r="J9" s="253" t="s">
        <v>11</v>
      </c>
      <c r="K9" s="253" t="s">
        <v>1</v>
      </c>
    </row>
    <row r="10" spans="1:50" s="11" customFormat="1" x14ac:dyDescent="0.2">
      <c r="B10" s="254"/>
      <c r="C10" s="254"/>
      <c r="D10" s="254"/>
      <c r="E10" s="254"/>
      <c r="F10" s="254"/>
      <c r="G10" s="254"/>
      <c r="H10" s="254"/>
      <c r="I10" s="254"/>
      <c r="J10" s="254"/>
      <c r="K10" s="254"/>
    </row>
    <row r="11" spans="1:50" x14ac:dyDescent="0.2">
      <c r="A11" s="7" t="s">
        <v>185</v>
      </c>
      <c r="B11" s="45">
        <f>'Tax Components'!O33</f>
        <v>-10362572.617748393</v>
      </c>
      <c r="C11" s="45">
        <f>'Tax Components'!O12</f>
        <v>-143477.72787789628</v>
      </c>
      <c r="D11" s="45">
        <f>'Tax Components'!O13</f>
        <v>1352930.204127837</v>
      </c>
      <c r="E11" s="45">
        <f>'Tax Components'!O14</f>
        <v>1287077.8635937646</v>
      </c>
      <c r="F11" s="45">
        <f>'Tax Components'!O15</f>
        <v>4056798.8996580392</v>
      </c>
      <c r="G11" s="45">
        <f>'Tax Components'!O16</f>
        <v>166862.15262774378</v>
      </c>
      <c r="H11" s="45">
        <f>'Tax Components'!O17</f>
        <v>2340405.4793052822</v>
      </c>
      <c r="I11" s="45">
        <f>'Tax Components'!O18</f>
        <v>-10963395.519273333</v>
      </c>
      <c r="J11" s="45">
        <f>'Tax Components'!O22</f>
        <v>12265371.085231602</v>
      </c>
      <c r="K11" s="45">
        <f>SUM(B11:J11)</f>
        <v>-0.18035535328090191</v>
      </c>
      <c r="L11" s="96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</row>
    <row r="12" spans="1:50" x14ac:dyDescent="0.2">
      <c r="A12" s="7" t="s">
        <v>186</v>
      </c>
      <c r="B12" s="45"/>
      <c r="C12" s="45" t="s">
        <v>51</v>
      </c>
      <c r="D12" s="45">
        <v>0</v>
      </c>
      <c r="E12" s="45" t="s">
        <v>51</v>
      </c>
      <c r="F12" s="45" t="s">
        <v>51</v>
      </c>
      <c r="G12" s="45"/>
      <c r="H12" s="45"/>
      <c r="I12" s="45"/>
      <c r="J12" s="45"/>
      <c r="K12" s="45"/>
      <c r="L12" s="96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</row>
    <row r="13" spans="1:50" x14ac:dyDescent="0.2">
      <c r="A13" s="7" t="s">
        <v>187</v>
      </c>
      <c r="B13" s="45">
        <f>'Tax Components'!P11</f>
        <v>-221826.43872579531</v>
      </c>
      <c r="C13" s="45">
        <v>0</v>
      </c>
      <c r="D13" s="45">
        <f>'Tax Components'!P13</f>
        <v>381184.26650615508</v>
      </c>
      <c r="E13" s="45">
        <v>0</v>
      </c>
      <c r="F13" s="45">
        <v>0</v>
      </c>
      <c r="G13" s="45">
        <v>0</v>
      </c>
      <c r="H13" s="45">
        <f>'Tax Components'!P17</f>
        <v>2344054.392096818</v>
      </c>
      <c r="I13" s="45">
        <f>'Tax Components'!P18</f>
        <v>-1074393.5505514499</v>
      </c>
      <c r="J13" s="45">
        <f>'Tax Components'!P22</f>
        <v>1325561.9929669199</v>
      </c>
      <c r="K13" s="45">
        <f t="shared" ref="K13:K26" si="0">SUM(B13:J13)</f>
        <v>2754580.6622926481</v>
      </c>
      <c r="L13" s="96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</row>
    <row r="14" spans="1:50" x14ac:dyDescent="0.2">
      <c r="A14" s="7" t="s">
        <v>188</v>
      </c>
      <c r="B14" s="45">
        <v>0</v>
      </c>
      <c r="C14" s="45">
        <v>0</v>
      </c>
      <c r="D14" s="45">
        <v>0</v>
      </c>
      <c r="E14" s="45">
        <v>0</v>
      </c>
      <c r="F14" s="45">
        <f>'Tax Components'!P15*'Consol ETR'!M30/'Consol ETR'!M43</f>
        <v>572444.11349156883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572444.11349156883</v>
      </c>
      <c r="L14" s="96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</row>
    <row r="15" spans="1:50" x14ac:dyDescent="0.2">
      <c r="A15" s="7" t="s">
        <v>189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0</v>
      </c>
      <c r="L15" s="96"/>
      <c r="M15" s="255" t="s">
        <v>51</v>
      </c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</row>
    <row r="16" spans="1:50" x14ac:dyDescent="0.2">
      <c r="A16" s="7" t="s">
        <v>190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f t="shared" si="0"/>
        <v>0</v>
      </c>
      <c r="L16" s="96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</row>
    <row r="17" spans="1:50" x14ac:dyDescent="0.2">
      <c r="A17" s="7" t="s">
        <v>191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0</v>
      </c>
      <c r="L17" s="96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</row>
    <row r="18" spans="1:50" x14ac:dyDescent="0.2">
      <c r="A18" s="7" t="s">
        <v>192</v>
      </c>
      <c r="B18" s="45">
        <v>0</v>
      </c>
      <c r="C18" s="45">
        <v>0</v>
      </c>
      <c r="D18" s="45">
        <v>0</v>
      </c>
      <c r="E18" s="45">
        <v>0</v>
      </c>
      <c r="F18" s="45">
        <f>'Tax Components'!P15*'Consol ETR'!M34/'Consol ETR'!M43</f>
        <v>1392344.3791361917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1392344.3791361917</v>
      </c>
      <c r="L18" s="96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</row>
    <row r="19" spans="1:50" x14ac:dyDescent="0.2">
      <c r="A19" s="7" t="s">
        <v>193</v>
      </c>
      <c r="B19" s="45">
        <v>0</v>
      </c>
      <c r="C19" s="45">
        <v>0</v>
      </c>
      <c r="D19" s="45">
        <v>0</v>
      </c>
      <c r="E19" s="45">
        <f>'Tax Components'!P14*'Consol ETR'!L35/'Consol ETR'!L43</f>
        <v>1513148.2308750208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1513148.2308750208</v>
      </c>
      <c r="L19" s="96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</row>
    <row r="20" spans="1:50" x14ac:dyDescent="0.2">
      <c r="A20" s="7" t="s">
        <v>194</v>
      </c>
      <c r="B20" s="45">
        <v>0</v>
      </c>
      <c r="C20" s="45">
        <f>'Tax Components'!P12</f>
        <v>4167881.9443121124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f t="shared" si="0"/>
        <v>4167881.9443121124</v>
      </c>
      <c r="L20" s="96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</row>
    <row r="21" spans="1:50" x14ac:dyDescent="0.2">
      <c r="A21" s="7" t="s">
        <v>195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f>'Tax Components'!P16</f>
        <v>2200573.9682000433</v>
      </c>
      <c r="H21" s="45">
        <v>0</v>
      </c>
      <c r="I21" s="45">
        <v>0</v>
      </c>
      <c r="J21" s="45">
        <v>0</v>
      </c>
      <c r="K21" s="45">
        <f t="shared" si="0"/>
        <v>2200573.9682000433</v>
      </c>
      <c r="L21" s="96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</row>
    <row r="22" spans="1:50" x14ac:dyDescent="0.2">
      <c r="A22" s="7" t="s">
        <v>196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0</v>
      </c>
      <c r="L22" s="96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</row>
    <row r="23" spans="1:50" x14ac:dyDescent="0.2">
      <c r="A23" s="7" t="s">
        <v>197</v>
      </c>
      <c r="B23" s="45">
        <v>0</v>
      </c>
      <c r="C23" s="45">
        <v>0</v>
      </c>
      <c r="D23" s="45">
        <v>0</v>
      </c>
      <c r="E23" s="45">
        <f>'Tax Components'!P14*'Consol ETR'!L39/'Consol ETR'!L43</f>
        <v>1241008.1814985967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1241008.1814985967</v>
      </c>
      <c r="L23" s="96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</row>
    <row r="24" spans="1:50" x14ac:dyDescent="0.2">
      <c r="A24" s="7" t="s">
        <v>198</v>
      </c>
      <c r="B24" s="45">
        <v>0</v>
      </c>
      <c r="C24" s="45">
        <v>0</v>
      </c>
      <c r="D24" s="45">
        <v>0</v>
      </c>
      <c r="E24" s="45">
        <f>'Tax Components'!P14*'Consol ETR'!L42/'Consol ETR'!L43</f>
        <v>223107.21742840647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223107.21742840647</v>
      </c>
      <c r="L24" s="96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</row>
    <row r="25" spans="1:50" x14ac:dyDescent="0.2">
      <c r="A25" s="7" t="s">
        <v>199</v>
      </c>
      <c r="B25" s="45">
        <f>'Tax Components'!L11</f>
        <v>13090981.236935224</v>
      </c>
      <c r="C25" s="45">
        <f>'Tax Components'!L12</f>
        <v>15491555.032937678</v>
      </c>
      <c r="D25" s="45">
        <f>'Tax Components'!L13</f>
        <v>11800025.48038758</v>
      </c>
      <c r="E25" s="45">
        <f>'Tax Components'!L14</f>
        <v>18720988.625006936</v>
      </c>
      <c r="F25" s="45">
        <f>'Tax Components'!L15</f>
        <v>5026755.5152507313</v>
      </c>
      <c r="G25" s="45">
        <f>'Tax Components'!L16</f>
        <v>11527131.174095174</v>
      </c>
      <c r="H25" s="45">
        <f>'Tax Components'!L17</f>
        <v>57109739.916720092</v>
      </c>
      <c r="I25" s="45">
        <f>'Tax Components'!L18</f>
        <v>57987592.445476718</v>
      </c>
      <c r="J25" s="45">
        <f>'Tax Components'!L22</f>
        <v>-6017967</v>
      </c>
      <c r="K25" s="45">
        <f t="shared" si="0"/>
        <v>184736802.42681015</v>
      </c>
      <c r="L25" s="96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</row>
    <row r="26" spans="1:50" x14ac:dyDescent="0.2">
      <c r="A26" s="7" t="s">
        <v>200</v>
      </c>
      <c r="B26" s="45">
        <f>'Tax Components'!M11</f>
        <v>221826.43872579531</v>
      </c>
      <c r="C26" s="45">
        <f>'Tax Components'!M12</f>
        <v>663923.7871259005</v>
      </c>
      <c r="D26" s="45">
        <f>'Tax Components'!M13</f>
        <v>505715.37773089629</v>
      </c>
      <c r="E26" s="45">
        <f>'Tax Components'!M14</f>
        <v>802328.08392886876</v>
      </c>
      <c r="F26" s="45">
        <f>'Tax Components'!M15</f>
        <v>215432.37922503136</v>
      </c>
      <c r="G26" s="45">
        <f>'Tax Components'!M16</f>
        <v>494019.9074612218</v>
      </c>
      <c r="H26" s="45">
        <f>'Tax Components'!M17</f>
        <v>2447560.2821451467</v>
      </c>
      <c r="I26" s="45">
        <f>'Tax Components'!M18</f>
        <v>2485182.5333775734</v>
      </c>
      <c r="J26" s="45">
        <f>'Tax Components'!M22</f>
        <v>-257913</v>
      </c>
      <c r="K26" s="45">
        <f t="shared" si="0"/>
        <v>7578075.7897204347</v>
      </c>
      <c r="L26" s="96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</row>
    <row r="27" spans="1:50" s="8" customFormat="1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</row>
    <row r="28" spans="1:50" s="8" customFormat="1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</row>
    <row r="29" spans="1:50" x14ac:dyDescent="0.2">
      <c r="A29" s="7" t="s">
        <v>201</v>
      </c>
      <c r="B29" s="45">
        <f t="shared" ref="B29:H29" si="1">-B11</f>
        <v>10362572.617748393</v>
      </c>
      <c r="C29" s="45">
        <f t="shared" si="1"/>
        <v>143477.72787789628</v>
      </c>
      <c r="D29" s="45">
        <f t="shared" si="1"/>
        <v>-1352930.204127837</v>
      </c>
      <c r="E29" s="45">
        <f t="shared" si="1"/>
        <v>-1287077.8635937646</v>
      </c>
      <c r="F29" s="45">
        <f t="shared" si="1"/>
        <v>-4056798.8996580392</v>
      </c>
      <c r="G29" s="45">
        <f t="shared" si="1"/>
        <v>-166862.15262774378</v>
      </c>
      <c r="H29" s="45">
        <f t="shared" si="1"/>
        <v>-2340405.4793052822</v>
      </c>
      <c r="I29" s="45">
        <f>-I11</f>
        <v>10963395.519273333</v>
      </c>
      <c r="J29" s="45">
        <f t="shared" ref="J29" si="2">-J11</f>
        <v>-12265371.085231602</v>
      </c>
      <c r="K29" s="45">
        <f>SUM(B29:J29)</f>
        <v>0.18035535328090191</v>
      </c>
      <c r="L29" s="96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</row>
    <row r="30" spans="1:50" x14ac:dyDescent="0.2">
      <c r="A30" s="7" t="s">
        <v>202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96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</row>
    <row r="31" spans="1:50" x14ac:dyDescent="0.2">
      <c r="A31" s="7" t="s">
        <v>187</v>
      </c>
      <c r="B31" s="45">
        <f>-B13</f>
        <v>221826.43872579531</v>
      </c>
      <c r="C31" s="45">
        <f>-C13</f>
        <v>0</v>
      </c>
      <c r="D31" s="45">
        <f>-D13</f>
        <v>-381184.26650615508</v>
      </c>
      <c r="E31" s="45">
        <f>-E13</f>
        <v>0</v>
      </c>
      <c r="F31" s="45">
        <f>-F13</f>
        <v>0</v>
      </c>
      <c r="G31" s="45">
        <f t="shared" ref="G31:J41" si="3">-G13</f>
        <v>0</v>
      </c>
      <c r="H31" s="45">
        <f t="shared" si="3"/>
        <v>-2344054.392096818</v>
      </c>
      <c r="I31" s="45">
        <f t="shared" si="3"/>
        <v>1074393.5505514499</v>
      </c>
      <c r="J31" s="45">
        <f t="shared" si="3"/>
        <v>-1325561.9929669199</v>
      </c>
      <c r="K31" s="45">
        <f t="shared" ref="K31:K43" si="4">SUM(B31:J31)</f>
        <v>-2754580.6622926481</v>
      </c>
      <c r="L31" s="96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</row>
    <row r="32" spans="1:50" x14ac:dyDescent="0.2">
      <c r="A32" s="7" t="s">
        <v>188</v>
      </c>
      <c r="B32" s="45">
        <f t="shared" ref="B32:F38" si="5">-B14</f>
        <v>0</v>
      </c>
      <c r="C32" s="45">
        <f t="shared" si="5"/>
        <v>0</v>
      </c>
      <c r="D32" s="45">
        <f t="shared" si="5"/>
        <v>0</v>
      </c>
      <c r="E32" s="45">
        <f t="shared" si="5"/>
        <v>0</v>
      </c>
      <c r="F32" s="45">
        <f t="shared" si="5"/>
        <v>-572444.11349156883</v>
      </c>
      <c r="G32" s="45">
        <f t="shared" si="3"/>
        <v>0</v>
      </c>
      <c r="H32" s="45">
        <f t="shared" si="3"/>
        <v>0</v>
      </c>
      <c r="I32" s="45">
        <f t="shared" si="3"/>
        <v>0</v>
      </c>
      <c r="J32" s="45">
        <f t="shared" si="3"/>
        <v>0</v>
      </c>
      <c r="K32" s="45">
        <f t="shared" si="4"/>
        <v>-572444.11349156883</v>
      </c>
      <c r="L32" s="96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</row>
    <row r="33" spans="1:50" x14ac:dyDescent="0.2">
      <c r="A33" s="7" t="s">
        <v>189</v>
      </c>
      <c r="B33" s="45">
        <f t="shared" si="5"/>
        <v>0</v>
      </c>
      <c r="C33" s="45">
        <f t="shared" si="5"/>
        <v>0</v>
      </c>
      <c r="D33" s="45">
        <f t="shared" si="5"/>
        <v>0</v>
      </c>
      <c r="E33" s="45">
        <f t="shared" si="5"/>
        <v>0</v>
      </c>
      <c r="F33" s="45">
        <f t="shared" si="5"/>
        <v>0</v>
      </c>
      <c r="G33" s="45">
        <f t="shared" si="3"/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4"/>
        <v>0</v>
      </c>
      <c r="L33" s="96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</row>
    <row r="34" spans="1:50" x14ac:dyDescent="0.2">
      <c r="A34" s="7" t="s">
        <v>190</v>
      </c>
      <c r="B34" s="45">
        <f t="shared" si="5"/>
        <v>0</v>
      </c>
      <c r="C34" s="45">
        <f t="shared" si="5"/>
        <v>0</v>
      </c>
      <c r="D34" s="45">
        <f t="shared" si="5"/>
        <v>0</v>
      </c>
      <c r="E34" s="45">
        <f t="shared" si="5"/>
        <v>0</v>
      </c>
      <c r="F34" s="45">
        <f t="shared" si="5"/>
        <v>0</v>
      </c>
      <c r="G34" s="45">
        <f t="shared" si="3"/>
        <v>0</v>
      </c>
      <c r="H34" s="45">
        <f t="shared" si="3"/>
        <v>0</v>
      </c>
      <c r="I34" s="45">
        <f t="shared" si="3"/>
        <v>0</v>
      </c>
      <c r="J34" s="45">
        <f t="shared" si="3"/>
        <v>0</v>
      </c>
      <c r="K34" s="45">
        <f t="shared" si="4"/>
        <v>0</v>
      </c>
      <c r="L34" s="96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</row>
    <row r="35" spans="1:50" x14ac:dyDescent="0.2">
      <c r="A35" s="7" t="s">
        <v>191</v>
      </c>
      <c r="B35" s="45">
        <f t="shared" si="5"/>
        <v>0</v>
      </c>
      <c r="C35" s="45">
        <f t="shared" si="5"/>
        <v>0</v>
      </c>
      <c r="D35" s="45">
        <f t="shared" si="5"/>
        <v>0</v>
      </c>
      <c r="E35" s="45">
        <f t="shared" si="5"/>
        <v>0</v>
      </c>
      <c r="F35" s="45">
        <f t="shared" si="5"/>
        <v>0</v>
      </c>
      <c r="G35" s="45">
        <f t="shared" si="3"/>
        <v>0</v>
      </c>
      <c r="H35" s="45">
        <f t="shared" si="3"/>
        <v>0</v>
      </c>
      <c r="I35" s="45">
        <f t="shared" si="3"/>
        <v>0</v>
      </c>
      <c r="J35" s="45">
        <f t="shared" si="3"/>
        <v>0</v>
      </c>
      <c r="K35" s="45">
        <f t="shared" si="4"/>
        <v>0</v>
      </c>
      <c r="L35" s="96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</row>
    <row r="36" spans="1:50" x14ac:dyDescent="0.2">
      <c r="A36" s="7" t="s">
        <v>192</v>
      </c>
      <c r="B36" s="45">
        <f t="shared" si="5"/>
        <v>0</v>
      </c>
      <c r="C36" s="45">
        <f t="shared" si="5"/>
        <v>0</v>
      </c>
      <c r="D36" s="45">
        <f t="shared" si="5"/>
        <v>0</v>
      </c>
      <c r="E36" s="45">
        <f t="shared" si="5"/>
        <v>0</v>
      </c>
      <c r="F36" s="45">
        <f t="shared" si="5"/>
        <v>-1392344.3791361917</v>
      </c>
      <c r="G36" s="45">
        <f t="shared" si="3"/>
        <v>0</v>
      </c>
      <c r="H36" s="45">
        <f t="shared" si="3"/>
        <v>0</v>
      </c>
      <c r="I36" s="45">
        <f t="shared" si="3"/>
        <v>0</v>
      </c>
      <c r="J36" s="45">
        <f t="shared" si="3"/>
        <v>0</v>
      </c>
      <c r="K36" s="45">
        <f t="shared" si="4"/>
        <v>-1392344.3791361917</v>
      </c>
      <c r="L36" s="96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</row>
    <row r="37" spans="1:50" x14ac:dyDescent="0.2">
      <c r="A37" s="7" t="s">
        <v>193</v>
      </c>
      <c r="B37" s="45">
        <f t="shared" si="5"/>
        <v>0</v>
      </c>
      <c r="C37" s="45">
        <f t="shared" si="5"/>
        <v>0</v>
      </c>
      <c r="D37" s="45">
        <f t="shared" si="5"/>
        <v>0</v>
      </c>
      <c r="E37" s="45">
        <f t="shared" si="5"/>
        <v>-1513148.2308750208</v>
      </c>
      <c r="F37" s="45">
        <f t="shared" si="5"/>
        <v>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  <c r="K37" s="45">
        <f t="shared" si="4"/>
        <v>-1513148.2308750208</v>
      </c>
      <c r="L37" s="96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</row>
    <row r="38" spans="1:50" x14ac:dyDescent="0.2">
      <c r="A38" s="7" t="s">
        <v>194</v>
      </c>
      <c r="B38" s="45">
        <f t="shared" si="5"/>
        <v>0</v>
      </c>
      <c r="C38" s="45">
        <f t="shared" si="5"/>
        <v>-4167881.9443121124</v>
      </c>
      <c r="D38" s="45">
        <f t="shared" si="5"/>
        <v>0</v>
      </c>
      <c r="E38" s="45">
        <f t="shared" si="5"/>
        <v>0</v>
      </c>
      <c r="F38" s="45">
        <f t="shared" si="5"/>
        <v>0</v>
      </c>
      <c r="G38" s="45">
        <f t="shared" si="3"/>
        <v>0</v>
      </c>
      <c r="H38" s="45">
        <f t="shared" si="3"/>
        <v>0</v>
      </c>
      <c r="I38" s="45">
        <f t="shared" si="3"/>
        <v>0</v>
      </c>
      <c r="J38" s="45">
        <f t="shared" si="3"/>
        <v>0</v>
      </c>
      <c r="K38" s="45">
        <f t="shared" si="4"/>
        <v>-4167881.9443121124</v>
      </c>
      <c r="L38" s="96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</row>
    <row r="39" spans="1:50" x14ac:dyDescent="0.2">
      <c r="A39" s="7" t="s">
        <v>196</v>
      </c>
      <c r="B39" s="45">
        <f t="shared" ref="B39:G43" si="6">-B22</f>
        <v>0</v>
      </c>
      <c r="C39" s="45">
        <f t="shared" si="6"/>
        <v>0</v>
      </c>
      <c r="D39" s="45">
        <f t="shared" si="6"/>
        <v>0</v>
      </c>
      <c r="E39" s="45">
        <f t="shared" si="6"/>
        <v>0</v>
      </c>
      <c r="F39" s="45">
        <f t="shared" si="6"/>
        <v>0</v>
      </c>
      <c r="G39" s="45">
        <f>-G21</f>
        <v>-2200573.9682000433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4"/>
        <v>-2200573.9682000433</v>
      </c>
      <c r="L39" s="96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</row>
    <row r="40" spans="1:50" x14ac:dyDescent="0.2">
      <c r="A40" s="7" t="s">
        <v>197</v>
      </c>
      <c r="B40" s="45">
        <f t="shared" si="6"/>
        <v>0</v>
      </c>
      <c r="C40" s="45">
        <f t="shared" si="6"/>
        <v>0</v>
      </c>
      <c r="D40" s="45">
        <f t="shared" si="6"/>
        <v>0</v>
      </c>
      <c r="E40" s="45">
        <f t="shared" si="6"/>
        <v>-1241008.1814985967</v>
      </c>
      <c r="F40" s="45">
        <f t="shared" si="6"/>
        <v>0</v>
      </c>
      <c r="G40" s="45">
        <f>-G22</f>
        <v>0</v>
      </c>
      <c r="H40" s="45">
        <f t="shared" si="3"/>
        <v>0</v>
      </c>
      <c r="I40" s="45">
        <f t="shared" si="3"/>
        <v>0</v>
      </c>
      <c r="J40" s="45">
        <f t="shared" si="3"/>
        <v>0</v>
      </c>
      <c r="K40" s="45">
        <f t="shared" si="4"/>
        <v>-1241008.1814985967</v>
      </c>
      <c r="L40" s="96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</row>
    <row r="41" spans="1:50" x14ac:dyDescent="0.2">
      <c r="A41" s="7" t="s">
        <v>198</v>
      </c>
      <c r="B41" s="45">
        <f t="shared" si="6"/>
        <v>0</v>
      </c>
      <c r="C41" s="45">
        <f t="shared" si="6"/>
        <v>0</v>
      </c>
      <c r="D41" s="45">
        <f t="shared" si="6"/>
        <v>0</v>
      </c>
      <c r="E41" s="45">
        <f t="shared" si="6"/>
        <v>-223107.21742840647</v>
      </c>
      <c r="F41" s="45">
        <f t="shared" si="6"/>
        <v>0</v>
      </c>
      <c r="G41" s="45">
        <f>-G23</f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4"/>
        <v>-223107.21742840647</v>
      </c>
      <c r="L41" s="96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</row>
    <row r="42" spans="1:50" x14ac:dyDescent="0.2">
      <c r="A42" s="7" t="s">
        <v>203</v>
      </c>
      <c r="B42" s="45">
        <f t="shared" si="6"/>
        <v>-13090981.236935224</v>
      </c>
      <c r="C42" s="45">
        <f t="shared" si="6"/>
        <v>-15491555.032937678</v>
      </c>
      <c r="D42" s="45">
        <f t="shared" si="6"/>
        <v>-11800025.48038758</v>
      </c>
      <c r="E42" s="45">
        <f t="shared" si="6"/>
        <v>-18720988.625006936</v>
      </c>
      <c r="F42" s="45">
        <f t="shared" si="6"/>
        <v>-5026755.5152507313</v>
      </c>
      <c r="G42" s="45">
        <f t="shared" si="6"/>
        <v>-11527131.174095174</v>
      </c>
      <c r="H42" s="45">
        <f>-H25</f>
        <v>-57109739.916720092</v>
      </c>
      <c r="I42" s="45">
        <f>-I25</f>
        <v>-57987592.445476718</v>
      </c>
      <c r="J42" s="45">
        <f t="shared" ref="J42:J43" si="7">-J25</f>
        <v>6017967</v>
      </c>
      <c r="K42" s="45">
        <f t="shared" si="4"/>
        <v>-184736802.42681015</v>
      </c>
      <c r="L42" s="96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</row>
    <row r="43" spans="1:50" x14ac:dyDescent="0.2">
      <c r="A43" s="7" t="s">
        <v>204</v>
      </c>
      <c r="B43" s="45">
        <f t="shared" si="6"/>
        <v>-221826.43872579531</v>
      </c>
      <c r="C43" s="45">
        <f t="shared" si="6"/>
        <v>-663923.7871259005</v>
      </c>
      <c r="D43" s="45">
        <f t="shared" si="6"/>
        <v>-505715.37773089629</v>
      </c>
      <c r="E43" s="45">
        <f t="shared" si="6"/>
        <v>-802328.08392886876</v>
      </c>
      <c r="F43" s="45">
        <f t="shared" si="6"/>
        <v>-215432.37922503136</v>
      </c>
      <c r="G43" s="45">
        <f t="shared" si="6"/>
        <v>-494019.9074612218</v>
      </c>
      <c r="H43" s="45">
        <f>-H26</f>
        <v>-2447560.2821451467</v>
      </c>
      <c r="I43" s="45">
        <f>-I26</f>
        <v>-2485182.5333775734</v>
      </c>
      <c r="J43" s="45">
        <f t="shared" si="7"/>
        <v>257913</v>
      </c>
      <c r="K43" s="45">
        <f t="shared" si="4"/>
        <v>-7578075.7897204347</v>
      </c>
      <c r="L43" s="96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</row>
    <row r="44" spans="1:50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</row>
    <row r="45" spans="1:50" ht="13.5" thickBot="1" x14ac:dyDescent="0.25">
      <c r="B45" s="172">
        <f>SUM(B11:B44)</f>
        <v>2.9103830456733704E-10</v>
      </c>
      <c r="C45" s="172">
        <f t="shared" ref="C45:K45" si="8">SUM(C11:C44)</f>
        <v>0</v>
      </c>
      <c r="D45" s="172">
        <f t="shared" si="8"/>
        <v>-1.4551915228366852E-9</v>
      </c>
      <c r="E45" s="172">
        <f t="shared" si="8"/>
        <v>0</v>
      </c>
      <c r="F45" s="172">
        <f t="shared" si="8"/>
        <v>-8.149072527885437E-10</v>
      </c>
      <c r="G45" s="172">
        <f t="shared" si="8"/>
        <v>4.6566128730773926E-10</v>
      </c>
      <c r="H45" s="172">
        <f>SUM(H11:H44)</f>
        <v>0</v>
      </c>
      <c r="I45" s="172">
        <f>SUM(I11:I44)</f>
        <v>0</v>
      </c>
      <c r="J45" s="172">
        <f t="shared" ref="J45" si="9">SUM(J11:J44)</f>
        <v>0</v>
      </c>
      <c r="K45" s="172">
        <f t="shared" si="8"/>
        <v>-4.8428773880004883E-8</v>
      </c>
      <c r="L45" s="96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</row>
    <row r="46" spans="1:50" ht="13.5" thickTop="1" x14ac:dyDescent="0.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96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</row>
    <row r="47" spans="1:50" x14ac:dyDescent="0.2">
      <c r="A47" s="9" t="s">
        <v>205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</row>
    <row r="48" spans="1:50" x14ac:dyDescent="0.2">
      <c r="A48" s="9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</row>
    <row r="49" spans="1:50" x14ac:dyDescent="0.2">
      <c r="A49" s="257">
        <v>4091.3020099999999</v>
      </c>
      <c r="B49" s="96">
        <f t="shared" ref="B49:K49" si="10">B11</f>
        <v>-10362572.617748393</v>
      </c>
      <c r="C49" s="96">
        <f t="shared" si="10"/>
        <v>-143477.72787789628</v>
      </c>
      <c r="D49" s="96">
        <f t="shared" si="10"/>
        <v>1352930.204127837</v>
      </c>
      <c r="E49" s="96">
        <f t="shared" si="10"/>
        <v>1287077.8635937646</v>
      </c>
      <c r="F49" s="96">
        <f t="shared" si="10"/>
        <v>4056798.8996580392</v>
      </c>
      <c r="G49" s="96">
        <f>G11</f>
        <v>166862.15262774378</v>
      </c>
      <c r="H49" s="96">
        <f>H11</f>
        <v>2340405.4793052822</v>
      </c>
      <c r="I49" s="96">
        <f>I11</f>
        <v>-10963395.519273333</v>
      </c>
      <c r="J49" s="96">
        <f t="shared" ref="J49" si="11">J11</f>
        <v>12265371.085231602</v>
      </c>
      <c r="K49" s="5">
        <f t="shared" si="10"/>
        <v>-0.18035535328090191</v>
      </c>
      <c r="L49" s="96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</row>
    <row r="50" spans="1:50" x14ac:dyDescent="0.2">
      <c r="A50" s="257">
        <v>4091.3020200000001</v>
      </c>
      <c r="B50" s="96">
        <f>SUM(B13:B24)</f>
        <v>-221826.43872579531</v>
      </c>
      <c r="C50" s="96">
        <f t="shared" ref="C50:K50" si="12">SUM(C13:C24)</f>
        <v>4167881.9443121124</v>
      </c>
      <c r="D50" s="96">
        <f t="shared" si="12"/>
        <v>381184.26650615508</v>
      </c>
      <c r="E50" s="96">
        <f t="shared" si="12"/>
        <v>2977263.629802024</v>
      </c>
      <c r="F50" s="96">
        <f t="shared" si="12"/>
        <v>1964788.4926277604</v>
      </c>
      <c r="G50" s="96">
        <f t="shared" si="12"/>
        <v>2200573.9682000433</v>
      </c>
      <c r="H50" s="96">
        <f>SUM(H13:H24)</f>
        <v>2344054.392096818</v>
      </c>
      <c r="I50" s="96">
        <f>SUM(I13:I24)</f>
        <v>-1074393.5505514499</v>
      </c>
      <c r="J50" s="96">
        <f t="shared" ref="J50" si="13">SUM(J13:J24)</f>
        <v>1325561.9929669199</v>
      </c>
      <c r="K50" s="96">
        <f t="shared" si="12"/>
        <v>14065088.697234588</v>
      </c>
      <c r="L50" s="96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</row>
    <row r="51" spans="1:50" x14ac:dyDescent="0.2">
      <c r="A51" s="257">
        <v>4101.3020100000003</v>
      </c>
      <c r="B51" s="96">
        <f t="shared" ref="B51:K52" si="14">B25</f>
        <v>13090981.236935224</v>
      </c>
      <c r="C51" s="96">
        <f t="shared" si="14"/>
        <v>15491555.032937678</v>
      </c>
      <c r="D51" s="96">
        <f t="shared" si="14"/>
        <v>11800025.48038758</v>
      </c>
      <c r="E51" s="96">
        <f t="shared" si="14"/>
        <v>18720988.625006936</v>
      </c>
      <c r="F51" s="96">
        <f t="shared" si="14"/>
        <v>5026755.5152507313</v>
      </c>
      <c r="G51" s="96">
        <f t="shared" si="14"/>
        <v>11527131.174095174</v>
      </c>
      <c r="H51" s="96">
        <f>H25</f>
        <v>57109739.916720092</v>
      </c>
      <c r="I51" s="96">
        <f>I25</f>
        <v>57987592.445476718</v>
      </c>
      <c r="J51" s="96">
        <f t="shared" ref="J51:J52" si="15">J25</f>
        <v>-6017967</v>
      </c>
      <c r="K51" s="96">
        <f t="shared" si="14"/>
        <v>184736802.42681015</v>
      </c>
      <c r="L51" s="96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</row>
    <row r="52" spans="1:50" x14ac:dyDescent="0.2">
      <c r="A52" s="257">
        <v>4101.3020200000001</v>
      </c>
      <c r="B52" s="96">
        <f t="shared" si="14"/>
        <v>221826.43872579531</v>
      </c>
      <c r="C52" s="96">
        <f t="shared" si="14"/>
        <v>663923.7871259005</v>
      </c>
      <c r="D52" s="96">
        <f t="shared" si="14"/>
        <v>505715.37773089629</v>
      </c>
      <c r="E52" s="96">
        <f t="shared" si="14"/>
        <v>802328.08392886876</v>
      </c>
      <c r="F52" s="96">
        <f t="shared" si="14"/>
        <v>215432.37922503136</v>
      </c>
      <c r="G52" s="96">
        <f t="shared" si="14"/>
        <v>494019.9074612218</v>
      </c>
      <c r="H52" s="96">
        <f>H26</f>
        <v>2447560.2821451467</v>
      </c>
      <c r="I52" s="96">
        <f>I26</f>
        <v>2485182.5333775734</v>
      </c>
      <c r="J52" s="96">
        <f t="shared" si="15"/>
        <v>-257913</v>
      </c>
      <c r="K52" s="96">
        <f t="shared" si="14"/>
        <v>7578075.7897204347</v>
      </c>
      <c r="L52" s="96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</row>
    <row r="53" spans="1:50" x14ac:dyDescent="0.2">
      <c r="A53" s="257">
        <v>2360.2650100000001</v>
      </c>
      <c r="B53" s="96">
        <f t="shared" ref="B53:K53" si="16">B29</f>
        <v>10362572.617748393</v>
      </c>
      <c r="C53" s="96">
        <f t="shared" si="16"/>
        <v>143477.72787789628</v>
      </c>
      <c r="D53" s="96">
        <f t="shared" si="16"/>
        <v>-1352930.204127837</v>
      </c>
      <c r="E53" s="96">
        <f t="shared" si="16"/>
        <v>-1287077.8635937646</v>
      </c>
      <c r="F53" s="96">
        <f t="shared" si="16"/>
        <v>-4056798.8996580392</v>
      </c>
      <c r="G53" s="96">
        <f>G29</f>
        <v>-166862.15262774378</v>
      </c>
      <c r="H53" s="96">
        <f>H29</f>
        <v>-2340405.4793052822</v>
      </c>
      <c r="I53" s="96">
        <f>I29</f>
        <v>10963395.519273333</v>
      </c>
      <c r="J53" s="96">
        <f t="shared" ref="J53" si="17">J29</f>
        <v>-12265371.085231602</v>
      </c>
      <c r="K53" s="5">
        <f t="shared" si="16"/>
        <v>0.18035535328090191</v>
      </c>
      <c r="L53" s="96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</row>
    <row r="54" spans="1:50" x14ac:dyDescent="0.2">
      <c r="A54" s="257">
        <v>2360.26503</v>
      </c>
      <c r="B54" s="96">
        <f>SUM(B31:B41)</f>
        <v>221826.43872579531</v>
      </c>
      <c r="C54" s="96">
        <f t="shared" ref="C54:K54" si="18">SUM(C31:C41)</f>
        <v>-4167881.9443121124</v>
      </c>
      <c r="D54" s="96">
        <f t="shared" si="18"/>
        <v>-381184.26650615508</v>
      </c>
      <c r="E54" s="96">
        <f t="shared" si="18"/>
        <v>-2977263.629802024</v>
      </c>
      <c r="F54" s="96">
        <f t="shared" si="18"/>
        <v>-1964788.4926277604</v>
      </c>
      <c r="G54" s="96">
        <f t="shared" si="18"/>
        <v>-2200573.9682000433</v>
      </c>
      <c r="H54" s="96">
        <f>SUM(H31:H41)</f>
        <v>-2344054.392096818</v>
      </c>
      <c r="I54" s="96">
        <f>SUM(I31:I41)</f>
        <v>1074393.5505514499</v>
      </c>
      <c r="J54" s="96">
        <f t="shared" ref="J54" si="19">SUM(J31:J41)</f>
        <v>-1325561.9929669199</v>
      </c>
      <c r="K54" s="96">
        <f t="shared" si="18"/>
        <v>-14065088.697234588</v>
      </c>
      <c r="L54" s="96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</row>
    <row r="55" spans="1:50" x14ac:dyDescent="0.2">
      <c r="A55" s="257">
        <v>2820.2820099999999</v>
      </c>
      <c r="B55" s="96">
        <f t="shared" ref="B55:K56" si="20">B42</f>
        <v>-13090981.236935224</v>
      </c>
      <c r="C55" s="96">
        <f t="shared" si="20"/>
        <v>-15491555.032937678</v>
      </c>
      <c r="D55" s="96">
        <f t="shared" si="20"/>
        <v>-11800025.48038758</v>
      </c>
      <c r="E55" s="96">
        <f t="shared" si="20"/>
        <v>-18720988.625006936</v>
      </c>
      <c r="F55" s="96">
        <f t="shared" si="20"/>
        <v>-5026755.5152507313</v>
      </c>
      <c r="G55" s="96">
        <f t="shared" si="20"/>
        <v>-11527131.174095174</v>
      </c>
      <c r="H55" s="96">
        <f t="shared" si="20"/>
        <v>-57109739.916720092</v>
      </c>
      <c r="I55" s="96">
        <f t="shared" si="20"/>
        <v>-57987592.445476718</v>
      </c>
      <c r="J55" s="96">
        <f t="shared" si="20"/>
        <v>6017967</v>
      </c>
      <c r="K55" s="96">
        <f t="shared" si="20"/>
        <v>-184736802.42681015</v>
      </c>
      <c r="L55" s="96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</row>
    <row r="56" spans="1:50" x14ac:dyDescent="0.2">
      <c r="A56" s="257">
        <v>2820.28206</v>
      </c>
      <c r="B56" s="96">
        <f t="shared" si="20"/>
        <v>-221826.43872579531</v>
      </c>
      <c r="C56" s="96">
        <f t="shared" si="20"/>
        <v>-663923.7871259005</v>
      </c>
      <c r="D56" s="96">
        <f t="shared" si="20"/>
        <v>-505715.37773089629</v>
      </c>
      <c r="E56" s="96">
        <f t="shared" si="20"/>
        <v>-802328.08392886876</v>
      </c>
      <c r="F56" s="96">
        <f t="shared" si="20"/>
        <v>-215432.37922503136</v>
      </c>
      <c r="G56" s="96">
        <f t="shared" si="20"/>
        <v>-494019.9074612218</v>
      </c>
      <c r="H56" s="96">
        <f t="shared" si="20"/>
        <v>-2447560.2821451467</v>
      </c>
      <c r="I56" s="96">
        <f t="shared" si="20"/>
        <v>-2485182.5333775734</v>
      </c>
      <c r="J56" s="96">
        <f t="shared" si="20"/>
        <v>257913</v>
      </c>
      <c r="K56" s="96">
        <f t="shared" si="20"/>
        <v>-7578075.7897204347</v>
      </c>
      <c r="L56" s="9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</row>
    <row r="57" spans="1:50" ht="13.5" thickBot="1" x14ac:dyDescent="0.25">
      <c r="A57" s="7" t="s">
        <v>206</v>
      </c>
      <c r="B57" s="172">
        <f>SUM(B49:B56)</f>
        <v>2.9103830456733704E-10</v>
      </c>
      <c r="C57" s="172">
        <f t="shared" ref="C57:K57" si="21">SUM(C49:C56)</f>
        <v>0</v>
      </c>
      <c r="D57" s="172">
        <f t="shared" si="21"/>
        <v>-1.4551915228366852E-9</v>
      </c>
      <c r="E57" s="172">
        <f t="shared" si="21"/>
        <v>0</v>
      </c>
      <c r="F57" s="172">
        <f t="shared" si="21"/>
        <v>-8.149072527885437E-10</v>
      </c>
      <c r="G57" s="172">
        <f t="shared" si="21"/>
        <v>4.6566128730773926E-10</v>
      </c>
      <c r="H57" s="172">
        <f>SUM(H49:H56)</f>
        <v>0</v>
      </c>
      <c r="I57" s="172">
        <f>SUM(I49:I56)</f>
        <v>0</v>
      </c>
      <c r="J57" s="172">
        <f t="shared" ref="J57" si="22">SUM(J49:J56)</f>
        <v>0</v>
      </c>
      <c r="K57" s="172">
        <f t="shared" si="21"/>
        <v>-1.862645149230957E-8</v>
      </c>
      <c r="L57" s="96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</row>
    <row r="58" spans="1:50" ht="13.5" thickTop="1" x14ac:dyDescent="0.2">
      <c r="B58" s="96"/>
      <c r="D58" s="96"/>
      <c r="F58" s="96"/>
      <c r="H58" s="96"/>
      <c r="K58" s="96"/>
      <c r="L58" s="96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</row>
    <row r="59" spans="1:50" s="258" customFormat="1" x14ac:dyDescent="0.2"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</row>
    <row r="60" spans="1:50" x14ac:dyDescent="0.2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</row>
    <row r="61" spans="1:50" x14ac:dyDescent="0.2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</row>
    <row r="62" spans="1:50" x14ac:dyDescent="0.2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</row>
    <row r="63" spans="1:50" x14ac:dyDescent="0.2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</row>
    <row r="64" spans="1:50" x14ac:dyDescent="0.2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</row>
    <row r="65" spans="2:50" x14ac:dyDescent="0.2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</row>
    <row r="66" spans="2:50" x14ac:dyDescent="0.2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</row>
    <row r="67" spans="2:50" x14ac:dyDescent="0.2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</row>
    <row r="68" spans="2:50" x14ac:dyDescent="0.2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</row>
    <row r="69" spans="2:50" x14ac:dyDescent="0.2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</row>
    <row r="70" spans="2:50" x14ac:dyDescent="0.2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</row>
    <row r="71" spans="2:50" x14ac:dyDescent="0.2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</row>
    <row r="72" spans="2:50" x14ac:dyDescent="0.2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</row>
    <row r="73" spans="2:50" x14ac:dyDescent="0.2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</row>
    <row r="74" spans="2:50" x14ac:dyDescent="0.2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</row>
    <row r="75" spans="2:50" x14ac:dyDescent="0.2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</row>
    <row r="76" spans="2:50" x14ac:dyDescent="0.2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</row>
    <row r="77" spans="2:50" x14ac:dyDescent="0.2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</row>
    <row r="78" spans="2:50" x14ac:dyDescent="0.2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</row>
    <row r="79" spans="2:50" x14ac:dyDescent="0.2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</row>
    <row r="80" spans="2:50" x14ac:dyDescent="0.2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</row>
    <row r="81" spans="2:50" x14ac:dyDescent="0.2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</row>
    <row r="82" spans="2:50" x14ac:dyDescent="0.2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</row>
    <row r="83" spans="2:50" x14ac:dyDescent="0.2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</row>
    <row r="84" spans="2:50" x14ac:dyDescent="0.2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</row>
    <row r="85" spans="2:50" x14ac:dyDescent="0.2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</row>
    <row r="86" spans="2:50" x14ac:dyDescent="0.2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</row>
    <row r="87" spans="2:50" x14ac:dyDescent="0.2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</row>
    <row r="88" spans="2:50" x14ac:dyDescent="0.2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</row>
    <row r="89" spans="2:50" x14ac:dyDescent="0.2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</row>
    <row r="90" spans="2:50" x14ac:dyDescent="0.2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</row>
    <row r="91" spans="2:50" x14ac:dyDescent="0.2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</row>
    <row r="92" spans="2:50" x14ac:dyDescent="0.2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</row>
    <row r="93" spans="2:50" x14ac:dyDescent="0.2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</row>
    <row r="94" spans="2:50" x14ac:dyDescent="0.2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</row>
    <row r="95" spans="2:50" x14ac:dyDescent="0.2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</row>
    <row r="96" spans="2:50" x14ac:dyDescent="0.2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</row>
    <row r="97" spans="2:50" x14ac:dyDescent="0.2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</row>
    <row r="98" spans="2:50" x14ac:dyDescent="0.2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</row>
    <row r="99" spans="2:50" x14ac:dyDescent="0.2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</row>
    <row r="100" spans="2:50" x14ac:dyDescent="0.2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</row>
    <row r="101" spans="2:50" x14ac:dyDescent="0.2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</row>
    <row r="102" spans="2:50" x14ac:dyDescent="0.2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</row>
    <row r="103" spans="2:50" x14ac:dyDescent="0.2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</row>
    <row r="104" spans="2:50" x14ac:dyDescent="0.2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</row>
    <row r="105" spans="2:50" x14ac:dyDescent="0.2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</row>
    <row r="106" spans="2:50" x14ac:dyDescent="0.2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</row>
    <row r="107" spans="2:50" x14ac:dyDescent="0.2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</row>
    <row r="108" spans="2:50" x14ac:dyDescent="0.2"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</row>
    <row r="109" spans="2:50" x14ac:dyDescent="0.2"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</row>
    <row r="110" spans="2:50" x14ac:dyDescent="0.2"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</row>
    <row r="111" spans="2:50" x14ac:dyDescent="0.2"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</row>
    <row r="112" spans="2:50" x14ac:dyDescent="0.2"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</row>
    <row r="113" spans="2:50" x14ac:dyDescent="0.2"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</row>
    <row r="114" spans="2:50" x14ac:dyDescent="0.2"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</row>
    <row r="115" spans="2:50" x14ac:dyDescent="0.2"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</row>
    <row r="116" spans="2:50" x14ac:dyDescent="0.2"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</row>
    <row r="117" spans="2:50" x14ac:dyDescent="0.2"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</row>
    <row r="118" spans="2:50" x14ac:dyDescent="0.2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</row>
    <row r="119" spans="2:50" x14ac:dyDescent="0.2"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</row>
    <row r="120" spans="2:50" x14ac:dyDescent="0.2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</row>
    <row r="121" spans="2:50" x14ac:dyDescent="0.2"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</row>
    <row r="122" spans="2:50" x14ac:dyDescent="0.2"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</row>
    <row r="123" spans="2:50" x14ac:dyDescent="0.2"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</row>
    <row r="124" spans="2:50" x14ac:dyDescent="0.2"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</row>
    <row r="125" spans="2:50" x14ac:dyDescent="0.2"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</row>
    <row r="126" spans="2:50" x14ac:dyDescent="0.2"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</row>
    <row r="127" spans="2:50" x14ac:dyDescent="0.2"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</row>
    <row r="128" spans="2:50" x14ac:dyDescent="0.2"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</row>
    <row r="129" spans="2:50" x14ac:dyDescent="0.2"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</row>
    <row r="130" spans="2:50" x14ac:dyDescent="0.2"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</row>
    <row r="131" spans="2:50" x14ac:dyDescent="0.2"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</row>
    <row r="132" spans="2:50" x14ac:dyDescent="0.2"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</row>
    <row r="133" spans="2:50" x14ac:dyDescent="0.2"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</row>
    <row r="134" spans="2:50" x14ac:dyDescent="0.2"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</row>
    <row r="135" spans="2:50" x14ac:dyDescent="0.2"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</row>
    <row r="136" spans="2:50" x14ac:dyDescent="0.2"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</row>
    <row r="137" spans="2:50" x14ac:dyDescent="0.2"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</row>
    <row r="138" spans="2:50" x14ac:dyDescent="0.2"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</row>
    <row r="139" spans="2:50" x14ac:dyDescent="0.2"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</row>
    <row r="140" spans="2:50" x14ac:dyDescent="0.2"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</row>
    <row r="141" spans="2:50" x14ac:dyDescent="0.2"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</row>
    <row r="142" spans="2:50" x14ac:dyDescent="0.2"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</row>
    <row r="143" spans="2:50" x14ac:dyDescent="0.2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</row>
    <row r="144" spans="2:50" x14ac:dyDescent="0.2"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</row>
    <row r="145" spans="2:50" x14ac:dyDescent="0.2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</row>
    <row r="146" spans="2:50" x14ac:dyDescent="0.2"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</row>
    <row r="147" spans="2:50" x14ac:dyDescent="0.2"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</row>
    <row r="148" spans="2:50" x14ac:dyDescent="0.2"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</row>
    <row r="149" spans="2:50" x14ac:dyDescent="0.2"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</row>
    <row r="150" spans="2:50" x14ac:dyDescent="0.2"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</row>
    <row r="151" spans="2:50" x14ac:dyDescent="0.2"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</row>
    <row r="152" spans="2:50" x14ac:dyDescent="0.2"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</row>
    <row r="153" spans="2:50" x14ac:dyDescent="0.2"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</row>
    <row r="154" spans="2:50" x14ac:dyDescent="0.2"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</row>
    <row r="155" spans="2:50" x14ac:dyDescent="0.2"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</row>
    <row r="156" spans="2:50" x14ac:dyDescent="0.2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</row>
    <row r="157" spans="2:50" x14ac:dyDescent="0.2"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</row>
    <row r="158" spans="2:50" x14ac:dyDescent="0.2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</row>
    <row r="159" spans="2:50" x14ac:dyDescent="0.2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</row>
    <row r="160" spans="2:50" x14ac:dyDescent="0.2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</row>
    <row r="161" spans="2:50" x14ac:dyDescent="0.2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</row>
    <row r="162" spans="2:50" x14ac:dyDescent="0.2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</row>
    <row r="163" spans="2:50" x14ac:dyDescent="0.2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</row>
    <row r="164" spans="2:50" x14ac:dyDescent="0.2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</row>
    <row r="165" spans="2:50" x14ac:dyDescent="0.2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</row>
    <row r="166" spans="2:50" x14ac:dyDescent="0.2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</row>
    <row r="167" spans="2:50" x14ac:dyDescent="0.2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</row>
    <row r="168" spans="2:50" x14ac:dyDescent="0.2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</row>
    <row r="169" spans="2:50" x14ac:dyDescent="0.2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</row>
    <row r="170" spans="2:50" x14ac:dyDescent="0.2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</row>
    <row r="171" spans="2:50" x14ac:dyDescent="0.2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55"/>
      <c r="AU171" s="255"/>
      <c r="AV171" s="255"/>
      <c r="AW171" s="255"/>
      <c r="AX171" s="255"/>
    </row>
    <row r="172" spans="2:50" x14ac:dyDescent="0.2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/>
      <c r="AX172" s="255"/>
    </row>
    <row r="173" spans="2:50" x14ac:dyDescent="0.2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</row>
    <row r="174" spans="2:50" x14ac:dyDescent="0.2"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</row>
    <row r="175" spans="2:50" x14ac:dyDescent="0.2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</row>
    <row r="176" spans="2:50" x14ac:dyDescent="0.2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</row>
    <row r="177" spans="2:50" x14ac:dyDescent="0.2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</row>
    <row r="178" spans="2:50" x14ac:dyDescent="0.2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</row>
    <row r="179" spans="2:50" x14ac:dyDescent="0.2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</row>
    <row r="180" spans="2:50" x14ac:dyDescent="0.2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</row>
    <row r="181" spans="2:50" x14ac:dyDescent="0.2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</row>
    <row r="182" spans="2:50" x14ac:dyDescent="0.2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</row>
    <row r="183" spans="2:50" x14ac:dyDescent="0.2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</row>
    <row r="184" spans="2:50" x14ac:dyDescent="0.2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</row>
    <row r="185" spans="2:50" x14ac:dyDescent="0.2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</row>
    <row r="186" spans="2:50" x14ac:dyDescent="0.2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</row>
    <row r="187" spans="2:50" x14ac:dyDescent="0.2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</row>
    <row r="188" spans="2:50" x14ac:dyDescent="0.2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</row>
    <row r="189" spans="2:50" x14ac:dyDescent="0.2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</row>
    <row r="190" spans="2:50" x14ac:dyDescent="0.2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</row>
    <row r="191" spans="2:50" x14ac:dyDescent="0.2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</row>
    <row r="192" spans="2:50" x14ac:dyDescent="0.2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</row>
    <row r="193" spans="2:50" x14ac:dyDescent="0.2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</row>
    <row r="194" spans="2:50" x14ac:dyDescent="0.2"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</row>
    <row r="195" spans="2:50" x14ac:dyDescent="0.2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</row>
    <row r="196" spans="2:50" x14ac:dyDescent="0.2"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</row>
    <row r="197" spans="2:50" x14ac:dyDescent="0.2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</row>
    <row r="198" spans="2:50" x14ac:dyDescent="0.2"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</row>
    <row r="199" spans="2:50" x14ac:dyDescent="0.2"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</row>
    <row r="200" spans="2:50" x14ac:dyDescent="0.2"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</row>
    <row r="201" spans="2:50" x14ac:dyDescent="0.2"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</row>
    <row r="202" spans="2:50" x14ac:dyDescent="0.2"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</row>
    <row r="203" spans="2:50" x14ac:dyDescent="0.2"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</row>
    <row r="204" spans="2:50" x14ac:dyDescent="0.2"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</row>
    <row r="205" spans="2:50" x14ac:dyDescent="0.2"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</row>
    <row r="206" spans="2:50" x14ac:dyDescent="0.2"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</row>
    <row r="207" spans="2:50" x14ac:dyDescent="0.2"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</row>
    <row r="208" spans="2:50" x14ac:dyDescent="0.2"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</row>
    <row r="209" spans="2:50" x14ac:dyDescent="0.2"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</row>
    <row r="210" spans="2:50" x14ac:dyDescent="0.2"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</row>
    <row r="211" spans="2:50" x14ac:dyDescent="0.2"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</row>
    <row r="212" spans="2:50" x14ac:dyDescent="0.2"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</row>
    <row r="213" spans="2:50" x14ac:dyDescent="0.2"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</row>
    <row r="214" spans="2:50" x14ac:dyDescent="0.2"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</row>
    <row r="215" spans="2:50" x14ac:dyDescent="0.2"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</row>
    <row r="216" spans="2:50" x14ac:dyDescent="0.2"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</row>
    <row r="217" spans="2:50" x14ac:dyDescent="0.2"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</row>
    <row r="218" spans="2:50" x14ac:dyDescent="0.2"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</row>
    <row r="219" spans="2:50" x14ac:dyDescent="0.2"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</row>
    <row r="220" spans="2:50" x14ac:dyDescent="0.2"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</row>
    <row r="221" spans="2:50" x14ac:dyDescent="0.2"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</row>
    <row r="222" spans="2:50" x14ac:dyDescent="0.2"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</row>
    <row r="223" spans="2:50" x14ac:dyDescent="0.2"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</row>
    <row r="224" spans="2:50" x14ac:dyDescent="0.2"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</row>
    <row r="225" spans="2:50" x14ac:dyDescent="0.2"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</row>
    <row r="226" spans="2:50" x14ac:dyDescent="0.2"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5"/>
      <c r="AU226" s="255"/>
      <c r="AV226" s="255"/>
      <c r="AW226" s="255"/>
      <c r="AX226" s="255"/>
    </row>
    <row r="227" spans="2:50" x14ac:dyDescent="0.2"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</row>
    <row r="228" spans="2:50" x14ac:dyDescent="0.2"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</row>
    <row r="229" spans="2:50" x14ac:dyDescent="0.2"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</row>
    <row r="230" spans="2:50" x14ac:dyDescent="0.2"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</row>
    <row r="231" spans="2:50" x14ac:dyDescent="0.2"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</row>
    <row r="232" spans="2:50" x14ac:dyDescent="0.2"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</row>
    <row r="233" spans="2:50" x14ac:dyDescent="0.2"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</row>
    <row r="234" spans="2:50" x14ac:dyDescent="0.2"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</row>
    <row r="235" spans="2:50" x14ac:dyDescent="0.2"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</row>
    <row r="236" spans="2:50" x14ac:dyDescent="0.2"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</row>
    <row r="237" spans="2:50" x14ac:dyDescent="0.2"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</row>
    <row r="238" spans="2:50" x14ac:dyDescent="0.2"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</row>
    <row r="239" spans="2:50" x14ac:dyDescent="0.2"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</row>
    <row r="240" spans="2:50" x14ac:dyDescent="0.2"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</row>
    <row r="241" spans="2:50" x14ac:dyDescent="0.2"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</row>
    <row r="242" spans="2:50" x14ac:dyDescent="0.2"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</row>
    <row r="243" spans="2:50" x14ac:dyDescent="0.2"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</row>
    <row r="244" spans="2:50" x14ac:dyDescent="0.2"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</row>
    <row r="245" spans="2:50" x14ac:dyDescent="0.2"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</row>
    <row r="246" spans="2:50" x14ac:dyDescent="0.2"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</row>
    <row r="247" spans="2:50" x14ac:dyDescent="0.2"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</row>
    <row r="248" spans="2:50" x14ac:dyDescent="0.2"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</row>
    <row r="249" spans="2:50" x14ac:dyDescent="0.2"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</row>
    <row r="250" spans="2:50" x14ac:dyDescent="0.2"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</row>
    <row r="251" spans="2:50" x14ac:dyDescent="0.2"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</row>
    <row r="252" spans="2:50" x14ac:dyDescent="0.2"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</row>
    <row r="253" spans="2:50" x14ac:dyDescent="0.2"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</row>
    <row r="254" spans="2:50" x14ac:dyDescent="0.2"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</row>
    <row r="255" spans="2:50" x14ac:dyDescent="0.2"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</row>
    <row r="256" spans="2:50" x14ac:dyDescent="0.2"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</row>
    <row r="257" spans="2:50" x14ac:dyDescent="0.2"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</row>
    <row r="258" spans="2:50" x14ac:dyDescent="0.2"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</row>
    <row r="259" spans="2:50" x14ac:dyDescent="0.2">
      <c r="B259" s="255"/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</row>
    <row r="260" spans="2:50" x14ac:dyDescent="0.2"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</row>
    <row r="261" spans="2:50" x14ac:dyDescent="0.2"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</row>
    <row r="262" spans="2:50" x14ac:dyDescent="0.2"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</row>
    <row r="263" spans="2:50" x14ac:dyDescent="0.2"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</row>
    <row r="264" spans="2:50" x14ac:dyDescent="0.2"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AW264" s="255"/>
      <c r="AX264" s="255"/>
    </row>
    <row r="265" spans="2:50" x14ac:dyDescent="0.2"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</row>
    <row r="266" spans="2:50" x14ac:dyDescent="0.2"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</row>
    <row r="267" spans="2:50" x14ac:dyDescent="0.2"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</row>
    <row r="268" spans="2:50" x14ac:dyDescent="0.2"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</row>
    <row r="269" spans="2:50" x14ac:dyDescent="0.2"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</row>
    <row r="270" spans="2:50" x14ac:dyDescent="0.2"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</row>
    <row r="271" spans="2:50" x14ac:dyDescent="0.2"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</row>
    <row r="272" spans="2:50" x14ac:dyDescent="0.2"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  <c r="AN272" s="255"/>
      <c r="AO272" s="255"/>
      <c r="AP272" s="255"/>
      <c r="AQ272" s="255"/>
      <c r="AR272" s="255"/>
      <c r="AS272" s="255"/>
      <c r="AT272" s="255"/>
      <c r="AU272" s="255"/>
      <c r="AV272" s="255"/>
      <c r="AW272" s="255"/>
      <c r="AX272" s="255"/>
    </row>
    <row r="273" spans="2:50" x14ac:dyDescent="0.2"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255"/>
      <c r="AS273" s="255"/>
      <c r="AT273" s="255"/>
      <c r="AU273" s="255"/>
      <c r="AV273" s="255"/>
      <c r="AW273" s="255"/>
      <c r="AX273" s="255"/>
    </row>
    <row r="274" spans="2:50" x14ac:dyDescent="0.2"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  <c r="AN274" s="255"/>
      <c r="AO274" s="255"/>
      <c r="AP274" s="255"/>
      <c r="AQ274" s="255"/>
      <c r="AR274" s="255"/>
      <c r="AS274" s="255"/>
      <c r="AT274" s="255"/>
      <c r="AU274" s="255"/>
      <c r="AV274" s="255"/>
      <c r="AW274" s="255"/>
      <c r="AX274" s="255"/>
    </row>
    <row r="275" spans="2:50" x14ac:dyDescent="0.2"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55"/>
      <c r="AX275" s="255"/>
    </row>
    <row r="276" spans="2:50" x14ac:dyDescent="0.2"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  <c r="AP276" s="255"/>
      <c r="AQ276" s="255"/>
      <c r="AR276" s="255"/>
      <c r="AS276" s="255"/>
      <c r="AT276" s="255"/>
      <c r="AU276" s="255"/>
      <c r="AV276" s="255"/>
      <c r="AW276" s="255"/>
      <c r="AX276" s="255"/>
    </row>
    <row r="277" spans="2:50" x14ac:dyDescent="0.2"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  <c r="AN277" s="255"/>
      <c r="AO277" s="255"/>
      <c r="AP277" s="255"/>
      <c r="AQ277" s="255"/>
      <c r="AR277" s="255"/>
      <c r="AS277" s="255"/>
      <c r="AT277" s="255"/>
      <c r="AU277" s="255"/>
      <c r="AV277" s="255"/>
      <c r="AW277" s="255"/>
      <c r="AX277" s="255"/>
    </row>
    <row r="278" spans="2:50" x14ac:dyDescent="0.2"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  <c r="AN278" s="255"/>
      <c r="AO278" s="255"/>
      <c r="AP278" s="255"/>
      <c r="AQ278" s="255"/>
      <c r="AR278" s="255"/>
      <c r="AS278" s="255"/>
      <c r="AT278" s="255"/>
      <c r="AU278" s="255"/>
      <c r="AV278" s="255"/>
      <c r="AW278" s="255"/>
      <c r="AX278" s="255"/>
    </row>
    <row r="279" spans="2:50" x14ac:dyDescent="0.2"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  <c r="AN279" s="255"/>
      <c r="AO279" s="255"/>
      <c r="AP279" s="255"/>
      <c r="AQ279" s="255"/>
      <c r="AR279" s="255"/>
      <c r="AS279" s="255"/>
      <c r="AT279" s="255"/>
      <c r="AU279" s="255"/>
      <c r="AV279" s="255"/>
      <c r="AW279" s="255"/>
      <c r="AX279" s="255"/>
    </row>
    <row r="280" spans="2:50" x14ac:dyDescent="0.2"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  <c r="AP280" s="255"/>
      <c r="AQ280" s="255"/>
      <c r="AR280" s="255"/>
      <c r="AS280" s="255"/>
      <c r="AT280" s="255"/>
      <c r="AU280" s="255"/>
      <c r="AV280" s="255"/>
      <c r="AW280" s="255"/>
      <c r="AX280" s="255"/>
    </row>
    <row r="281" spans="2:50" x14ac:dyDescent="0.2"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  <c r="AN281" s="255"/>
      <c r="AO281" s="255"/>
      <c r="AP281" s="255"/>
      <c r="AQ281" s="255"/>
      <c r="AR281" s="255"/>
      <c r="AS281" s="255"/>
      <c r="AT281" s="255"/>
      <c r="AU281" s="255"/>
      <c r="AV281" s="255"/>
      <c r="AW281" s="255"/>
      <c r="AX281" s="255"/>
    </row>
    <row r="282" spans="2:50" x14ac:dyDescent="0.2"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</row>
    <row r="283" spans="2:50" x14ac:dyDescent="0.2"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  <c r="AN283" s="255"/>
      <c r="AO283" s="255"/>
      <c r="AP283" s="255"/>
      <c r="AQ283" s="255"/>
      <c r="AR283" s="255"/>
      <c r="AS283" s="255"/>
      <c r="AT283" s="255"/>
      <c r="AU283" s="255"/>
      <c r="AV283" s="255"/>
      <c r="AW283" s="255"/>
      <c r="AX283" s="255"/>
    </row>
    <row r="284" spans="2:50" x14ac:dyDescent="0.2"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/>
      <c r="AX284" s="255"/>
    </row>
    <row r="285" spans="2:50" x14ac:dyDescent="0.2"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  <c r="AN285" s="255"/>
      <c r="AO285" s="255"/>
      <c r="AP285" s="255"/>
      <c r="AQ285" s="255"/>
      <c r="AR285" s="255"/>
      <c r="AS285" s="255"/>
      <c r="AT285" s="255"/>
      <c r="AU285" s="255"/>
      <c r="AV285" s="255"/>
      <c r="AW285" s="255"/>
      <c r="AX285" s="255"/>
    </row>
    <row r="286" spans="2:50" x14ac:dyDescent="0.2"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5"/>
      <c r="AT286" s="255"/>
      <c r="AU286" s="255"/>
      <c r="AV286" s="255"/>
      <c r="AW286" s="255"/>
      <c r="AX286" s="255"/>
    </row>
    <row r="287" spans="2:50" x14ac:dyDescent="0.2"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/>
      <c r="AX287" s="255"/>
    </row>
    <row r="288" spans="2:50" x14ac:dyDescent="0.2"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  <c r="AP288" s="255"/>
      <c r="AQ288" s="255"/>
      <c r="AR288" s="255"/>
      <c r="AS288" s="255"/>
      <c r="AT288" s="255"/>
      <c r="AU288" s="255"/>
      <c r="AV288" s="255"/>
      <c r="AW288" s="255"/>
      <c r="AX288" s="255"/>
    </row>
    <row r="289" spans="2:50" x14ac:dyDescent="0.2"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  <c r="AP289" s="255"/>
      <c r="AQ289" s="255"/>
      <c r="AR289" s="255"/>
      <c r="AS289" s="255"/>
      <c r="AT289" s="255"/>
      <c r="AU289" s="255"/>
      <c r="AV289" s="255"/>
      <c r="AW289" s="255"/>
      <c r="AX289" s="255"/>
    </row>
    <row r="290" spans="2:50" x14ac:dyDescent="0.2"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255"/>
      <c r="AS290" s="255"/>
      <c r="AT290" s="255"/>
      <c r="AU290" s="255"/>
      <c r="AV290" s="255"/>
      <c r="AW290" s="255"/>
      <c r="AX290" s="255"/>
    </row>
    <row r="291" spans="2:50" x14ac:dyDescent="0.2"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  <c r="AN291" s="255"/>
      <c r="AO291" s="255"/>
      <c r="AP291" s="255"/>
      <c r="AQ291" s="255"/>
      <c r="AR291" s="255"/>
      <c r="AS291" s="255"/>
      <c r="AT291" s="255"/>
      <c r="AU291" s="255"/>
      <c r="AV291" s="255"/>
      <c r="AW291" s="255"/>
      <c r="AX291" s="255"/>
    </row>
    <row r="292" spans="2:50" x14ac:dyDescent="0.2"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  <c r="AN292" s="255"/>
      <c r="AO292" s="255"/>
      <c r="AP292" s="255"/>
      <c r="AQ292" s="255"/>
      <c r="AR292" s="255"/>
      <c r="AS292" s="255"/>
      <c r="AT292" s="255"/>
      <c r="AU292" s="255"/>
      <c r="AV292" s="255"/>
      <c r="AW292" s="255"/>
      <c r="AX292" s="255"/>
    </row>
    <row r="293" spans="2:50" x14ac:dyDescent="0.2"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  <c r="AO293" s="255"/>
      <c r="AP293" s="255"/>
      <c r="AQ293" s="255"/>
      <c r="AR293" s="255"/>
      <c r="AS293" s="255"/>
      <c r="AT293" s="255"/>
      <c r="AU293" s="255"/>
      <c r="AV293" s="255"/>
      <c r="AW293" s="255"/>
      <c r="AX293" s="255"/>
    </row>
    <row r="294" spans="2:50" x14ac:dyDescent="0.2"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</row>
    <row r="295" spans="2:50" x14ac:dyDescent="0.2"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</row>
    <row r="296" spans="2:50" x14ac:dyDescent="0.2"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5"/>
      <c r="AR296" s="255"/>
      <c r="AS296" s="255"/>
      <c r="AT296" s="255"/>
      <c r="AU296" s="255"/>
      <c r="AV296" s="255"/>
      <c r="AW296" s="255"/>
      <c r="AX296" s="255"/>
    </row>
    <row r="297" spans="2:50" x14ac:dyDescent="0.2"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55"/>
      <c r="AR297" s="255"/>
      <c r="AS297" s="255"/>
      <c r="AT297" s="255"/>
      <c r="AU297" s="255"/>
      <c r="AV297" s="255"/>
      <c r="AW297" s="255"/>
      <c r="AX297" s="255"/>
    </row>
    <row r="298" spans="2:50" x14ac:dyDescent="0.2"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</row>
    <row r="299" spans="2:50" x14ac:dyDescent="0.2"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  <c r="AN299" s="255"/>
      <c r="AO299" s="255"/>
      <c r="AP299" s="255"/>
      <c r="AQ299" s="255"/>
      <c r="AR299" s="255"/>
      <c r="AS299" s="255"/>
      <c r="AT299" s="255"/>
      <c r="AU299" s="255"/>
      <c r="AV299" s="255"/>
      <c r="AW299" s="255"/>
      <c r="AX299" s="255"/>
    </row>
    <row r="300" spans="2:50" x14ac:dyDescent="0.2"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  <c r="AN300" s="255"/>
      <c r="AO300" s="255"/>
      <c r="AP300" s="255"/>
      <c r="AQ300" s="255"/>
      <c r="AR300" s="255"/>
      <c r="AS300" s="255"/>
      <c r="AT300" s="255"/>
      <c r="AU300" s="255"/>
      <c r="AV300" s="255"/>
      <c r="AW300" s="255"/>
      <c r="AX300" s="255"/>
    </row>
    <row r="301" spans="2:50" x14ac:dyDescent="0.2"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  <c r="AN301" s="255"/>
      <c r="AO301" s="255"/>
      <c r="AP301" s="255"/>
      <c r="AQ301" s="255"/>
      <c r="AR301" s="255"/>
      <c r="AS301" s="255"/>
      <c r="AT301" s="255"/>
      <c r="AU301" s="255"/>
      <c r="AV301" s="255"/>
      <c r="AW301" s="255"/>
      <c r="AX301" s="255"/>
    </row>
    <row r="302" spans="2:50" x14ac:dyDescent="0.2"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  <c r="AP302" s="255"/>
      <c r="AQ302" s="255"/>
      <c r="AR302" s="255"/>
      <c r="AS302" s="255"/>
      <c r="AT302" s="255"/>
      <c r="AU302" s="255"/>
      <c r="AV302" s="255"/>
      <c r="AW302" s="255"/>
      <c r="AX302" s="255"/>
    </row>
    <row r="303" spans="2:50" x14ac:dyDescent="0.2"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  <c r="AP303" s="255"/>
      <c r="AQ303" s="255"/>
      <c r="AR303" s="255"/>
      <c r="AS303" s="255"/>
      <c r="AT303" s="255"/>
      <c r="AU303" s="255"/>
      <c r="AV303" s="255"/>
      <c r="AW303" s="255"/>
      <c r="AX303" s="255"/>
    </row>
    <row r="304" spans="2:50" x14ac:dyDescent="0.2"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  <c r="AP304" s="255"/>
      <c r="AQ304" s="255"/>
      <c r="AR304" s="255"/>
      <c r="AS304" s="255"/>
      <c r="AT304" s="255"/>
      <c r="AU304" s="255"/>
      <c r="AV304" s="255"/>
      <c r="AW304" s="255"/>
      <c r="AX304" s="255"/>
    </row>
    <row r="305" spans="2:50" x14ac:dyDescent="0.2"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</row>
    <row r="306" spans="2:50" x14ac:dyDescent="0.2"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</row>
    <row r="307" spans="2:50" x14ac:dyDescent="0.2"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</row>
    <row r="308" spans="2:50" x14ac:dyDescent="0.2"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</row>
    <row r="309" spans="2:50" x14ac:dyDescent="0.2"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  <c r="AN309" s="255"/>
      <c r="AO309" s="255"/>
      <c r="AP309" s="255"/>
      <c r="AQ309" s="255"/>
      <c r="AR309" s="255"/>
      <c r="AS309" s="255"/>
      <c r="AT309" s="255"/>
      <c r="AU309" s="255"/>
      <c r="AV309" s="255"/>
      <c r="AW309" s="255"/>
      <c r="AX309" s="255"/>
    </row>
    <row r="310" spans="2:50" x14ac:dyDescent="0.2"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  <c r="AP310" s="255"/>
      <c r="AQ310" s="255"/>
      <c r="AR310" s="255"/>
      <c r="AS310" s="255"/>
      <c r="AT310" s="255"/>
      <c r="AU310" s="255"/>
      <c r="AV310" s="255"/>
      <c r="AW310" s="255"/>
      <c r="AX310" s="255"/>
    </row>
    <row r="311" spans="2:50" x14ac:dyDescent="0.2">
      <c r="B311" s="255"/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/>
      <c r="AS311" s="255"/>
      <c r="AT311" s="255"/>
      <c r="AU311" s="255"/>
      <c r="AV311" s="255"/>
      <c r="AW311" s="255"/>
      <c r="AX311" s="255"/>
    </row>
    <row r="312" spans="2:50" x14ac:dyDescent="0.2"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</row>
    <row r="313" spans="2:50" x14ac:dyDescent="0.2"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</row>
    <row r="314" spans="2:50" x14ac:dyDescent="0.2"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  <c r="AP314" s="255"/>
      <c r="AQ314" s="255"/>
      <c r="AR314" s="255"/>
      <c r="AS314" s="255"/>
      <c r="AT314" s="255"/>
      <c r="AU314" s="255"/>
      <c r="AV314" s="255"/>
      <c r="AW314" s="255"/>
      <c r="AX314" s="255"/>
    </row>
    <row r="315" spans="2:50" x14ac:dyDescent="0.2"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  <c r="AP315" s="255"/>
      <c r="AQ315" s="255"/>
      <c r="AR315" s="255"/>
      <c r="AS315" s="255"/>
      <c r="AT315" s="255"/>
      <c r="AU315" s="255"/>
      <c r="AV315" s="255"/>
      <c r="AW315" s="255"/>
      <c r="AX315" s="255"/>
    </row>
    <row r="316" spans="2:50" x14ac:dyDescent="0.2"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55"/>
      <c r="AX316" s="255"/>
    </row>
    <row r="317" spans="2:50" x14ac:dyDescent="0.2"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255"/>
      <c r="AU317" s="255"/>
      <c r="AV317" s="255"/>
      <c r="AW317" s="255"/>
      <c r="AX317" s="255"/>
    </row>
    <row r="318" spans="2:50" x14ac:dyDescent="0.2">
      <c r="B318" s="255"/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55"/>
      <c r="AX318" s="255"/>
    </row>
    <row r="319" spans="2:50" x14ac:dyDescent="0.2"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55"/>
      <c r="AX319" s="255"/>
    </row>
    <row r="320" spans="2:50" x14ac:dyDescent="0.2"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</row>
    <row r="321" spans="2:50" x14ac:dyDescent="0.2"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</row>
    <row r="322" spans="2:50" x14ac:dyDescent="0.2"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</row>
    <row r="323" spans="2:50" x14ac:dyDescent="0.2">
      <c r="B323" s="255"/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</row>
    <row r="324" spans="2:50" x14ac:dyDescent="0.2"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  <c r="AP324" s="255"/>
      <c r="AQ324" s="255"/>
      <c r="AR324" s="255"/>
      <c r="AS324" s="255"/>
      <c r="AT324" s="255"/>
      <c r="AU324" s="255"/>
      <c r="AV324" s="255"/>
      <c r="AW324" s="255"/>
      <c r="AX324" s="255"/>
    </row>
    <row r="325" spans="2:50" x14ac:dyDescent="0.2">
      <c r="B325" s="255"/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  <c r="AP325" s="255"/>
      <c r="AQ325" s="255"/>
      <c r="AR325" s="255"/>
      <c r="AS325" s="255"/>
      <c r="AT325" s="255"/>
      <c r="AU325" s="255"/>
      <c r="AV325" s="255"/>
      <c r="AW325" s="255"/>
      <c r="AX325" s="255"/>
    </row>
    <row r="326" spans="2:50" x14ac:dyDescent="0.2">
      <c r="B326" s="255"/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  <c r="AP326" s="255"/>
      <c r="AQ326" s="255"/>
      <c r="AR326" s="255"/>
      <c r="AS326" s="255"/>
      <c r="AT326" s="255"/>
      <c r="AU326" s="255"/>
      <c r="AV326" s="255"/>
      <c r="AW326" s="255"/>
      <c r="AX326" s="255"/>
    </row>
    <row r="327" spans="2:50" x14ac:dyDescent="0.2">
      <c r="B327" s="255"/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</row>
    <row r="328" spans="2:50" x14ac:dyDescent="0.2">
      <c r="B328" s="255"/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</row>
    <row r="329" spans="2:50" x14ac:dyDescent="0.2"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  <c r="AP329" s="255"/>
      <c r="AQ329" s="255"/>
      <c r="AR329" s="255"/>
      <c r="AS329" s="255"/>
      <c r="AT329" s="255"/>
      <c r="AU329" s="255"/>
      <c r="AV329" s="255"/>
      <c r="AW329" s="255"/>
      <c r="AX329" s="255"/>
    </row>
    <row r="330" spans="2:50" x14ac:dyDescent="0.2"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</row>
    <row r="331" spans="2:50" x14ac:dyDescent="0.2"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</row>
    <row r="332" spans="2:50" x14ac:dyDescent="0.2">
      <c r="B332" s="255"/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</row>
    <row r="333" spans="2:50" x14ac:dyDescent="0.2"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5"/>
      <c r="AX333" s="255"/>
    </row>
    <row r="334" spans="2:50" x14ac:dyDescent="0.2"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5"/>
      <c r="AX334" s="255"/>
    </row>
    <row r="335" spans="2:50" x14ac:dyDescent="0.2">
      <c r="B335" s="255"/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5"/>
      <c r="AX335" s="255"/>
    </row>
    <row r="336" spans="2:50" x14ac:dyDescent="0.2"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</row>
    <row r="337" spans="2:50" x14ac:dyDescent="0.2"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5"/>
      <c r="AX337" s="255"/>
    </row>
    <row r="338" spans="2:50" x14ac:dyDescent="0.2"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</row>
    <row r="339" spans="2:50" x14ac:dyDescent="0.2">
      <c r="B339" s="255"/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  <c r="AN339" s="255"/>
      <c r="AO339" s="255"/>
      <c r="AP339" s="255"/>
      <c r="AQ339" s="255"/>
      <c r="AR339" s="255"/>
      <c r="AS339" s="255"/>
      <c r="AT339" s="255"/>
      <c r="AU339" s="255"/>
      <c r="AV339" s="255"/>
      <c r="AW339" s="255"/>
      <c r="AX339" s="255"/>
    </row>
    <row r="340" spans="2:50" x14ac:dyDescent="0.2">
      <c r="B340" s="255"/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  <c r="AN340" s="255"/>
      <c r="AO340" s="255"/>
      <c r="AP340" s="255"/>
      <c r="AQ340" s="255"/>
      <c r="AR340" s="255"/>
      <c r="AS340" s="255"/>
      <c r="AT340" s="255"/>
      <c r="AU340" s="255"/>
      <c r="AV340" s="255"/>
      <c r="AW340" s="255"/>
      <c r="AX340" s="255"/>
    </row>
    <row r="341" spans="2:50" x14ac:dyDescent="0.2"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  <c r="AN341" s="255"/>
      <c r="AO341" s="255"/>
      <c r="AP341" s="255"/>
      <c r="AQ341" s="255"/>
      <c r="AR341" s="255"/>
      <c r="AS341" s="255"/>
      <c r="AT341" s="255"/>
      <c r="AU341" s="255"/>
      <c r="AV341" s="255"/>
      <c r="AW341" s="255"/>
      <c r="AX341" s="255"/>
    </row>
    <row r="342" spans="2:50" x14ac:dyDescent="0.2"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</row>
    <row r="343" spans="2:50" x14ac:dyDescent="0.2"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  <c r="AN343" s="255"/>
      <c r="AO343" s="255"/>
      <c r="AP343" s="255"/>
      <c r="AQ343" s="255"/>
      <c r="AR343" s="255"/>
      <c r="AS343" s="255"/>
      <c r="AT343" s="255"/>
      <c r="AU343" s="255"/>
      <c r="AV343" s="255"/>
      <c r="AW343" s="255"/>
      <c r="AX343" s="255"/>
    </row>
    <row r="344" spans="2:50" x14ac:dyDescent="0.2">
      <c r="B344" s="255"/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  <c r="AO344" s="255"/>
      <c r="AP344" s="255"/>
      <c r="AQ344" s="255"/>
      <c r="AR344" s="255"/>
      <c r="AS344" s="255"/>
      <c r="AT344" s="255"/>
      <c r="AU344" s="255"/>
      <c r="AV344" s="255"/>
      <c r="AW344" s="255"/>
      <c r="AX344" s="255"/>
    </row>
    <row r="345" spans="2:50" x14ac:dyDescent="0.2">
      <c r="B345" s="255"/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  <c r="AN345" s="255"/>
      <c r="AO345" s="255"/>
      <c r="AP345" s="255"/>
      <c r="AQ345" s="255"/>
      <c r="AR345" s="255"/>
      <c r="AS345" s="255"/>
      <c r="AT345" s="255"/>
      <c r="AU345" s="255"/>
      <c r="AV345" s="255"/>
      <c r="AW345" s="255"/>
      <c r="AX345" s="255"/>
    </row>
    <row r="346" spans="2:50" x14ac:dyDescent="0.2"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5"/>
      <c r="AW346" s="255"/>
      <c r="AX346" s="255"/>
    </row>
    <row r="347" spans="2:50" x14ac:dyDescent="0.2"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  <c r="AN347" s="255"/>
      <c r="AO347" s="255"/>
      <c r="AP347" s="255"/>
      <c r="AQ347" s="255"/>
      <c r="AR347" s="255"/>
      <c r="AS347" s="255"/>
      <c r="AT347" s="255"/>
      <c r="AU347" s="255"/>
      <c r="AV347" s="255"/>
      <c r="AW347" s="255"/>
      <c r="AX347" s="255"/>
    </row>
    <row r="348" spans="2:50" x14ac:dyDescent="0.2"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  <c r="AP348" s="255"/>
      <c r="AQ348" s="255"/>
      <c r="AR348" s="255"/>
      <c r="AS348" s="255"/>
      <c r="AT348" s="255"/>
      <c r="AU348" s="255"/>
      <c r="AV348" s="255"/>
      <c r="AW348" s="255"/>
      <c r="AX348" s="255"/>
    </row>
    <row r="349" spans="2:50" x14ac:dyDescent="0.2"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  <c r="AN349" s="255"/>
      <c r="AO349" s="255"/>
      <c r="AP349" s="255"/>
      <c r="AQ349" s="255"/>
      <c r="AR349" s="255"/>
      <c r="AS349" s="255"/>
      <c r="AT349" s="255"/>
      <c r="AU349" s="255"/>
      <c r="AV349" s="255"/>
      <c r="AW349" s="255"/>
      <c r="AX349" s="255"/>
    </row>
    <row r="350" spans="2:50" x14ac:dyDescent="0.2"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5"/>
      <c r="AO350" s="255"/>
      <c r="AP350" s="255"/>
      <c r="AQ350" s="255"/>
      <c r="AR350" s="255"/>
      <c r="AS350" s="255"/>
      <c r="AT350" s="255"/>
      <c r="AU350" s="255"/>
      <c r="AV350" s="255"/>
      <c r="AW350" s="255"/>
      <c r="AX350" s="255"/>
    </row>
    <row r="351" spans="2:50" x14ac:dyDescent="0.2"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  <c r="AN351" s="255"/>
      <c r="AO351" s="255"/>
      <c r="AP351" s="255"/>
      <c r="AQ351" s="255"/>
      <c r="AR351" s="255"/>
      <c r="AS351" s="255"/>
      <c r="AT351" s="255"/>
      <c r="AU351" s="255"/>
      <c r="AV351" s="255"/>
      <c r="AW351" s="255"/>
      <c r="AX351" s="255"/>
    </row>
    <row r="352" spans="2:50" x14ac:dyDescent="0.2"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</row>
    <row r="353" spans="2:50" x14ac:dyDescent="0.2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</row>
    <row r="354" spans="2:50" x14ac:dyDescent="0.2"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  <c r="AP354" s="255"/>
      <c r="AQ354" s="255"/>
      <c r="AR354" s="255"/>
      <c r="AS354" s="255"/>
      <c r="AT354" s="255"/>
      <c r="AU354" s="255"/>
      <c r="AV354" s="255"/>
      <c r="AW354" s="255"/>
      <c r="AX354" s="255"/>
    </row>
    <row r="355" spans="2:50" x14ac:dyDescent="0.2"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255"/>
      <c r="AR355" s="255"/>
      <c r="AS355" s="255"/>
      <c r="AT355" s="255"/>
      <c r="AU355" s="255"/>
      <c r="AV355" s="255"/>
      <c r="AW355" s="255"/>
      <c r="AX355" s="255"/>
    </row>
    <row r="356" spans="2:50" x14ac:dyDescent="0.2">
      <c r="B356" s="255"/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  <c r="AP356" s="255"/>
      <c r="AQ356" s="255"/>
      <c r="AR356" s="255"/>
      <c r="AS356" s="255"/>
      <c r="AT356" s="255"/>
      <c r="AU356" s="255"/>
      <c r="AV356" s="255"/>
      <c r="AW356" s="255"/>
      <c r="AX356" s="255"/>
    </row>
    <row r="357" spans="2:50" x14ac:dyDescent="0.2"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  <c r="AP357" s="255"/>
      <c r="AQ357" s="255"/>
      <c r="AR357" s="255"/>
      <c r="AS357" s="255"/>
      <c r="AT357" s="255"/>
      <c r="AU357" s="255"/>
      <c r="AV357" s="255"/>
      <c r="AW357" s="255"/>
      <c r="AX357" s="255"/>
    </row>
    <row r="358" spans="2:50" x14ac:dyDescent="0.2"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  <c r="AP358" s="255"/>
      <c r="AQ358" s="255"/>
      <c r="AR358" s="255"/>
      <c r="AS358" s="255"/>
      <c r="AT358" s="255"/>
      <c r="AU358" s="255"/>
      <c r="AV358" s="255"/>
      <c r="AW358" s="255"/>
      <c r="AX358" s="255"/>
    </row>
    <row r="359" spans="2:50" x14ac:dyDescent="0.2">
      <c r="B359" s="255"/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  <c r="AP359" s="255"/>
      <c r="AQ359" s="255"/>
      <c r="AR359" s="255"/>
      <c r="AS359" s="255"/>
      <c r="AT359" s="255"/>
      <c r="AU359" s="255"/>
      <c r="AV359" s="255"/>
      <c r="AW359" s="255"/>
      <c r="AX359" s="255"/>
    </row>
    <row r="360" spans="2:50" x14ac:dyDescent="0.2"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</row>
    <row r="361" spans="2:50" x14ac:dyDescent="0.2">
      <c r="B361" s="255"/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AW361" s="255"/>
      <c r="AX361" s="255"/>
    </row>
    <row r="362" spans="2:50" x14ac:dyDescent="0.2"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  <c r="AP362" s="255"/>
      <c r="AQ362" s="255"/>
      <c r="AR362" s="255"/>
      <c r="AS362" s="255"/>
      <c r="AT362" s="255"/>
      <c r="AU362" s="255"/>
      <c r="AV362" s="255"/>
      <c r="AW362" s="255"/>
      <c r="AX362" s="255"/>
    </row>
    <row r="363" spans="2:50" x14ac:dyDescent="0.2">
      <c r="B363" s="255"/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</row>
    <row r="364" spans="2:50" x14ac:dyDescent="0.2">
      <c r="B364" s="255"/>
      <c r="C364" s="255"/>
      <c r="D364" s="255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</row>
    <row r="365" spans="2:50" x14ac:dyDescent="0.2"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/>
      <c r="AX365" s="255"/>
    </row>
    <row r="366" spans="2:50" x14ac:dyDescent="0.2"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</row>
    <row r="367" spans="2:50" x14ac:dyDescent="0.2"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  <c r="AP367" s="255"/>
      <c r="AQ367" s="255"/>
      <c r="AR367" s="255"/>
      <c r="AS367" s="255"/>
      <c r="AT367" s="255"/>
      <c r="AU367" s="255"/>
      <c r="AV367" s="255"/>
      <c r="AW367" s="255"/>
      <c r="AX367" s="255"/>
    </row>
    <row r="368" spans="2:50" x14ac:dyDescent="0.2">
      <c r="B368" s="255"/>
      <c r="C368" s="255"/>
      <c r="D368" s="255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</row>
    <row r="369" spans="2:50" x14ac:dyDescent="0.2"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  <c r="AN369" s="255"/>
      <c r="AO369" s="255"/>
      <c r="AP369" s="255"/>
      <c r="AQ369" s="255"/>
      <c r="AR369" s="255"/>
      <c r="AS369" s="255"/>
      <c r="AT369" s="255"/>
      <c r="AU369" s="255"/>
      <c r="AV369" s="255"/>
      <c r="AW369" s="255"/>
      <c r="AX369" s="255"/>
    </row>
    <row r="370" spans="2:50" x14ac:dyDescent="0.2">
      <c r="B370" s="255"/>
      <c r="C370" s="255"/>
      <c r="D370" s="25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  <c r="AN370" s="255"/>
      <c r="AO370" s="255"/>
      <c r="AP370" s="255"/>
      <c r="AQ370" s="255"/>
      <c r="AR370" s="255"/>
      <c r="AS370" s="255"/>
      <c r="AT370" s="255"/>
      <c r="AU370" s="255"/>
      <c r="AV370" s="255"/>
      <c r="AW370" s="255"/>
      <c r="AX370" s="255"/>
    </row>
    <row r="371" spans="2:50" x14ac:dyDescent="0.2">
      <c r="B371" s="255"/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  <c r="AN371" s="255"/>
      <c r="AO371" s="255"/>
      <c r="AP371" s="255"/>
      <c r="AQ371" s="255"/>
      <c r="AR371" s="255"/>
      <c r="AS371" s="255"/>
      <c r="AT371" s="255"/>
      <c r="AU371" s="255"/>
      <c r="AV371" s="255"/>
      <c r="AW371" s="255"/>
      <c r="AX371" s="255"/>
    </row>
    <row r="372" spans="2:50" x14ac:dyDescent="0.2"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  <c r="AN372" s="255"/>
      <c r="AO372" s="255"/>
      <c r="AP372" s="255"/>
      <c r="AQ372" s="255"/>
      <c r="AR372" s="255"/>
      <c r="AS372" s="255"/>
      <c r="AT372" s="255"/>
      <c r="AU372" s="255"/>
      <c r="AV372" s="255"/>
      <c r="AW372" s="255"/>
      <c r="AX372" s="255"/>
    </row>
    <row r="373" spans="2:50" x14ac:dyDescent="0.2">
      <c r="B373" s="255"/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  <c r="AN373" s="255"/>
      <c r="AO373" s="255"/>
      <c r="AP373" s="255"/>
      <c r="AQ373" s="255"/>
      <c r="AR373" s="255"/>
      <c r="AS373" s="255"/>
      <c r="AT373" s="255"/>
      <c r="AU373" s="255"/>
      <c r="AV373" s="255"/>
      <c r="AW373" s="255"/>
      <c r="AX373" s="255"/>
    </row>
    <row r="374" spans="2:50" x14ac:dyDescent="0.2">
      <c r="B374" s="255"/>
      <c r="C374" s="255"/>
      <c r="D374" s="25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  <c r="AN374" s="255"/>
      <c r="AO374" s="255"/>
      <c r="AP374" s="255"/>
      <c r="AQ374" s="255"/>
      <c r="AR374" s="255"/>
      <c r="AS374" s="255"/>
      <c r="AT374" s="255"/>
      <c r="AU374" s="255"/>
      <c r="AV374" s="255"/>
      <c r="AW374" s="255"/>
      <c r="AX374" s="255"/>
    </row>
    <row r="375" spans="2:50" x14ac:dyDescent="0.2">
      <c r="B375" s="255"/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/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</row>
    <row r="376" spans="2:50" x14ac:dyDescent="0.2">
      <c r="B376" s="255"/>
      <c r="C376" s="255"/>
      <c r="D376" s="25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</row>
    <row r="377" spans="2:50" x14ac:dyDescent="0.2"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</row>
    <row r="378" spans="2:50" x14ac:dyDescent="0.2"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</row>
    <row r="379" spans="2:50" x14ac:dyDescent="0.2">
      <c r="B379" s="255"/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</row>
    <row r="380" spans="2:50" x14ac:dyDescent="0.2"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</row>
    <row r="381" spans="2:50" x14ac:dyDescent="0.2"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</row>
    <row r="382" spans="2:50" x14ac:dyDescent="0.2">
      <c r="B382" s="255"/>
      <c r="C382" s="255"/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</row>
    <row r="383" spans="2:50" x14ac:dyDescent="0.2">
      <c r="B383" s="255"/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</row>
    <row r="384" spans="2:50" x14ac:dyDescent="0.2">
      <c r="B384" s="255"/>
      <c r="C384" s="255"/>
      <c r="D384" s="25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</row>
    <row r="385" spans="2:50" x14ac:dyDescent="0.2">
      <c r="B385" s="255"/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</row>
    <row r="386" spans="2:50" x14ac:dyDescent="0.2"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</row>
    <row r="387" spans="2:50" x14ac:dyDescent="0.2">
      <c r="B387" s="255"/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</row>
    <row r="388" spans="2:50" x14ac:dyDescent="0.2"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  <c r="AP388" s="255"/>
      <c r="AQ388" s="255"/>
      <c r="AR388" s="255"/>
      <c r="AS388" s="255"/>
      <c r="AT388" s="255"/>
      <c r="AU388" s="255"/>
      <c r="AV388" s="255"/>
      <c r="AW388" s="255"/>
      <c r="AX388" s="255"/>
    </row>
    <row r="389" spans="2:50" x14ac:dyDescent="0.2"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  <c r="AP389" s="255"/>
      <c r="AQ389" s="255"/>
      <c r="AR389" s="255"/>
      <c r="AS389" s="255"/>
      <c r="AT389" s="255"/>
      <c r="AU389" s="255"/>
      <c r="AV389" s="255"/>
      <c r="AW389" s="255"/>
      <c r="AX389" s="255"/>
    </row>
    <row r="390" spans="2:50" x14ac:dyDescent="0.2"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</row>
    <row r="391" spans="2:50" x14ac:dyDescent="0.2">
      <c r="B391" s="255"/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</row>
    <row r="392" spans="2:50" x14ac:dyDescent="0.2">
      <c r="B392" s="255"/>
      <c r="C392" s="255"/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</row>
    <row r="393" spans="2:50" x14ac:dyDescent="0.2">
      <c r="B393" s="255"/>
      <c r="C393" s="25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</row>
    <row r="394" spans="2:50" x14ac:dyDescent="0.2">
      <c r="B394" s="255"/>
      <c r="C394" s="255"/>
      <c r="D394" s="25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</row>
    <row r="395" spans="2:50" x14ac:dyDescent="0.2">
      <c r="B395" s="255"/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</row>
    <row r="396" spans="2:50" x14ac:dyDescent="0.2"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</row>
    <row r="397" spans="2:50" x14ac:dyDescent="0.2">
      <c r="B397" s="255"/>
      <c r="C397" s="25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</row>
    <row r="398" spans="2:50" x14ac:dyDescent="0.2"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</row>
    <row r="399" spans="2:50" x14ac:dyDescent="0.2"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</row>
    <row r="400" spans="2:50" x14ac:dyDescent="0.2"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</row>
    <row r="401" spans="2:50" x14ac:dyDescent="0.2"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</row>
    <row r="402" spans="2:50" x14ac:dyDescent="0.2"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</row>
    <row r="403" spans="2:50" x14ac:dyDescent="0.2"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</row>
    <row r="404" spans="2:50" x14ac:dyDescent="0.2">
      <c r="B404" s="255"/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</row>
    <row r="405" spans="2:50" x14ac:dyDescent="0.2"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</row>
    <row r="406" spans="2:50" x14ac:dyDescent="0.2">
      <c r="B406" s="255"/>
      <c r="C406" s="255"/>
      <c r="D406" s="25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</row>
    <row r="407" spans="2:50" x14ac:dyDescent="0.2">
      <c r="B407" s="255"/>
      <c r="C407" s="25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</row>
    <row r="408" spans="2:50" x14ac:dyDescent="0.2">
      <c r="B408" s="255"/>
      <c r="C408" s="255"/>
      <c r="D408" s="25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</row>
    <row r="409" spans="2:50" x14ac:dyDescent="0.2">
      <c r="B409" s="255"/>
      <c r="C409" s="25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</row>
    <row r="410" spans="2:50" x14ac:dyDescent="0.2"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</row>
    <row r="411" spans="2:50" x14ac:dyDescent="0.2">
      <c r="B411" s="255"/>
      <c r="C411" s="25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</row>
    <row r="412" spans="2:50" x14ac:dyDescent="0.2"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</row>
    <row r="413" spans="2:50" x14ac:dyDescent="0.2">
      <c r="B413" s="255"/>
      <c r="C413" s="25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</row>
    <row r="414" spans="2:50" x14ac:dyDescent="0.2">
      <c r="B414" s="255"/>
      <c r="C414" s="255"/>
      <c r="D414" s="25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</row>
    <row r="415" spans="2:50" x14ac:dyDescent="0.2"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</row>
    <row r="416" spans="2:50" x14ac:dyDescent="0.2"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</row>
    <row r="417" spans="2:50" x14ac:dyDescent="0.2"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</row>
    <row r="418" spans="2:50" x14ac:dyDescent="0.2"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</row>
    <row r="419" spans="2:50" x14ac:dyDescent="0.2">
      <c r="B419" s="255"/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  <c r="AP419" s="255"/>
      <c r="AQ419" s="255"/>
      <c r="AR419" s="255"/>
      <c r="AS419" s="255"/>
      <c r="AT419" s="255"/>
      <c r="AU419" s="255"/>
      <c r="AV419" s="255"/>
      <c r="AW419" s="255"/>
      <c r="AX419" s="255"/>
    </row>
    <row r="420" spans="2:50" x14ac:dyDescent="0.2"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  <c r="AP420" s="255"/>
      <c r="AQ420" s="255"/>
      <c r="AR420" s="255"/>
      <c r="AS420" s="255"/>
      <c r="AT420" s="255"/>
      <c r="AU420" s="255"/>
      <c r="AV420" s="255"/>
      <c r="AW420" s="255"/>
      <c r="AX420" s="255"/>
    </row>
    <row r="421" spans="2:50" x14ac:dyDescent="0.2"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  <c r="AP421" s="255"/>
      <c r="AQ421" s="255"/>
      <c r="AR421" s="255"/>
      <c r="AS421" s="255"/>
      <c r="AT421" s="255"/>
      <c r="AU421" s="255"/>
      <c r="AV421" s="255"/>
      <c r="AW421" s="255"/>
      <c r="AX421" s="255"/>
    </row>
    <row r="422" spans="2:50" x14ac:dyDescent="0.2"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</row>
    <row r="423" spans="2:50" x14ac:dyDescent="0.2"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</row>
    <row r="424" spans="2:50" x14ac:dyDescent="0.2"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</row>
    <row r="425" spans="2:50" x14ac:dyDescent="0.2"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</row>
    <row r="426" spans="2:50" x14ac:dyDescent="0.2">
      <c r="B426" s="255"/>
      <c r="C426" s="255"/>
      <c r="D426" s="25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</row>
    <row r="427" spans="2:50" x14ac:dyDescent="0.2"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</row>
    <row r="428" spans="2:50" x14ac:dyDescent="0.2"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</row>
    <row r="429" spans="2:50" x14ac:dyDescent="0.2">
      <c r="B429" s="255"/>
      <c r="C429" s="25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</row>
    <row r="430" spans="2:50" x14ac:dyDescent="0.2">
      <c r="B430" s="255"/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</row>
    <row r="431" spans="2:50" x14ac:dyDescent="0.2">
      <c r="B431" s="255"/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</row>
    <row r="432" spans="2:50" x14ac:dyDescent="0.2">
      <c r="B432" s="255"/>
      <c r="C432" s="255"/>
      <c r="D432" s="25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</row>
    <row r="433" spans="2:50" x14ac:dyDescent="0.2">
      <c r="B433" s="255"/>
      <c r="C433" s="25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</row>
    <row r="434" spans="2:50" x14ac:dyDescent="0.2">
      <c r="B434" s="255"/>
      <c r="C434" s="255"/>
      <c r="D434" s="25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</row>
    <row r="435" spans="2:50" x14ac:dyDescent="0.2">
      <c r="B435" s="255"/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</row>
    <row r="436" spans="2:50" x14ac:dyDescent="0.2"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</row>
    <row r="437" spans="2:50" x14ac:dyDescent="0.2"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  <c r="AP437" s="255"/>
      <c r="AQ437" s="255"/>
      <c r="AR437" s="255"/>
      <c r="AS437" s="255"/>
      <c r="AT437" s="255"/>
      <c r="AU437" s="255"/>
      <c r="AV437" s="255"/>
      <c r="AW437" s="255"/>
      <c r="AX437" s="255"/>
    </row>
    <row r="438" spans="2:50" x14ac:dyDescent="0.2"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</row>
    <row r="439" spans="2:50" x14ac:dyDescent="0.2"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</row>
    <row r="440" spans="2:50" x14ac:dyDescent="0.2"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</row>
    <row r="441" spans="2:50" x14ac:dyDescent="0.2"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</row>
    <row r="442" spans="2:50" x14ac:dyDescent="0.2"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</row>
    <row r="443" spans="2:50" x14ac:dyDescent="0.2"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</row>
    <row r="444" spans="2:50" x14ac:dyDescent="0.2"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</row>
    <row r="445" spans="2:50" x14ac:dyDescent="0.2"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</row>
    <row r="446" spans="2:50" x14ac:dyDescent="0.2">
      <c r="B446" s="255"/>
      <c r="C446" s="255"/>
      <c r="D446" s="25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</row>
    <row r="447" spans="2:50" x14ac:dyDescent="0.2">
      <c r="B447" s="255"/>
      <c r="C447" s="25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</row>
    <row r="448" spans="2:50" x14ac:dyDescent="0.2">
      <c r="B448" s="255"/>
      <c r="C448" s="255"/>
      <c r="D448" s="25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</row>
    <row r="449" spans="2:50" x14ac:dyDescent="0.2">
      <c r="B449" s="255"/>
      <c r="C449" s="255"/>
      <c r="D449" s="25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</row>
    <row r="450" spans="2:50" x14ac:dyDescent="0.2"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</row>
    <row r="451" spans="2:50" x14ac:dyDescent="0.2"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</row>
    <row r="452" spans="2:50" x14ac:dyDescent="0.2"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</row>
    <row r="453" spans="2:50" x14ac:dyDescent="0.2">
      <c r="B453" s="255"/>
      <c r="C453" s="255"/>
      <c r="D453" s="25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</row>
    <row r="454" spans="2:50" x14ac:dyDescent="0.2"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</row>
    <row r="455" spans="2:50" x14ac:dyDescent="0.2">
      <c r="B455" s="255"/>
      <c r="C455" s="255"/>
      <c r="D455" s="25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</row>
    <row r="456" spans="2:50" x14ac:dyDescent="0.2"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</row>
    <row r="457" spans="2:50" x14ac:dyDescent="0.2"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</row>
    <row r="458" spans="2:50" x14ac:dyDescent="0.2"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</row>
    <row r="459" spans="2:50" x14ac:dyDescent="0.2"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</row>
    <row r="460" spans="2:50" x14ac:dyDescent="0.2"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</row>
    <row r="461" spans="2:50" x14ac:dyDescent="0.2">
      <c r="B461" s="255"/>
      <c r="C461" s="255"/>
      <c r="D461" s="25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</row>
    <row r="462" spans="2:50" x14ac:dyDescent="0.2">
      <c r="B462" s="255"/>
      <c r="C462" s="255"/>
      <c r="D462" s="25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255"/>
      <c r="AX462" s="255"/>
    </row>
    <row r="463" spans="2:50" x14ac:dyDescent="0.2">
      <c r="B463" s="255"/>
      <c r="C463" s="255"/>
      <c r="D463" s="25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255"/>
      <c r="AX463" s="255"/>
    </row>
    <row r="464" spans="2:50" x14ac:dyDescent="0.2"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</row>
    <row r="465" spans="2:50" x14ac:dyDescent="0.2">
      <c r="B465" s="255"/>
      <c r="C465" s="255"/>
      <c r="D465" s="25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255"/>
      <c r="AX465" s="255"/>
    </row>
    <row r="466" spans="2:50" x14ac:dyDescent="0.2">
      <c r="B466" s="255"/>
      <c r="C466" s="255"/>
      <c r="D466" s="25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255"/>
      <c r="AX466" s="255"/>
    </row>
    <row r="467" spans="2:50" x14ac:dyDescent="0.2"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</row>
    <row r="468" spans="2:50" x14ac:dyDescent="0.2"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</row>
    <row r="469" spans="2:50" x14ac:dyDescent="0.2"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  <c r="AP469" s="255"/>
      <c r="AQ469" s="255"/>
      <c r="AR469" s="255"/>
      <c r="AS469" s="255"/>
      <c r="AT469" s="255"/>
      <c r="AU469" s="255"/>
      <c r="AV469" s="255"/>
      <c r="AW469" s="255"/>
      <c r="AX469" s="255"/>
    </row>
    <row r="470" spans="2:50" x14ac:dyDescent="0.2"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</row>
    <row r="471" spans="2:50" x14ac:dyDescent="0.2">
      <c r="B471" s="255"/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</row>
    <row r="472" spans="2:50" x14ac:dyDescent="0.2"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</row>
    <row r="473" spans="2:50" x14ac:dyDescent="0.2"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</row>
    <row r="474" spans="2:50" x14ac:dyDescent="0.2">
      <c r="B474" s="255"/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</row>
    <row r="475" spans="2:50" x14ac:dyDescent="0.2"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</row>
    <row r="476" spans="2:50" x14ac:dyDescent="0.2">
      <c r="B476" s="255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</row>
    <row r="477" spans="2:50" x14ac:dyDescent="0.2">
      <c r="B477" s="255"/>
      <c r="C477" s="255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</row>
    <row r="478" spans="2:50" x14ac:dyDescent="0.2">
      <c r="B478" s="255"/>
      <c r="C478" s="255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</row>
    <row r="479" spans="2:50" x14ac:dyDescent="0.2">
      <c r="B479" s="255"/>
      <c r="C479" s="255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  <c r="AN479" s="255"/>
      <c r="AO479" s="255"/>
      <c r="AP479" s="255"/>
      <c r="AQ479" s="255"/>
      <c r="AR479" s="255"/>
      <c r="AS479" s="255"/>
      <c r="AT479" s="255"/>
      <c r="AU479" s="255"/>
      <c r="AV479" s="255"/>
      <c r="AW479" s="255"/>
      <c r="AX479" s="255"/>
    </row>
    <row r="480" spans="2:50" x14ac:dyDescent="0.2">
      <c r="B480" s="255"/>
      <c r="C480" s="255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  <c r="AN480" s="255"/>
      <c r="AO480" s="255"/>
      <c r="AP480" s="255"/>
      <c r="AQ480" s="255"/>
      <c r="AR480" s="255"/>
      <c r="AS480" s="255"/>
      <c r="AT480" s="255"/>
      <c r="AU480" s="255"/>
      <c r="AV480" s="255"/>
      <c r="AW480" s="255"/>
      <c r="AX480" s="255"/>
    </row>
    <row r="481" spans="2:50" x14ac:dyDescent="0.2">
      <c r="B481" s="255"/>
      <c r="C481" s="255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  <c r="AN481" s="255"/>
      <c r="AO481" s="255"/>
      <c r="AP481" s="255"/>
      <c r="AQ481" s="255"/>
      <c r="AR481" s="255"/>
      <c r="AS481" s="255"/>
      <c r="AT481" s="255"/>
      <c r="AU481" s="255"/>
      <c r="AV481" s="255"/>
      <c r="AW481" s="255"/>
      <c r="AX481" s="255"/>
    </row>
    <row r="482" spans="2:50" x14ac:dyDescent="0.2">
      <c r="B482" s="255"/>
      <c r="C482" s="255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  <c r="AN482" s="255"/>
      <c r="AO482" s="255"/>
      <c r="AP482" s="255"/>
      <c r="AQ482" s="255"/>
      <c r="AR482" s="255"/>
      <c r="AS482" s="255"/>
      <c r="AT482" s="255"/>
      <c r="AU482" s="255"/>
      <c r="AV482" s="255"/>
      <c r="AW482" s="255"/>
      <c r="AX482" s="255"/>
    </row>
    <row r="483" spans="2:50" x14ac:dyDescent="0.2">
      <c r="B483" s="255"/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  <c r="AN483" s="255"/>
      <c r="AO483" s="255"/>
      <c r="AP483" s="255"/>
      <c r="AQ483" s="255"/>
      <c r="AR483" s="255"/>
      <c r="AS483" s="255"/>
      <c r="AT483" s="255"/>
      <c r="AU483" s="255"/>
      <c r="AV483" s="255"/>
      <c r="AW483" s="255"/>
      <c r="AX483" s="255"/>
    </row>
    <row r="484" spans="2:50" x14ac:dyDescent="0.2"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  <c r="AP484" s="255"/>
      <c r="AQ484" s="255"/>
      <c r="AR484" s="255"/>
      <c r="AS484" s="255"/>
      <c r="AT484" s="255"/>
      <c r="AU484" s="255"/>
      <c r="AV484" s="255"/>
      <c r="AW484" s="255"/>
      <c r="AX484" s="255"/>
    </row>
    <row r="485" spans="2:50" x14ac:dyDescent="0.2">
      <c r="B485" s="255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  <c r="AN485" s="255"/>
      <c r="AO485" s="255"/>
      <c r="AP485" s="255"/>
      <c r="AQ485" s="255"/>
      <c r="AR485" s="255"/>
      <c r="AS485" s="255"/>
      <c r="AT485" s="255"/>
      <c r="AU485" s="255"/>
      <c r="AV485" s="255"/>
      <c r="AW485" s="255"/>
      <c r="AX485" s="255"/>
    </row>
    <row r="486" spans="2:50" x14ac:dyDescent="0.2">
      <c r="B486" s="255"/>
      <c r="C486" s="255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  <c r="AN486" s="255"/>
      <c r="AO486" s="255"/>
      <c r="AP486" s="255"/>
      <c r="AQ486" s="255"/>
      <c r="AR486" s="255"/>
      <c r="AS486" s="255"/>
      <c r="AT486" s="255"/>
      <c r="AU486" s="255"/>
      <c r="AV486" s="255"/>
      <c r="AW486" s="255"/>
      <c r="AX486" s="255"/>
    </row>
    <row r="487" spans="2:50" x14ac:dyDescent="0.2"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  <c r="AN487" s="255"/>
      <c r="AO487" s="255"/>
      <c r="AP487" s="255"/>
      <c r="AQ487" s="255"/>
      <c r="AR487" s="255"/>
      <c r="AS487" s="255"/>
      <c r="AT487" s="255"/>
      <c r="AU487" s="255"/>
      <c r="AV487" s="255"/>
      <c r="AW487" s="255"/>
      <c r="AX487" s="255"/>
    </row>
    <row r="488" spans="2:50" x14ac:dyDescent="0.2"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  <c r="AN488" s="255"/>
      <c r="AO488" s="255"/>
      <c r="AP488" s="255"/>
      <c r="AQ488" s="255"/>
      <c r="AR488" s="255"/>
      <c r="AS488" s="255"/>
      <c r="AT488" s="255"/>
      <c r="AU488" s="255"/>
      <c r="AV488" s="255"/>
      <c r="AW488" s="255"/>
      <c r="AX488" s="255"/>
    </row>
    <row r="489" spans="2:50" x14ac:dyDescent="0.2">
      <c r="B489" s="255"/>
      <c r="C489" s="255"/>
      <c r="D489" s="25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  <c r="AN489" s="255"/>
      <c r="AO489" s="255"/>
      <c r="AP489" s="255"/>
      <c r="AQ489" s="255"/>
      <c r="AR489" s="255"/>
      <c r="AS489" s="255"/>
      <c r="AT489" s="255"/>
      <c r="AU489" s="255"/>
      <c r="AV489" s="255"/>
      <c r="AW489" s="255"/>
      <c r="AX489" s="255"/>
    </row>
    <row r="490" spans="2:50" x14ac:dyDescent="0.2">
      <c r="B490" s="255"/>
      <c r="C490" s="255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  <c r="AN490" s="255"/>
      <c r="AO490" s="255"/>
      <c r="AP490" s="255"/>
      <c r="AQ490" s="255"/>
      <c r="AR490" s="255"/>
      <c r="AS490" s="255"/>
      <c r="AT490" s="255"/>
      <c r="AU490" s="255"/>
      <c r="AV490" s="255"/>
      <c r="AW490" s="255"/>
      <c r="AX490" s="255"/>
    </row>
    <row r="491" spans="2:50" x14ac:dyDescent="0.2"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  <c r="AN491" s="255"/>
      <c r="AO491" s="255"/>
      <c r="AP491" s="255"/>
      <c r="AQ491" s="255"/>
      <c r="AR491" s="255"/>
      <c r="AS491" s="255"/>
      <c r="AT491" s="255"/>
      <c r="AU491" s="255"/>
      <c r="AV491" s="255"/>
      <c r="AW491" s="255"/>
      <c r="AX491" s="255"/>
    </row>
    <row r="492" spans="2:50" x14ac:dyDescent="0.2"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  <c r="AN492" s="255"/>
      <c r="AO492" s="255"/>
      <c r="AP492" s="255"/>
      <c r="AQ492" s="255"/>
      <c r="AR492" s="255"/>
      <c r="AS492" s="255"/>
      <c r="AT492" s="255"/>
      <c r="AU492" s="255"/>
      <c r="AV492" s="255"/>
      <c r="AW492" s="255"/>
      <c r="AX492" s="255"/>
    </row>
    <row r="493" spans="2:50" x14ac:dyDescent="0.2">
      <c r="B493" s="255"/>
      <c r="C493" s="255"/>
      <c r="D493" s="25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  <c r="AN493" s="255"/>
      <c r="AO493" s="255"/>
      <c r="AP493" s="255"/>
      <c r="AQ493" s="255"/>
      <c r="AR493" s="255"/>
      <c r="AS493" s="255"/>
      <c r="AT493" s="255"/>
      <c r="AU493" s="255"/>
      <c r="AV493" s="255"/>
      <c r="AW493" s="255"/>
      <c r="AX493" s="255"/>
    </row>
    <row r="494" spans="2:50" x14ac:dyDescent="0.2">
      <c r="B494" s="255"/>
      <c r="C494" s="255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  <c r="AN494" s="255"/>
      <c r="AO494" s="255"/>
      <c r="AP494" s="255"/>
      <c r="AQ494" s="255"/>
      <c r="AR494" s="255"/>
      <c r="AS494" s="255"/>
      <c r="AT494" s="255"/>
      <c r="AU494" s="255"/>
      <c r="AV494" s="255"/>
      <c r="AW494" s="255"/>
      <c r="AX494" s="255"/>
    </row>
    <row r="495" spans="2:50" x14ac:dyDescent="0.2"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  <c r="AN495" s="255"/>
      <c r="AO495" s="255"/>
      <c r="AP495" s="255"/>
      <c r="AQ495" s="255"/>
      <c r="AR495" s="255"/>
      <c r="AS495" s="255"/>
      <c r="AT495" s="255"/>
      <c r="AU495" s="255"/>
      <c r="AV495" s="255"/>
      <c r="AW495" s="255"/>
      <c r="AX495" s="255"/>
    </row>
    <row r="496" spans="2:50" x14ac:dyDescent="0.2"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  <c r="AP496" s="255"/>
      <c r="AQ496" s="255"/>
      <c r="AR496" s="255"/>
      <c r="AS496" s="255"/>
      <c r="AT496" s="255"/>
      <c r="AU496" s="255"/>
      <c r="AV496" s="255"/>
      <c r="AW496" s="255"/>
      <c r="AX496" s="255"/>
    </row>
    <row r="497" spans="2:50" x14ac:dyDescent="0.2">
      <c r="B497" s="255"/>
      <c r="C497" s="255"/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  <c r="AP497" s="255"/>
      <c r="AQ497" s="255"/>
      <c r="AR497" s="255"/>
      <c r="AS497" s="255"/>
      <c r="AT497" s="255"/>
      <c r="AU497" s="255"/>
      <c r="AV497" s="255"/>
      <c r="AW497" s="255"/>
      <c r="AX497" s="255"/>
    </row>
    <row r="498" spans="2:50" x14ac:dyDescent="0.2">
      <c r="B498" s="255"/>
      <c r="C498" s="255"/>
      <c r="D498" s="25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  <c r="AP498" s="255"/>
      <c r="AQ498" s="255"/>
      <c r="AR498" s="255"/>
      <c r="AS498" s="255"/>
      <c r="AT498" s="255"/>
      <c r="AU498" s="255"/>
      <c r="AV498" s="255"/>
      <c r="AW498" s="255"/>
      <c r="AX498" s="255"/>
    </row>
    <row r="499" spans="2:50" x14ac:dyDescent="0.2"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5"/>
      <c r="AT499" s="255"/>
      <c r="AU499" s="255"/>
      <c r="AV499" s="255"/>
      <c r="AW499" s="255"/>
      <c r="AX499" s="255"/>
    </row>
    <row r="500" spans="2:50" x14ac:dyDescent="0.2"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5"/>
      <c r="AT500" s="255"/>
      <c r="AU500" s="255"/>
      <c r="AV500" s="255"/>
      <c r="AW500" s="255"/>
      <c r="AX500" s="255"/>
    </row>
    <row r="501" spans="2:50" x14ac:dyDescent="0.2"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</row>
    <row r="502" spans="2:50" x14ac:dyDescent="0.2">
      <c r="B502" s="255"/>
      <c r="C502" s="255"/>
      <c r="D502" s="25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  <c r="AP502" s="255"/>
      <c r="AQ502" s="255"/>
      <c r="AR502" s="255"/>
      <c r="AS502" s="255"/>
      <c r="AT502" s="255"/>
      <c r="AU502" s="255"/>
      <c r="AV502" s="255"/>
      <c r="AW502" s="255"/>
      <c r="AX502" s="255"/>
    </row>
    <row r="503" spans="2:50" x14ac:dyDescent="0.2"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</row>
    <row r="504" spans="2:50" x14ac:dyDescent="0.2"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  <c r="AP504" s="255"/>
      <c r="AQ504" s="255"/>
      <c r="AR504" s="255"/>
      <c r="AS504" s="255"/>
      <c r="AT504" s="255"/>
      <c r="AU504" s="255"/>
      <c r="AV504" s="255"/>
      <c r="AW504" s="255"/>
      <c r="AX504" s="255"/>
    </row>
    <row r="505" spans="2:50" x14ac:dyDescent="0.2">
      <c r="B505" s="255"/>
      <c r="C505" s="255"/>
      <c r="D505" s="25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  <c r="AP505" s="255"/>
      <c r="AQ505" s="255"/>
      <c r="AR505" s="255"/>
      <c r="AS505" s="255"/>
      <c r="AT505" s="255"/>
      <c r="AU505" s="255"/>
      <c r="AV505" s="255"/>
      <c r="AW505" s="255"/>
      <c r="AX505" s="255"/>
    </row>
    <row r="506" spans="2:50" x14ac:dyDescent="0.2"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</row>
    <row r="507" spans="2:50" x14ac:dyDescent="0.2">
      <c r="B507" s="255"/>
      <c r="C507" s="255"/>
      <c r="D507" s="25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  <c r="AP507" s="255"/>
      <c r="AQ507" s="255"/>
      <c r="AR507" s="255"/>
      <c r="AS507" s="255"/>
      <c r="AT507" s="255"/>
      <c r="AU507" s="255"/>
      <c r="AV507" s="255"/>
      <c r="AW507" s="255"/>
      <c r="AX507" s="255"/>
    </row>
    <row r="508" spans="2:50" x14ac:dyDescent="0.2">
      <c r="B508" s="255"/>
      <c r="C508" s="255"/>
      <c r="D508" s="25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  <c r="AP508" s="255"/>
      <c r="AQ508" s="255"/>
      <c r="AR508" s="255"/>
      <c r="AS508" s="255"/>
      <c r="AT508" s="255"/>
      <c r="AU508" s="255"/>
      <c r="AV508" s="255"/>
      <c r="AW508" s="255"/>
      <c r="AX508" s="255"/>
    </row>
    <row r="509" spans="2:50" x14ac:dyDescent="0.2">
      <c r="B509" s="255"/>
      <c r="C509" s="255"/>
      <c r="D509" s="25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</row>
    <row r="510" spans="2:50" x14ac:dyDescent="0.2">
      <c r="B510" s="255"/>
      <c r="C510" s="255"/>
      <c r="D510" s="25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  <c r="AP510" s="255"/>
      <c r="AQ510" s="255"/>
      <c r="AR510" s="255"/>
      <c r="AS510" s="255"/>
      <c r="AT510" s="255"/>
      <c r="AU510" s="255"/>
      <c r="AV510" s="255"/>
      <c r="AW510" s="255"/>
      <c r="AX510" s="255"/>
    </row>
    <row r="511" spans="2:50" x14ac:dyDescent="0.2">
      <c r="B511" s="255"/>
      <c r="C511" s="255"/>
      <c r="D511" s="25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  <c r="AN511" s="255"/>
      <c r="AO511" s="255"/>
      <c r="AP511" s="255"/>
      <c r="AQ511" s="255"/>
      <c r="AR511" s="255"/>
      <c r="AS511" s="255"/>
      <c r="AT511" s="255"/>
      <c r="AU511" s="255"/>
      <c r="AV511" s="255"/>
      <c r="AW511" s="255"/>
      <c r="AX511" s="255"/>
    </row>
    <row r="512" spans="2:50" x14ac:dyDescent="0.2">
      <c r="B512" s="255"/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  <c r="AN512" s="255"/>
      <c r="AO512" s="255"/>
      <c r="AP512" s="255"/>
      <c r="AQ512" s="255"/>
      <c r="AR512" s="255"/>
      <c r="AS512" s="255"/>
      <c r="AT512" s="255"/>
      <c r="AU512" s="255"/>
      <c r="AV512" s="255"/>
      <c r="AW512" s="255"/>
      <c r="AX512" s="255"/>
    </row>
    <row r="513" spans="2:50" x14ac:dyDescent="0.2">
      <c r="B513" s="255"/>
      <c r="C513" s="255"/>
      <c r="D513" s="25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  <c r="AP513" s="255"/>
      <c r="AQ513" s="255"/>
      <c r="AR513" s="255"/>
      <c r="AS513" s="255"/>
      <c r="AT513" s="255"/>
      <c r="AU513" s="255"/>
      <c r="AV513" s="255"/>
      <c r="AW513" s="255"/>
      <c r="AX513" s="255"/>
    </row>
    <row r="514" spans="2:50" x14ac:dyDescent="0.2"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  <c r="AP514" s="255"/>
      <c r="AQ514" s="255"/>
      <c r="AR514" s="255"/>
      <c r="AS514" s="255"/>
      <c r="AT514" s="255"/>
      <c r="AU514" s="255"/>
      <c r="AV514" s="255"/>
      <c r="AW514" s="255"/>
      <c r="AX514" s="255"/>
    </row>
    <row r="515" spans="2:50" x14ac:dyDescent="0.2"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  <c r="AN515" s="255"/>
      <c r="AO515" s="255"/>
      <c r="AP515" s="255"/>
      <c r="AQ515" s="255"/>
      <c r="AR515" s="255"/>
      <c r="AS515" s="255"/>
      <c r="AT515" s="255"/>
      <c r="AU515" s="255"/>
      <c r="AV515" s="255"/>
      <c r="AW515" s="255"/>
      <c r="AX515" s="255"/>
    </row>
    <row r="516" spans="2:50" x14ac:dyDescent="0.2"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  <c r="AN516" s="255"/>
      <c r="AO516" s="255"/>
      <c r="AP516" s="255"/>
      <c r="AQ516" s="255"/>
      <c r="AR516" s="255"/>
      <c r="AS516" s="255"/>
      <c r="AT516" s="255"/>
      <c r="AU516" s="255"/>
      <c r="AV516" s="255"/>
      <c r="AW516" s="255"/>
      <c r="AX516" s="255"/>
    </row>
    <row r="517" spans="2:50" x14ac:dyDescent="0.2"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  <c r="AN517" s="255"/>
      <c r="AO517" s="255"/>
      <c r="AP517" s="255"/>
      <c r="AQ517" s="255"/>
      <c r="AR517" s="255"/>
      <c r="AS517" s="255"/>
      <c r="AT517" s="255"/>
      <c r="AU517" s="255"/>
      <c r="AV517" s="255"/>
      <c r="AW517" s="255"/>
      <c r="AX517" s="255"/>
    </row>
    <row r="518" spans="2:50" x14ac:dyDescent="0.2"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  <c r="AN518" s="255"/>
      <c r="AO518" s="255"/>
      <c r="AP518" s="255"/>
      <c r="AQ518" s="255"/>
      <c r="AR518" s="255"/>
      <c r="AS518" s="255"/>
      <c r="AT518" s="255"/>
      <c r="AU518" s="255"/>
      <c r="AV518" s="255"/>
      <c r="AW518" s="255"/>
      <c r="AX518" s="255"/>
    </row>
    <row r="519" spans="2:50" x14ac:dyDescent="0.2"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  <c r="AN519" s="255"/>
      <c r="AO519" s="255"/>
      <c r="AP519" s="255"/>
      <c r="AQ519" s="255"/>
      <c r="AR519" s="255"/>
      <c r="AS519" s="255"/>
      <c r="AT519" s="255"/>
      <c r="AU519" s="255"/>
      <c r="AV519" s="255"/>
      <c r="AW519" s="255"/>
      <c r="AX519" s="255"/>
    </row>
    <row r="520" spans="2:50" x14ac:dyDescent="0.2"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  <c r="AN520" s="255"/>
      <c r="AO520" s="255"/>
      <c r="AP520" s="255"/>
      <c r="AQ520" s="255"/>
      <c r="AR520" s="255"/>
      <c r="AS520" s="255"/>
      <c r="AT520" s="255"/>
      <c r="AU520" s="255"/>
      <c r="AV520" s="255"/>
      <c r="AW520" s="255"/>
      <c r="AX520" s="255"/>
    </row>
    <row r="521" spans="2:50" x14ac:dyDescent="0.2"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  <c r="AN521" s="255"/>
      <c r="AO521" s="255"/>
      <c r="AP521" s="255"/>
      <c r="AQ521" s="255"/>
      <c r="AR521" s="255"/>
      <c r="AS521" s="255"/>
      <c r="AT521" s="255"/>
      <c r="AU521" s="255"/>
      <c r="AV521" s="255"/>
      <c r="AW521" s="255"/>
      <c r="AX521" s="255"/>
    </row>
    <row r="522" spans="2:50" x14ac:dyDescent="0.2"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  <c r="AN522" s="255"/>
      <c r="AO522" s="255"/>
      <c r="AP522" s="255"/>
      <c r="AQ522" s="255"/>
      <c r="AR522" s="255"/>
      <c r="AS522" s="255"/>
      <c r="AT522" s="255"/>
      <c r="AU522" s="255"/>
      <c r="AV522" s="255"/>
      <c r="AW522" s="255"/>
      <c r="AX522" s="255"/>
    </row>
    <row r="523" spans="2:50" x14ac:dyDescent="0.2"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  <c r="AN523" s="255"/>
      <c r="AO523" s="255"/>
      <c r="AP523" s="255"/>
      <c r="AQ523" s="255"/>
      <c r="AR523" s="255"/>
      <c r="AS523" s="255"/>
      <c r="AT523" s="255"/>
      <c r="AU523" s="255"/>
      <c r="AV523" s="255"/>
      <c r="AW523" s="255"/>
      <c r="AX523" s="255"/>
    </row>
    <row r="524" spans="2:50" x14ac:dyDescent="0.2"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  <c r="AN524" s="255"/>
      <c r="AO524" s="255"/>
      <c r="AP524" s="255"/>
      <c r="AQ524" s="255"/>
      <c r="AR524" s="255"/>
      <c r="AS524" s="255"/>
      <c r="AT524" s="255"/>
      <c r="AU524" s="255"/>
      <c r="AV524" s="255"/>
      <c r="AW524" s="255"/>
      <c r="AX524" s="255"/>
    </row>
    <row r="525" spans="2:50" x14ac:dyDescent="0.2">
      <c r="B525" s="255"/>
      <c r="C525" s="255"/>
      <c r="D525" s="25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  <c r="AN525" s="255"/>
      <c r="AO525" s="255"/>
      <c r="AP525" s="255"/>
      <c r="AQ525" s="255"/>
      <c r="AR525" s="255"/>
      <c r="AS525" s="255"/>
      <c r="AT525" s="255"/>
      <c r="AU525" s="255"/>
      <c r="AV525" s="255"/>
      <c r="AW525" s="255"/>
      <c r="AX525" s="255"/>
    </row>
    <row r="526" spans="2:50" x14ac:dyDescent="0.2">
      <c r="B526" s="255"/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  <c r="AN526" s="255"/>
      <c r="AO526" s="255"/>
      <c r="AP526" s="255"/>
      <c r="AQ526" s="255"/>
      <c r="AR526" s="255"/>
      <c r="AS526" s="255"/>
      <c r="AT526" s="255"/>
      <c r="AU526" s="255"/>
      <c r="AV526" s="255"/>
      <c r="AW526" s="255"/>
      <c r="AX526" s="255"/>
    </row>
    <row r="527" spans="2:50" x14ac:dyDescent="0.2"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  <c r="AN527" s="255"/>
      <c r="AO527" s="255"/>
      <c r="AP527" s="255"/>
      <c r="AQ527" s="255"/>
      <c r="AR527" s="255"/>
      <c r="AS527" s="255"/>
      <c r="AT527" s="255"/>
      <c r="AU527" s="255"/>
      <c r="AV527" s="255"/>
      <c r="AW527" s="255"/>
      <c r="AX527" s="255"/>
    </row>
    <row r="528" spans="2:50" x14ac:dyDescent="0.2"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  <c r="AN528" s="255"/>
      <c r="AO528" s="255"/>
      <c r="AP528" s="255"/>
      <c r="AQ528" s="255"/>
      <c r="AR528" s="255"/>
      <c r="AS528" s="255"/>
      <c r="AT528" s="255"/>
      <c r="AU528" s="255"/>
      <c r="AV528" s="255"/>
      <c r="AW528" s="255"/>
      <c r="AX528" s="255"/>
    </row>
    <row r="529" spans="2:50" x14ac:dyDescent="0.2"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  <c r="AN529" s="255"/>
      <c r="AO529" s="255"/>
      <c r="AP529" s="255"/>
      <c r="AQ529" s="255"/>
      <c r="AR529" s="255"/>
      <c r="AS529" s="255"/>
      <c r="AT529" s="255"/>
      <c r="AU529" s="255"/>
      <c r="AV529" s="255"/>
      <c r="AW529" s="255"/>
      <c r="AX529" s="255"/>
    </row>
    <row r="530" spans="2:50" x14ac:dyDescent="0.2">
      <c r="B530" s="255"/>
      <c r="C530" s="255"/>
      <c r="D530" s="25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  <c r="AN530" s="255"/>
      <c r="AO530" s="255"/>
      <c r="AP530" s="255"/>
      <c r="AQ530" s="255"/>
      <c r="AR530" s="255"/>
      <c r="AS530" s="255"/>
      <c r="AT530" s="255"/>
      <c r="AU530" s="255"/>
      <c r="AV530" s="255"/>
      <c r="AW530" s="255"/>
      <c r="AX530" s="255"/>
    </row>
    <row r="531" spans="2:50" x14ac:dyDescent="0.2">
      <c r="B531" s="255"/>
      <c r="C531" s="255"/>
      <c r="D531" s="25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  <c r="AN531" s="255"/>
      <c r="AO531" s="255"/>
      <c r="AP531" s="255"/>
      <c r="AQ531" s="255"/>
      <c r="AR531" s="255"/>
      <c r="AS531" s="255"/>
      <c r="AT531" s="255"/>
      <c r="AU531" s="255"/>
      <c r="AV531" s="255"/>
      <c r="AW531" s="255"/>
      <c r="AX531" s="255"/>
    </row>
    <row r="532" spans="2:50" x14ac:dyDescent="0.2">
      <c r="B532" s="255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  <c r="AP532" s="255"/>
      <c r="AQ532" s="255"/>
      <c r="AR532" s="255"/>
      <c r="AS532" s="255"/>
      <c r="AT532" s="255"/>
      <c r="AU532" s="255"/>
      <c r="AV532" s="255"/>
      <c r="AW532" s="255"/>
      <c r="AX532" s="255"/>
    </row>
    <row r="533" spans="2:50" x14ac:dyDescent="0.2">
      <c r="B533" s="255"/>
      <c r="C533" s="255"/>
      <c r="D533" s="25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  <c r="AN533" s="255"/>
      <c r="AO533" s="255"/>
      <c r="AP533" s="255"/>
      <c r="AQ533" s="255"/>
      <c r="AR533" s="255"/>
      <c r="AS533" s="255"/>
      <c r="AT533" s="255"/>
      <c r="AU533" s="255"/>
      <c r="AV533" s="255"/>
      <c r="AW533" s="255"/>
      <c r="AX533" s="255"/>
    </row>
    <row r="534" spans="2:50" x14ac:dyDescent="0.2">
      <c r="B534" s="255"/>
      <c r="C534" s="255"/>
      <c r="D534" s="25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  <c r="AN534" s="255"/>
      <c r="AO534" s="255"/>
      <c r="AP534" s="255"/>
      <c r="AQ534" s="255"/>
      <c r="AR534" s="255"/>
      <c r="AS534" s="255"/>
      <c r="AT534" s="255"/>
      <c r="AU534" s="255"/>
      <c r="AV534" s="255"/>
      <c r="AW534" s="255"/>
      <c r="AX534" s="255"/>
    </row>
    <row r="535" spans="2:50" x14ac:dyDescent="0.2">
      <c r="B535" s="255"/>
      <c r="C535" s="255"/>
      <c r="D535" s="25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  <c r="AN535" s="255"/>
      <c r="AO535" s="255"/>
      <c r="AP535" s="255"/>
      <c r="AQ535" s="255"/>
      <c r="AR535" s="255"/>
      <c r="AS535" s="255"/>
      <c r="AT535" s="255"/>
      <c r="AU535" s="255"/>
      <c r="AV535" s="255"/>
      <c r="AW535" s="255"/>
      <c r="AX535" s="255"/>
    </row>
    <row r="536" spans="2:50" x14ac:dyDescent="0.2"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  <c r="AN536" s="255"/>
      <c r="AO536" s="255"/>
      <c r="AP536" s="255"/>
      <c r="AQ536" s="255"/>
      <c r="AR536" s="255"/>
      <c r="AS536" s="255"/>
      <c r="AT536" s="255"/>
      <c r="AU536" s="255"/>
      <c r="AV536" s="255"/>
      <c r="AW536" s="255"/>
      <c r="AX536" s="255"/>
    </row>
    <row r="537" spans="2:50" x14ac:dyDescent="0.2"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  <c r="AN537" s="255"/>
      <c r="AO537" s="255"/>
      <c r="AP537" s="255"/>
      <c r="AQ537" s="255"/>
      <c r="AR537" s="255"/>
      <c r="AS537" s="255"/>
      <c r="AT537" s="255"/>
      <c r="AU537" s="255"/>
      <c r="AV537" s="255"/>
      <c r="AW537" s="255"/>
      <c r="AX537" s="255"/>
    </row>
    <row r="538" spans="2:50" x14ac:dyDescent="0.2"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  <c r="AN538" s="255"/>
      <c r="AO538" s="255"/>
      <c r="AP538" s="255"/>
      <c r="AQ538" s="255"/>
      <c r="AR538" s="255"/>
      <c r="AS538" s="255"/>
      <c r="AT538" s="255"/>
      <c r="AU538" s="255"/>
      <c r="AV538" s="255"/>
      <c r="AW538" s="255"/>
      <c r="AX538" s="255"/>
    </row>
    <row r="539" spans="2:50" x14ac:dyDescent="0.2"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  <c r="AN539" s="255"/>
      <c r="AO539" s="255"/>
      <c r="AP539" s="255"/>
      <c r="AQ539" s="255"/>
      <c r="AR539" s="255"/>
      <c r="AS539" s="255"/>
      <c r="AT539" s="255"/>
      <c r="AU539" s="255"/>
      <c r="AV539" s="255"/>
      <c r="AW539" s="255"/>
      <c r="AX539" s="255"/>
    </row>
    <row r="540" spans="2:50" x14ac:dyDescent="0.2">
      <c r="B540" s="255"/>
      <c r="C540" s="255"/>
      <c r="D540" s="25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  <c r="AN540" s="255"/>
      <c r="AO540" s="255"/>
      <c r="AP540" s="255"/>
      <c r="AQ540" s="255"/>
      <c r="AR540" s="255"/>
      <c r="AS540" s="255"/>
      <c r="AT540" s="255"/>
      <c r="AU540" s="255"/>
      <c r="AV540" s="255"/>
      <c r="AW540" s="255"/>
      <c r="AX540" s="255"/>
    </row>
    <row r="541" spans="2:50" x14ac:dyDescent="0.2">
      <c r="B541" s="255"/>
      <c r="C541" s="255"/>
      <c r="D541" s="25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  <c r="AN541" s="255"/>
      <c r="AO541" s="255"/>
      <c r="AP541" s="255"/>
      <c r="AQ541" s="255"/>
      <c r="AR541" s="255"/>
      <c r="AS541" s="255"/>
      <c r="AT541" s="255"/>
      <c r="AU541" s="255"/>
      <c r="AV541" s="255"/>
      <c r="AW541" s="255"/>
      <c r="AX541" s="255"/>
    </row>
    <row r="542" spans="2:50" x14ac:dyDescent="0.2">
      <c r="B542" s="255"/>
      <c r="C542" s="255"/>
      <c r="D542" s="25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  <c r="AN542" s="255"/>
      <c r="AO542" s="255"/>
      <c r="AP542" s="255"/>
      <c r="AQ542" s="255"/>
      <c r="AR542" s="255"/>
      <c r="AS542" s="255"/>
      <c r="AT542" s="255"/>
      <c r="AU542" s="255"/>
      <c r="AV542" s="255"/>
      <c r="AW542" s="255"/>
      <c r="AX542" s="255"/>
    </row>
    <row r="543" spans="2:50" x14ac:dyDescent="0.2"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  <c r="AN543" s="255"/>
      <c r="AO543" s="255"/>
      <c r="AP543" s="255"/>
      <c r="AQ543" s="255"/>
      <c r="AR543" s="255"/>
      <c r="AS543" s="255"/>
      <c r="AT543" s="255"/>
      <c r="AU543" s="255"/>
      <c r="AV543" s="255"/>
      <c r="AW543" s="255"/>
      <c r="AX543" s="255"/>
    </row>
    <row r="544" spans="2:50" x14ac:dyDescent="0.2"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  <c r="AN544" s="255"/>
      <c r="AO544" s="255"/>
      <c r="AP544" s="255"/>
      <c r="AQ544" s="255"/>
      <c r="AR544" s="255"/>
      <c r="AS544" s="255"/>
      <c r="AT544" s="255"/>
      <c r="AU544" s="255"/>
      <c r="AV544" s="255"/>
      <c r="AW544" s="255"/>
      <c r="AX544" s="255"/>
    </row>
    <row r="545" spans="2:50" x14ac:dyDescent="0.2">
      <c r="B545" s="255"/>
      <c r="C545" s="255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  <c r="AN545" s="255"/>
      <c r="AO545" s="255"/>
      <c r="AP545" s="255"/>
      <c r="AQ545" s="255"/>
      <c r="AR545" s="255"/>
      <c r="AS545" s="255"/>
      <c r="AT545" s="255"/>
      <c r="AU545" s="255"/>
      <c r="AV545" s="255"/>
      <c r="AW545" s="255"/>
      <c r="AX545" s="255"/>
    </row>
    <row r="546" spans="2:50" x14ac:dyDescent="0.2"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  <c r="AN546" s="255"/>
      <c r="AO546" s="255"/>
      <c r="AP546" s="255"/>
      <c r="AQ546" s="255"/>
      <c r="AR546" s="255"/>
      <c r="AS546" s="255"/>
      <c r="AT546" s="255"/>
      <c r="AU546" s="255"/>
      <c r="AV546" s="255"/>
      <c r="AW546" s="255"/>
      <c r="AX546" s="255"/>
    </row>
    <row r="547" spans="2:50" x14ac:dyDescent="0.2"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  <c r="AN547" s="255"/>
      <c r="AO547" s="255"/>
      <c r="AP547" s="255"/>
      <c r="AQ547" s="255"/>
      <c r="AR547" s="255"/>
      <c r="AS547" s="255"/>
      <c r="AT547" s="255"/>
      <c r="AU547" s="255"/>
      <c r="AV547" s="255"/>
      <c r="AW547" s="255"/>
      <c r="AX547" s="255"/>
    </row>
    <row r="548" spans="2:50" x14ac:dyDescent="0.2"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  <c r="AN548" s="255"/>
      <c r="AO548" s="255"/>
      <c r="AP548" s="255"/>
      <c r="AQ548" s="255"/>
      <c r="AR548" s="255"/>
      <c r="AS548" s="255"/>
      <c r="AT548" s="255"/>
      <c r="AU548" s="255"/>
      <c r="AV548" s="255"/>
      <c r="AW548" s="255"/>
      <c r="AX548" s="255"/>
    </row>
    <row r="549" spans="2:50" x14ac:dyDescent="0.2"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  <c r="AN549" s="255"/>
      <c r="AO549" s="255"/>
      <c r="AP549" s="255"/>
      <c r="AQ549" s="255"/>
      <c r="AR549" s="255"/>
      <c r="AS549" s="255"/>
      <c r="AT549" s="255"/>
      <c r="AU549" s="255"/>
      <c r="AV549" s="255"/>
      <c r="AW549" s="255"/>
      <c r="AX549" s="255"/>
    </row>
    <row r="550" spans="2:50" x14ac:dyDescent="0.2"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  <c r="AN550" s="255"/>
      <c r="AO550" s="255"/>
      <c r="AP550" s="255"/>
      <c r="AQ550" s="255"/>
      <c r="AR550" s="255"/>
      <c r="AS550" s="255"/>
      <c r="AT550" s="255"/>
      <c r="AU550" s="255"/>
      <c r="AV550" s="255"/>
      <c r="AW550" s="255"/>
      <c r="AX550" s="255"/>
    </row>
    <row r="551" spans="2:50" x14ac:dyDescent="0.2"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  <c r="AN551" s="255"/>
      <c r="AO551" s="255"/>
      <c r="AP551" s="255"/>
      <c r="AQ551" s="255"/>
      <c r="AR551" s="255"/>
      <c r="AS551" s="255"/>
      <c r="AT551" s="255"/>
      <c r="AU551" s="255"/>
      <c r="AV551" s="255"/>
      <c r="AW551" s="255"/>
      <c r="AX551" s="255"/>
    </row>
    <row r="552" spans="2:50" x14ac:dyDescent="0.2">
      <c r="B552" s="255"/>
      <c r="C552" s="255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  <c r="AN552" s="255"/>
      <c r="AO552" s="255"/>
      <c r="AP552" s="255"/>
      <c r="AQ552" s="255"/>
      <c r="AR552" s="255"/>
      <c r="AS552" s="255"/>
      <c r="AT552" s="255"/>
      <c r="AU552" s="255"/>
      <c r="AV552" s="255"/>
      <c r="AW552" s="255"/>
      <c r="AX552" s="255"/>
    </row>
    <row r="553" spans="2:50" x14ac:dyDescent="0.2">
      <c r="B553" s="255"/>
      <c r="C553" s="255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255"/>
      <c r="AR553" s="255"/>
      <c r="AS553" s="255"/>
      <c r="AT553" s="255"/>
      <c r="AU553" s="255"/>
      <c r="AV553" s="255"/>
      <c r="AW553" s="255"/>
      <c r="AX553" s="255"/>
    </row>
    <row r="554" spans="2:50" x14ac:dyDescent="0.2"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  <c r="AN554" s="255"/>
      <c r="AO554" s="255"/>
      <c r="AP554" s="255"/>
      <c r="AQ554" s="255"/>
      <c r="AR554" s="255"/>
      <c r="AS554" s="255"/>
      <c r="AT554" s="255"/>
      <c r="AU554" s="255"/>
      <c r="AV554" s="255"/>
      <c r="AW554" s="255"/>
      <c r="AX554" s="255"/>
    </row>
    <row r="555" spans="2:50" x14ac:dyDescent="0.2"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  <c r="AN555" s="255"/>
      <c r="AO555" s="255"/>
      <c r="AP555" s="255"/>
      <c r="AQ555" s="255"/>
      <c r="AR555" s="255"/>
      <c r="AS555" s="255"/>
      <c r="AT555" s="255"/>
      <c r="AU555" s="255"/>
      <c r="AV555" s="255"/>
      <c r="AW555" s="255"/>
      <c r="AX555" s="255"/>
    </row>
    <row r="556" spans="2:50" x14ac:dyDescent="0.2"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  <c r="AN556" s="255"/>
      <c r="AO556" s="255"/>
      <c r="AP556" s="255"/>
      <c r="AQ556" s="255"/>
      <c r="AR556" s="255"/>
      <c r="AS556" s="255"/>
      <c r="AT556" s="255"/>
      <c r="AU556" s="255"/>
      <c r="AV556" s="255"/>
      <c r="AW556" s="255"/>
      <c r="AX556" s="255"/>
    </row>
    <row r="557" spans="2:50" x14ac:dyDescent="0.2">
      <c r="B557" s="255"/>
      <c r="C557" s="255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  <c r="AN557" s="255"/>
      <c r="AO557" s="255"/>
      <c r="AP557" s="255"/>
      <c r="AQ557" s="255"/>
      <c r="AR557" s="255"/>
      <c r="AS557" s="255"/>
      <c r="AT557" s="255"/>
      <c r="AU557" s="255"/>
      <c r="AV557" s="255"/>
      <c r="AW557" s="255"/>
      <c r="AX557" s="255"/>
    </row>
    <row r="558" spans="2:50" x14ac:dyDescent="0.2"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  <c r="AN558" s="255"/>
      <c r="AO558" s="255"/>
      <c r="AP558" s="255"/>
      <c r="AQ558" s="255"/>
      <c r="AR558" s="255"/>
      <c r="AS558" s="255"/>
      <c r="AT558" s="255"/>
      <c r="AU558" s="255"/>
      <c r="AV558" s="255"/>
      <c r="AW558" s="255"/>
      <c r="AX558" s="255"/>
    </row>
    <row r="559" spans="2:50" x14ac:dyDescent="0.2">
      <c r="B559" s="255"/>
      <c r="C559" s="255"/>
      <c r="D559" s="25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  <c r="AN559" s="255"/>
      <c r="AO559" s="255"/>
      <c r="AP559" s="255"/>
      <c r="AQ559" s="255"/>
      <c r="AR559" s="255"/>
      <c r="AS559" s="255"/>
      <c r="AT559" s="255"/>
      <c r="AU559" s="255"/>
      <c r="AV559" s="255"/>
      <c r="AW559" s="255"/>
      <c r="AX559" s="255"/>
    </row>
    <row r="560" spans="2:50" x14ac:dyDescent="0.2">
      <c r="B560" s="255"/>
      <c r="C560" s="255"/>
      <c r="D560" s="25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  <c r="AN560" s="255"/>
      <c r="AO560" s="255"/>
      <c r="AP560" s="255"/>
      <c r="AQ560" s="255"/>
      <c r="AR560" s="255"/>
      <c r="AS560" s="255"/>
      <c r="AT560" s="255"/>
      <c r="AU560" s="255"/>
      <c r="AV560" s="255"/>
      <c r="AW560" s="255"/>
      <c r="AX560" s="255"/>
    </row>
    <row r="561" spans="2:50" x14ac:dyDescent="0.2">
      <c r="B561" s="255"/>
      <c r="C561" s="255"/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  <c r="AN561" s="255"/>
      <c r="AO561" s="255"/>
      <c r="AP561" s="255"/>
      <c r="AQ561" s="255"/>
      <c r="AR561" s="255"/>
      <c r="AS561" s="255"/>
      <c r="AT561" s="255"/>
      <c r="AU561" s="255"/>
      <c r="AV561" s="255"/>
      <c r="AW561" s="255"/>
      <c r="AX561" s="255"/>
    </row>
    <row r="562" spans="2:50" x14ac:dyDescent="0.2">
      <c r="B562" s="255"/>
      <c r="C562" s="255"/>
      <c r="D562" s="25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  <c r="AN562" s="255"/>
      <c r="AO562" s="255"/>
      <c r="AP562" s="255"/>
      <c r="AQ562" s="255"/>
      <c r="AR562" s="255"/>
      <c r="AS562" s="255"/>
      <c r="AT562" s="255"/>
      <c r="AU562" s="255"/>
      <c r="AV562" s="255"/>
      <c r="AW562" s="255"/>
      <c r="AX562" s="255"/>
    </row>
    <row r="563" spans="2:50" x14ac:dyDescent="0.2">
      <c r="B563" s="255"/>
      <c r="C563" s="255"/>
      <c r="D563" s="25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  <c r="AN563" s="255"/>
      <c r="AO563" s="255"/>
      <c r="AP563" s="255"/>
      <c r="AQ563" s="255"/>
      <c r="AR563" s="255"/>
      <c r="AS563" s="255"/>
      <c r="AT563" s="255"/>
      <c r="AU563" s="255"/>
      <c r="AV563" s="255"/>
      <c r="AW563" s="255"/>
      <c r="AX563" s="255"/>
    </row>
    <row r="564" spans="2:50" x14ac:dyDescent="0.2">
      <c r="B564" s="255"/>
      <c r="C564" s="255"/>
      <c r="D564" s="25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  <c r="AN564" s="255"/>
      <c r="AO564" s="255"/>
      <c r="AP564" s="255"/>
      <c r="AQ564" s="255"/>
      <c r="AR564" s="255"/>
      <c r="AS564" s="255"/>
      <c r="AT564" s="255"/>
      <c r="AU564" s="255"/>
      <c r="AV564" s="255"/>
      <c r="AW564" s="255"/>
      <c r="AX564" s="255"/>
    </row>
    <row r="565" spans="2:50" x14ac:dyDescent="0.2"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  <c r="AN565" s="255"/>
      <c r="AO565" s="255"/>
      <c r="AP565" s="255"/>
      <c r="AQ565" s="255"/>
      <c r="AR565" s="255"/>
      <c r="AS565" s="255"/>
      <c r="AT565" s="255"/>
      <c r="AU565" s="255"/>
      <c r="AV565" s="255"/>
      <c r="AW565" s="255"/>
      <c r="AX565" s="255"/>
    </row>
    <row r="566" spans="2:50" x14ac:dyDescent="0.2"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  <c r="AN566" s="255"/>
      <c r="AO566" s="255"/>
      <c r="AP566" s="255"/>
      <c r="AQ566" s="255"/>
      <c r="AR566" s="255"/>
      <c r="AS566" s="255"/>
      <c r="AT566" s="255"/>
      <c r="AU566" s="255"/>
      <c r="AV566" s="255"/>
      <c r="AW566" s="255"/>
      <c r="AX566" s="255"/>
    </row>
    <row r="567" spans="2:50" x14ac:dyDescent="0.2"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  <c r="AN567" s="255"/>
      <c r="AO567" s="255"/>
      <c r="AP567" s="255"/>
      <c r="AQ567" s="255"/>
      <c r="AR567" s="255"/>
      <c r="AS567" s="255"/>
      <c r="AT567" s="255"/>
      <c r="AU567" s="255"/>
      <c r="AV567" s="255"/>
      <c r="AW567" s="255"/>
      <c r="AX567" s="255"/>
    </row>
    <row r="568" spans="2:50" x14ac:dyDescent="0.2">
      <c r="B568" s="255"/>
      <c r="C568" s="255"/>
      <c r="D568" s="25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  <c r="AN568" s="255"/>
      <c r="AO568" s="255"/>
      <c r="AP568" s="255"/>
      <c r="AQ568" s="255"/>
      <c r="AR568" s="255"/>
      <c r="AS568" s="255"/>
      <c r="AT568" s="255"/>
      <c r="AU568" s="255"/>
      <c r="AV568" s="255"/>
      <c r="AW568" s="255"/>
      <c r="AX568" s="255"/>
    </row>
    <row r="569" spans="2:50" x14ac:dyDescent="0.2"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</row>
    <row r="570" spans="2:50" x14ac:dyDescent="0.2">
      <c r="B570" s="255"/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  <c r="AN570" s="255"/>
      <c r="AO570" s="255"/>
      <c r="AP570" s="255"/>
      <c r="AQ570" s="255"/>
      <c r="AR570" s="255"/>
      <c r="AS570" s="255"/>
      <c r="AT570" s="255"/>
      <c r="AU570" s="255"/>
      <c r="AV570" s="255"/>
      <c r="AW570" s="255"/>
      <c r="AX570" s="255"/>
    </row>
    <row r="571" spans="2:50" x14ac:dyDescent="0.2">
      <c r="B571" s="255"/>
      <c r="C571" s="255"/>
      <c r="D571" s="255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  <c r="AN571" s="255"/>
      <c r="AO571" s="255"/>
      <c r="AP571" s="255"/>
      <c r="AQ571" s="255"/>
      <c r="AR571" s="255"/>
      <c r="AS571" s="255"/>
      <c r="AT571" s="255"/>
      <c r="AU571" s="255"/>
      <c r="AV571" s="255"/>
      <c r="AW571" s="255"/>
      <c r="AX571" s="255"/>
    </row>
    <row r="572" spans="2:50" x14ac:dyDescent="0.2">
      <c r="B572" s="255"/>
      <c r="C572" s="255"/>
      <c r="D572" s="255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  <c r="AN572" s="255"/>
      <c r="AO572" s="255"/>
      <c r="AP572" s="255"/>
      <c r="AQ572" s="255"/>
      <c r="AR572" s="255"/>
      <c r="AS572" s="255"/>
      <c r="AT572" s="255"/>
      <c r="AU572" s="255"/>
      <c r="AV572" s="255"/>
      <c r="AW572" s="255"/>
      <c r="AX572" s="255"/>
    </row>
    <row r="573" spans="2:50" x14ac:dyDescent="0.2">
      <c r="B573" s="255"/>
      <c r="C573" s="255"/>
      <c r="D573" s="255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  <c r="AN573" s="255"/>
      <c r="AO573" s="255"/>
      <c r="AP573" s="255"/>
      <c r="AQ573" s="255"/>
      <c r="AR573" s="255"/>
      <c r="AS573" s="255"/>
      <c r="AT573" s="255"/>
      <c r="AU573" s="255"/>
      <c r="AV573" s="255"/>
      <c r="AW573" s="255"/>
      <c r="AX573" s="255"/>
    </row>
    <row r="574" spans="2:50" x14ac:dyDescent="0.2">
      <c r="B574" s="255"/>
      <c r="C574" s="255"/>
      <c r="D574" s="255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  <c r="AN574" s="255"/>
      <c r="AO574" s="255"/>
      <c r="AP574" s="255"/>
      <c r="AQ574" s="255"/>
      <c r="AR574" s="255"/>
      <c r="AS574" s="255"/>
      <c r="AT574" s="255"/>
      <c r="AU574" s="255"/>
      <c r="AV574" s="255"/>
      <c r="AW574" s="255"/>
      <c r="AX574" s="255"/>
    </row>
    <row r="575" spans="2:50" x14ac:dyDescent="0.2"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  <c r="AN575" s="255"/>
      <c r="AO575" s="255"/>
      <c r="AP575" s="255"/>
      <c r="AQ575" s="255"/>
      <c r="AR575" s="255"/>
      <c r="AS575" s="255"/>
      <c r="AT575" s="255"/>
      <c r="AU575" s="255"/>
      <c r="AV575" s="255"/>
      <c r="AW575" s="255"/>
      <c r="AX575" s="255"/>
    </row>
    <row r="576" spans="2:50" x14ac:dyDescent="0.2">
      <c r="B576" s="255"/>
      <c r="C576" s="255"/>
      <c r="D576" s="255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  <c r="AN576" s="255"/>
      <c r="AO576" s="255"/>
      <c r="AP576" s="255"/>
      <c r="AQ576" s="255"/>
      <c r="AR576" s="255"/>
      <c r="AS576" s="255"/>
      <c r="AT576" s="255"/>
      <c r="AU576" s="255"/>
      <c r="AV576" s="255"/>
      <c r="AW576" s="255"/>
      <c r="AX576" s="255"/>
    </row>
    <row r="577" spans="2:50" x14ac:dyDescent="0.2">
      <c r="B577" s="255"/>
      <c r="C577" s="255"/>
      <c r="D577" s="255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  <c r="AN577" s="255"/>
      <c r="AO577" s="255"/>
      <c r="AP577" s="255"/>
      <c r="AQ577" s="255"/>
      <c r="AR577" s="255"/>
      <c r="AS577" s="255"/>
      <c r="AT577" s="255"/>
      <c r="AU577" s="255"/>
      <c r="AV577" s="255"/>
      <c r="AW577" s="255"/>
      <c r="AX577" s="255"/>
    </row>
    <row r="578" spans="2:50" x14ac:dyDescent="0.2"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  <c r="AN578" s="255"/>
      <c r="AO578" s="255"/>
      <c r="AP578" s="255"/>
      <c r="AQ578" s="255"/>
      <c r="AR578" s="255"/>
      <c r="AS578" s="255"/>
      <c r="AT578" s="255"/>
      <c r="AU578" s="255"/>
      <c r="AV578" s="255"/>
      <c r="AW578" s="255"/>
      <c r="AX578" s="255"/>
    </row>
    <row r="579" spans="2:50" x14ac:dyDescent="0.2">
      <c r="B579" s="255"/>
      <c r="C579" s="255"/>
      <c r="D579" s="255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  <c r="AN579" s="255"/>
      <c r="AO579" s="255"/>
      <c r="AP579" s="255"/>
      <c r="AQ579" s="255"/>
      <c r="AR579" s="255"/>
      <c r="AS579" s="255"/>
      <c r="AT579" s="255"/>
      <c r="AU579" s="255"/>
      <c r="AV579" s="255"/>
      <c r="AW579" s="255"/>
      <c r="AX579" s="255"/>
    </row>
    <row r="580" spans="2:50" x14ac:dyDescent="0.2">
      <c r="B580" s="255"/>
      <c r="C580" s="255"/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  <c r="AP580" s="255"/>
      <c r="AQ580" s="255"/>
      <c r="AR580" s="255"/>
      <c r="AS580" s="255"/>
      <c r="AT580" s="255"/>
      <c r="AU580" s="255"/>
      <c r="AV580" s="255"/>
      <c r="AW580" s="255"/>
      <c r="AX580" s="255"/>
    </row>
    <row r="581" spans="2:50" x14ac:dyDescent="0.2">
      <c r="B581" s="255"/>
      <c r="C581" s="255"/>
      <c r="D581" s="255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  <c r="AP581" s="255"/>
      <c r="AQ581" s="255"/>
      <c r="AR581" s="255"/>
      <c r="AS581" s="255"/>
      <c r="AT581" s="255"/>
      <c r="AU581" s="255"/>
      <c r="AV581" s="255"/>
      <c r="AW581" s="255"/>
      <c r="AX581" s="255"/>
    </row>
    <row r="582" spans="2:50" x14ac:dyDescent="0.2">
      <c r="B582" s="255"/>
      <c r="C582" s="255"/>
      <c r="D582" s="255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  <c r="AP582" s="255"/>
      <c r="AQ582" s="255"/>
      <c r="AR582" s="255"/>
      <c r="AS582" s="255"/>
      <c r="AT582" s="255"/>
      <c r="AU582" s="255"/>
      <c r="AV582" s="255"/>
      <c r="AW582" s="255"/>
      <c r="AX582" s="255"/>
    </row>
    <row r="583" spans="2:50" x14ac:dyDescent="0.2">
      <c r="B583" s="255"/>
      <c r="C583" s="255"/>
      <c r="D583" s="255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  <c r="AP583" s="255"/>
      <c r="AQ583" s="255"/>
      <c r="AR583" s="255"/>
      <c r="AS583" s="255"/>
      <c r="AT583" s="255"/>
      <c r="AU583" s="255"/>
      <c r="AV583" s="255"/>
      <c r="AW583" s="255"/>
      <c r="AX583" s="255"/>
    </row>
    <row r="584" spans="2:50" x14ac:dyDescent="0.2">
      <c r="B584" s="255"/>
      <c r="C584" s="255"/>
      <c r="D584" s="255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255"/>
      <c r="AQ584" s="255"/>
      <c r="AR584" s="255"/>
      <c r="AS584" s="255"/>
      <c r="AT584" s="255"/>
      <c r="AU584" s="255"/>
      <c r="AV584" s="255"/>
      <c r="AW584" s="255"/>
      <c r="AX584" s="255"/>
    </row>
    <row r="585" spans="2:50" x14ac:dyDescent="0.2">
      <c r="B585" s="255"/>
      <c r="C585" s="255"/>
      <c r="D585" s="255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  <c r="AP585" s="255"/>
      <c r="AQ585" s="255"/>
      <c r="AR585" s="255"/>
      <c r="AS585" s="255"/>
      <c r="AT585" s="255"/>
      <c r="AU585" s="255"/>
      <c r="AV585" s="255"/>
      <c r="AW585" s="255"/>
      <c r="AX585" s="255"/>
    </row>
    <row r="586" spans="2:50" x14ac:dyDescent="0.2">
      <c r="B586" s="255"/>
      <c r="C586" s="255"/>
      <c r="D586" s="255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  <c r="AP586" s="255"/>
      <c r="AQ586" s="255"/>
      <c r="AR586" s="255"/>
      <c r="AS586" s="255"/>
      <c r="AT586" s="255"/>
      <c r="AU586" s="255"/>
      <c r="AV586" s="255"/>
      <c r="AW586" s="255"/>
      <c r="AX586" s="255"/>
    </row>
    <row r="587" spans="2:50" x14ac:dyDescent="0.2">
      <c r="B587" s="255"/>
      <c r="C587" s="255"/>
      <c r="D587" s="255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  <c r="AP587" s="255"/>
      <c r="AQ587" s="255"/>
      <c r="AR587" s="255"/>
      <c r="AS587" s="255"/>
      <c r="AT587" s="255"/>
      <c r="AU587" s="255"/>
      <c r="AV587" s="255"/>
      <c r="AW587" s="255"/>
      <c r="AX587" s="255"/>
    </row>
    <row r="588" spans="2:50" x14ac:dyDescent="0.2">
      <c r="B588" s="255"/>
      <c r="C588" s="255"/>
      <c r="D588" s="255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  <c r="AP588" s="255"/>
      <c r="AQ588" s="255"/>
      <c r="AR588" s="255"/>
      <c r="AS588" s="255"/>
      <c r="AT588" s="255"/>
      <c r="AU588" s="255"/>
      <c r="AV588" s="255"/>
      <c r="AW588" s="255"/>
      <c r="AX588" s="255"/>
    </row>
    <row r="589" spans="2:50" x14ac:dyDescent="0.2">
      <c r="B589" s="255"/>
      <c r="C589" s="255"/>
      <c r="D589" s="255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  <c r="AP589" s="255"/>
      <c r="AQ589" s="255"/>
      <c r="AR589" s="255"/>
      <c r="AS589" s="255"/>
      <c r="AT589" s="255"/>
      <c r="AU589" s="255"/>
      <c r="AV589" s="255"/>
      <c r="AW589" s="255"/>
      <c r="AX589" s="255"/>
    </row>
    <row r="590" spans="2:50" x14ac:dyDescent="0.2">
      <c r="B590" s="255"/>
      <c r="C590" s="255"/>
      <c r="D590" s="255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  <c r="AP590" s="255"/>
      <c r="AQ590" s="255"/>
      <c r="AR590" s="255"/>
      <c r="AS590" s="255"/>
      <c r="AT590" s="255"/>
      <c r="AU590" s="255"/>
      <c r="AV590" s="255"/>
      <c r="AW590" s="255"/>
      <c r="AX590" s="255"/>
    </row>
    <row r="591" spans="2:50" x14ac:dyDescent="0.2"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  <c r="AP591" s="255"/>
      <c r="AQ591" s="255"/>
      <c r="AR591" s="255"/>
      <c r="AS591" s="255"/>
      <c r="AT591" s="255"/>
      <c r="AU591" s="255"/>
      <c r="AV591" s="255"/>
      <c r="AW591" s="255"/>
      <c r="AX591" s="255"/>
    </row>
    <row r="592" spans="2:50" x14ac:dyDescent="0.2"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  <c r="AP592" s="255"/>
      <c r="AQ592" s="255"/>
      <c r="AR592" s="255"/>
      <c r="AS592" s="255"/>
      <c r="AT592" s="255"/>
      <c r="AU592" s="255"/>
      <c r="AV592" s="255"/>
      <c r="AW592" s="255"/>
      <c r="AX592" s="255"/>
    </row>
    <row r="593" spans="2:50" x14ac:dyDescent="0.2"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  <c r="AP593" s="255"/>
      <c r="AQ593" s="255"/>
      <c r="AR593" s="255"/>
      <c r="AS593" s="255"/>
      <c r="AT593" s="255"/>
      <c r="AU593" s="255"/>
      <c r="AV593" s="255"/>
      <c r="AW593" s="255"/>
      <c r="AX593" s="255"/>
    </row>
    <row r="594" spans="2:50" x14ac:dyDescent="0.2"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  <c r="AP594" s="255"/>
      <c r="AQ594" s="255"/>
      <c r="AR594" s="255"/>
      <c r="AS594" s="255"/>
      <c r="AT594" s="255"/>
      <c r="AU594" s="255"/>
      <c r="AV594" s="255"/>
      <c r="AW594" s="255"/>
      <c r="AX594" s="255"/>
    </row>
    <row r="595" spans="2:50" x14ac:dyDescent="0.2"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  <c r="AP595" s="255"/>
      <c r="AQ595" s="255"/>
      <c r="AR595" s="255"/>
      <c r="AS595" s="255"/>
      <c r="AT595" s="255"/>
      <c r="AU595" s="255"/>
      <c r="AV595" s="255"/>
      <c r="AW595" s="255"/>
      <c r="AX595" s="255"/>
    </row>
    <row r="596" spans="2:50" x14ac:dyDescent="0.2">
      <c r="B596" s="255"/>
      <c r="C596" s="255"/>
      <c r="D596" s="255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  <c r="AP596" s="255"/>
      <c r="AQ596" s="255"/>
      <c r="AR596" s="255"/>
      <c r="AS596" s="255"/>
      <c r="AT596" s="255"/>
      <c r="AU596" s="255"/>
      <c r="AV596" s="255"/>
      <c r="AW596" s="255"/>
      <c r="AX596" s="255"/>
    </row>
    <row r="597" spans="2:50" x14ac:dyDescent="0.2">
      <c r="B597" s="255"/>
      <c r="C597" s="255"/>
      <c r="D597" s="255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  <c r="AQ597" s="255"/>
      <c r="AR597" s="255"/>
      <c r="AS597" s="255"/>
      <c r="AT597" s="255"/>
      <c r="AU597" s="255"/>
      <c r="AV597" s="255"/>
      <c r="AW597" s="255"/>
      <c r="AX597" s="255"/>
    </row>
    <row r="598" spans="2:50" x14ac:dyDescent="0.2">
      <c r="B598" s="255"/>
      <c r="C598" s="255"/>
      <c r="D598" s="255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  <c r="AP598" s="255"/>
      <c r="AQ598" s="255"/>
      <c r="AR598" s="255"/>
      <c r="AS598" s="255"/>
      <c r="AT598" s="255"/>
      <c r="AU598" s="255"/>
      <c r="AV598" s="255"/>
      <c r="AW598" s="255"/>
      <c r="AX598" s="255"/>
    </row>
    <row r="599" spans="2:50" x14ac:dyDescent="0.2">
      <c r="B599" s="255"/>
      <c r="C599" s="255"/>
      <c r="D599" s="255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  <c r="AP599" s="255"/>
      <c r="AQ599" s="255"/>
      <c r="AR599" s="255"/>
      <c r="AS599" s="255"/>
      <c r="AT599" s="255"/>
      <c r="AU599" s="255"/>
      <c r="AV599" s="255"/>
      <c r="AW599" s="255"/>
      <c r="AX599" s="255"/>
    </row>
    <row r="600" spans="2:50" x14ac:dyDescent="0.2"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  <c r="AP600" s="255"/>
      <c r="AQ600" s="255"/>
      <c r="AR600" s="255"/>
      <c r="AS600" s="255"/>
      <c r="AT600" s="255"/>
      <c r="AU600" s="255"/>
      <c r="AV600" s="255"/>
      <c r="AW600" s="255"/>
      <c r="AX600" s="255"/>
    </row>
    <row r="601" spans="2:50" x14ac:dyDescent="0.2">
      <c r="B601" s="255"/>
      <c r="C601" s="255"/>
      <c r="D601" s="255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  <c r="AP601" s="255"/>
      <c r="AQ601" s="255"/>
      <c r="AR601" s="255"/>
      <c r="AS601" s="255"/>
      <c r="AT601" s="255"/>
      <c r="AU601" s="255"/>
      <c r="AV601" s="255"/>
      <c r="AW601" s="255"/>
      <c r="AX601" s="255"/>
    </row>
    <row r="602" spans="2:50" x14ac:dyDescent="0.2">
      <c r="B602" s="255"/>
      <c r="C602" s="255"/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  <c r="AP602" s="255"/>
      <c r="AQ602" s="255"/>
      <c r="AR602" s="255"/>
      <c r="AS602" s="255"/>
      <c r="AT602" s="255"/>
      <c r="AU602" s="255"/>
      <c r="AV602" s="255"/>
      <c r="AW602" s="255"/>
      <c r="AX602" s="255"/>
    </row>
    <row r="603" spans="2:50" x14ac:dyDescent="0.2">
      <c r="B603" s="255"/>
      <c r="C603" s="255"/>
      <c r="D603" s="255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  <c r="AP603" s="255"/>
      <c r="AQ603" s="255"/>
      <c r="AR603" s="255"/>
      <c r="AS603" s="255"/>
      <c r="AT603" s="255"/>
      <c r="AU603" s="255"/>
      <c r="AV603" s="255"/>
      <c r="AW603" s="255"/>
      <c r="AX603" s="255"/>
    </row>
    <row r="604" spans="2:50" x14ac:dyDescent="0.2">
      <c r="B604" s="255"/>
      <c r="C604" s="255"/>
      <c r="D604" s="255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  <c r="AP604" s="255"/>
      <c r="AQ604" s="255"/>
      <c r="AR604" s="255"/>
      <c r="AS604" s="255"/>
      <c r="AT604" s="255"/>
      <c r="AU604" s="255"/>
      <c r="AV604" s="255"/>
      <c r="AW604" s="255"/>
      <c r="AX604" s="255"/>
    </row>
    <row r="605" spans="2:50" x14ac:dyDescent="0.2"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  <c r="AP605" s="255"/>
      <c r="AQ605" s="255"/>
      <c r="AR605" s="255"/>
      <c r="AS605" s="255"/>
      <c r="AT605" s="255"/>
      <c r="AU605" s="255"/>
      <c r="AV605" s="255"/>
      <c r="AW605" s="255"/>
      <c r="AX605" s="255"/>
    </row>
    <row r="606" spans="2:50" x14ac:dyDescent="0.2"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  <c r="AP606" s="255"/>
      <c r="AQ606" s="255"/>
      <c r="AR606" s="255"/>
      <c r="AS606" s="255"/>
      <c r="AT606" s="255"/>
      <c r="AU606" s="255"/>
      <c r="AV606" s="255"/>
      <c r="AW606" s="255"/>
      <c r="AX606" s="255"/>
    </row>
    <row r="607" spans="2:50" x14ac:dyDescent="0.2">
      <c r="B607" s="255"/>
      <c r="C607" s="255"/>
      <c r="D607" s="255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  <c r="AP607" s="255"/>
      <c r="AQ607" s="255"/>
      <c r="AR607" s="255"/>
      <c r="AS607" s="255"/>
      <c r="AT607" s="255"/>
      <c r="AU607" s="255"/>
      <c r="AV607" s="255"/>
      <c r="AW607" s="255"/>
      <c r="AX607" s="255"/>
    </row>
    <row r="608" spans="2:50" x14ac:dyDescent="0.2">
      <c r="B608" s="255"/>
      <c r="C608" s="255"/>
      <c r="D608" s="255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  <c r="AP608" s="255"/>
      <c r="AQ608" s="255"/>
      <c r="AR608" s="255"/>
      <c r="AS608" s="255"/>
      <c r="AT608" s="255"/>
      <c r="AU608" s="255"/>
      <c r="AV608" s="255"/>
      <c r="AW608" s="255"/>
      <c r="AX608" s="255"/>
    </row>
    <row r="609" spans="2:50" x14ac:dyDescent="0.2"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  <c r="AP609" s="255"/>
      <c r="AQ609" s="255"/>
      <c r="AR609" s="255"/>
      <c r="AS609" s="255"/>
      <c r="AT609" s="255"/>
      <c r="AU609" s="255"/>
      <c r="AV609" s="255"/>
      <c r="AW609" s="255"/>
      <c r="AX609" s="255"/>
    </row>
    <row r="610" spans="2:50" x14ac:dyDescent="0.2">
      <c r="B610" s="255"/>
      <c r="C610" s="255"/>
      <c r="D610" s="255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</row>
    <row r="611" spans="2:50" x14ac:dyDescent="0.2">
      <c r="B611" s="255"/>
      <c r="C611" s="255"/>
      <c r="D611" s="255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  <c r="AP611" s="255"/>
      <c r="AQ611" s="255"/>
      <c r="AR611" s="255"/>
      <c r="AS611" s="255"/>
      <c r="AT611" s="255"/>
      <c r="AU611" s="255"/>
      <c r="AV611" s="255"/>
      <c r="AW611" s="255"/>
      <c r="AX611" s="255"/>
    </row>
    <row r="612" spans="2:50" x14ac:dyDescent="0.2">
      <c r="B612" s="255"/>
      <c r="C612" s="255"/>
      <c r="D612" s="255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  <c r="AP612" s="255"/>
      <c r="AQ612" s="255"/>
      <c r="AR612" s="255"/>
      <c r="AS612" s="255"/>
      <c r="AT612" s="255"/>
      <c r="AU612" s="255"/>
      <c r="AV612" s="255"/>
      <c r="AW612" s="255"/>
      <c r="AX612" s="255"/>
    </row>
    <row r="613" spans="2:50" x14ac:dyDescent="0.2">
      <c r="B613" s="255"/>
      <c r="C613" s="255"/>
      <c r="D613" s="255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  <c r="AP613" s="255"/>
      <c r="AQ613" s="255"/>
      <c r="AR613" s="255"/>
      <c r="AS613" s="255"/>
      <c r="AT613" s="255"/>
      <c r="AU613" s="255"/>
      <c r="AV613" s="255"/>
      <c r="AW613" s="255"/>
      <c r="AX613" s="255"/>
    </row>
    <row r="614" spans="2:50" x14ac:dyDescent="0.2">
      <c r="B614" s="255"/>
      <c r="C614" s="255"/>
      <c r="D614" s="255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  <c r="AP614" s="255"/>
      <c r="AQ614" s="255"/>
      <c r="AR614" s="255"/>
      <c r="AS614" s="255"/>
      <c r="AT614" s="255"/>
      <c r="AU614" s="255"/>
      <c r="AV614" s="255"/>
      <c r="AW614" s="255"/>
      <c r="AX614" s="255"/>
    </row>
    <row r="615" spans="2:50" x14ac:dyDescent="0.2">
      <c r="B615" s="255"/>
      <c r="C615" s="255"/>
      <c r="D615" s="255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  <c r="AP615" s="255"/>
      <c r="AQ615" s="255"/>
      <c r="AR615" s="255"/>
      <c r="AS615" s="255"/>
      <c r="AT615" s="255"/>
      <c r="AU615" s="255"/>
      <c r="AV615" s="255"/>
      <c r="AW615" s="255"/>
      <c r="AX615" s="255"/>
    </row>
    <row r="616" spans="2:50" x14ac:dyDescent="0.2"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  <c r="AP616" s="255"/>
      <c r="AQ616" s="255"/>
      <c r="AR616" s="255"/>
      <c r="AS616" s="255"/>
      <c r="AT616" s="255"/>
      <c r="AU616" s="255"/>
      <c r="AV616" s="255"/>
      <c r="AW616" s="255"/>
      <c r="AX616" s="255"/>
    </row>
    <row r="617" spans="2:50" x14ac:dyDescent="0.2"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  <c r="AP617" s="255"/>
      <c r="AQ617" s="255"/>
      <c r="AR617" s="255"/>
      <c r="AS617" s="255"/>
      <c r="AT617" s="255"/>
      <c r="AU617" s="255"/>
      <c r="AV617" s="255"/>
      <c r="AW617" s="255"/>
      <c r="AX617" s="255"/>
    </row>
    <row r="618" spans="2:50" x14ac:dyDescent="0.2"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  <c r="AP618" s="255"/>
      <c r="AQ618" s="255"/>
      <c r="AR618" s="255"/>
      <c r="AS618" s="255"/>
      <c r="AT618" s="255"/>
      <c r="AU618" s="255"/>
      <c r="AV618" s="255"/>
      <c r="AW618" s="255"/>
      <c r="AX618" s="255"/>
    </row>
    <row r="619" spans="2:50" x14ac:dyDescent="0.2">
      <c r="B619" s="255"/>
      <c r="C619" s="255"/>
      <c r="D619" s="255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  <c r="AP619" s="255"/>
      <c r="AQ619" s="255"/>
      <c r="AR619" s="255"/>
      <c r="AS619" s="255"/>
      <c r="AT619" s="255"/>
      <c r="AU619" s="255"/>
      <c r="AV619" s="255"/>
      <c r="AW619" s="255"/>
      <c r="AX619" s="255"/>
    </row>
    <row r="620" spans="2:50" x14ac:dyDescent="0.2">
      <c r="B620" s="255"/>
      <c r="C620" s="255"/>
      <c r="D620" s="255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  <c r="AP620" s="255"/>
      <c r="AQ620" s="255"/>
      <c r="AR620" s="255"/>
      <c r="AS620" s="255"/>
      <c r="AT620" s="255"/>
      <c r="AU620" s="255"/>
      <c r="AV620" s="255"/>
      <c r="AW620" s="255"/>
      <c r="AX620" s="255"/>
    </row>
    <row r="621" spans="2:50" x14ac:dyDescent="0.2">
      <c r="B621" s="255"/>
      <c r="C621" s="255"/>
      <c r="D621" s="255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  <c r="AP621" s="255"/>
      <c r="AQ621" s="255"/>
      <c r="AR621" s="255"/>
      <c r="AS621" s="255"/>
      <c r="AT621" s="255"/>
      <c r="AU621" s="255"/>
      <c r="AV621" s="255"/>
      <c r="AW621" s="255"/>
      <c r="AX621" s="255"/>
    </row>
    <row r="622" spans="2:50" x14ac:dyDescent="0.2">
      <c r="B622" s="255"/>
      <c r="C622" s="255"/>
      <c r="D622" s="255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255"/>
      <c r="AQ622" s="255"/>
      <c r="AR622" s="255"/>
      <c r="AS622" s="255"/>
      <c r="AT622" s="255"/>
      <c r="AU622" s="255"/>
      <c r="AV622" s="255"/>
      <c r="AW622" s="255"/>
      <c r="AX622" s="255"/>
    </row>
    <row r="623" spans="2:50" x14ac:dyDescent="0.2">
      <c r="B623" s="255"/>
      <c r="C623" s="255"/>
      <c r="D623" s="255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255"/>
      <c r="AQ623" s="255"/>
      <c r="AR623" s="255"/>
      <c r="AS623" s="255"/>
      <c r="AT623" s="255"/>
      <c r="AU623" s="255"/>
      <c r="AV623" s="255"/>
      <c r="AW623" s="255"/>
      <c r="AX623" s="255"/>
    </row>
    <row r="624" spans="2:50" x14ac:dyDescent="0.2">
      <c r="B624" s="255"/>
      <c r="C624" s="255"/>
      <c r="D624" s="255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255"/>
      <c r="AQ624" s="255"/>
      <c r="AR624" s="255"/>
      <c r="AS624" s="255"/>
      <c r="AT624" s="255"/>
      <c r="AU624" s="255"/>
      <c r="AV624" s="255"/>
      <c r="AW624" s="255"/>
      <c r="AX624" s="255"/>
    </row>
    <row r="625" spans="2:50" x14ac:dyDescent="0.2">
      <c r="B625" s="255"/>
      <c r="C625" s="255"/>
      <c r="D625" s="255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255"/>
      <c r="AQ625" s="255"/>
      <c r="AR625" s="255"/>
      <c r="AS625" s="255"/>
      <c r="AT625" s="255"/>
      <c r="AU625" s="255"/>
      <c r="AV625" s="255"/>
      <c r="AW625" s="255"/>
      <c r="AX625" s="255"/>
    </row>
    <row r="626" spans="2:50" x14ac:dyDescent="0.2">
      <c r="B626" s="255"/>
      <c r="C626" s="255"/>
      <c r="D626" s="255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</row>
    <row r="627" spans="2:50" x14ac:dyDescent="0.2">
      <c r="B627" s="255"/>
      <c r="C627" s="255"/>
      <c r="D627" s="255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</row>
    <row r="628" spans="2:50" x14ac:dyDescent="0.2">
      <c r="B628" s="255"/>
      <c r="C628" s="255"/>
      <c r="D628" s="255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</row>
    <row r="629" spans="2:50" x14ac:dyDescent="0.2"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</row>
    <row r="630" spans="2:50" x14ac:dyDescent="0.2"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  <c r="AP630" s="255"/>
      <c r="AQ630" s="255"/>
      <c r="AR630" s="255"/>
      <c r="AS630" s="255"/>
      <c r="AT630" s="255"/>
      <c r="AU630" s="255"/>
      <c r="AV630" s="255"/>
      <c r="AW630" s="255"/>
      <c r="AX630" s="255"/>
    </row>
    <row r="631" spans="2:50" x14ac:dyDescent="0.2"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  <c r="AP631" s="255"/>
      <c r="AQ631" s="255"/>
      <c r="AR631" s="255"/>
      <c r="AS631" s="255"/>
      <c r="AT631" s="255"/>
      <c r="AU631" s="255"/>
      <c r="AV631" s="255"/>
      <c r="AW631" s="255"/>
      <c r="AX631" s="255"/>
    </row>
    <row r="632" spans="2:50" x14ac:dyDescent="0.2"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</row>
    <row r="633" spans="2:50" x14ac:dyDescent="0.2">
      <c r="B633" s="255"/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</row>
    <row r="634" spans="2:50" x14ac:dyDescent="0.2">
      <c r="B634" s="255"/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</row>
    <row r="635" spans="2:50" x14ac:dyDescent="0.2"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</row>
    <row r="636" spans="2:50" x14ac:dyDescent="0.2"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</row>
    <row r="637" spans="2:50" x14ac:dyDescent="0.2"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255"/>
      <c r="AQ637" s="255"/>
      <c r="AR637" s="255"/>
      <c r="AS637" s="255"/>
      <c r="AT637" s="255"/>
      <c r="AU637" s="255"/>
      <c r="AV637" s="255"/>
      <c r="AW637" s="255"/>
      <c r="AX637" s="255"/>
    </row>
    <row r="638" spans="2:50" x14ac:dyDescent="0.2">
      <c r="B638" s="255"/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  <c r="AP638" s="255"/>
      <c r="AQ638" s="255"/>
      <c r="AR638" s="255"/>
      <c r="AS638" s="255"/>
      <c r="AT638" s="255"/>
      <c r="AU638" s="255"/>
      <c r="AV638" s="255"/>
      <c r="AW638" s="255"/>
      <c r="AX638" s="255"/>
    </row>
    <row r="639" spans="2:50" x14ac:dyDescent="0.2">
      <c r="B639" s="255"/>
      <c r="C639" s="255"/>
      <c r="D639" s="255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  <c r="AP639" s="255"/>
      <c r="AQ639" s="255"/>
      <c r="AR639" s="255"/>
      <c r="AS639" s="255"/>
      <c r="AT639" s="255"/>
      <c r="AU639" s="255"/>
      <c r="AV639" s="255"/>
      <c r="AW639" s="255"/>
      <c r="AX639" s="255"/>
    </row>
    <row r="640" spans="2:50" x14ac:dyDescent="0.2"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  <c r="AP640" s="255"/>
      <c r="AQ640" s="255"/>
      <c r="AR640" s="255"/>
      <c r="AS640" s="255"/>
      <c r="AT640" s="255"/>
      <c r="AU640" s="255"/>
      <c r="AV640" s="255"/>
      <c r="AW640" s="255"/>
      <c r="AX640" s="255"/>
    </row>
    <row r="641" spans="2:50" x14ac:dyDescent="0.2">
      <c r="B641" s="255"/>
      <c r="C641" s="255"/>
      <c r="D641" s="255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  <c r="AP641" s="255"/>
      <c r="AQ641" s="255"/>
      <c r="AR641" s="255"/>
      <c r="AS641" s="255"/>
      <c r="AT641" s="255"/>
      <c r="AU641" s="255"/>
      <c r="AV641" s="255"/>
      <c r="AW641" s="255"/>
      <c r="AX641" s="255"/>
    </row>
    <row r="642" spans="2:50" x14ac:dyDescent="0.2">
      <c r="B642" s="255"/>
      <c r="C642" s="255"/>
      <c r="D642" s="255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  <c r="AP642" s="255"/>
      <c r="AQ642" s="255"/>
      <c r="AR642" s="255"/>
      <c r="AS642" s="255"/>
      <c r="AT642" s="255"/>
      <c r="AU642" s="255"/>
      <c r="AV642" s="255"/>
      <c r="AW642" s="255"/>
      <c r="AX642" s="255"/>
    </row>
    <row r="643" spans="2:50" x14ac:dyDescent="0.2"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  <c r="AP643" s="255"/>
      <c r="AQ643" s="255"/>
      <c r="AR643" s="255"/>
      <c r="AS643" s="255"/>
      <c r="AT643" s="255"/>
      <c r="AU643" s="255"/>
      <c r="AV643" s="255"/>
      <c r="AW643" s="255"/>
      <c r="AX643" s="255"/>
    </row>
    <row r="644" spans="2:50" x14ac:dyDescent="0.2"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  <c r="AP644" s="255"/>
      <c r="AQ644" s="255"/>
      <c r="AR644" s="255"/>
      <c r="AS644" s="255"/>
      <c r="AT644" s="255"/>
      <c r="AU644" s="255"/>
      <c r="AV644" s="255"/>
      <c r="AW644" s="255"/>
      <c r="AX644" s="255"/>
    </row>
    <row r="645" spans="2:50" x14ac:dyDescent="0.2">
      <c r="B645" s="255"/>
      <c r="C645" s="255"/>
      <c r="D645" s="255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  <c r="AP645" s="255"/>
      <c r="AQ645" s="255"/>
      <c r="AR645" s="255"/>
      <c r="AS645" s="255"/>
      <c r="AT645" s="255"/>
      <c r="AU645" s="255"/>
      <c r="AV645" s="255"/>
      <c r="AW645" s="255"/>
      <c r="AX645" s="255"/>
    </row>
    <row r="646" spans="2:50" x14ac:dyDescent="0.2">
      <c r="B646" s="255"/>
      <c r="C646" s="255"/>
      <c r="D646" s="255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  <c r="AP646" s="255"/>
      <c r="AQ646" s="255"/>
      <c r="AR646" s="255"/>
      <c r="AS646" s="255"/>
      <c r="AT646" s="255"/>
      <c r="AU646" s="255"/>
      <c r="AV646" s="255"/>
      <c r="AW646" s="255"/>
      <c r="AX646" s="255"/>
    </row>
    <row r="647" spans="2:50" x14ac:dyDescent="0.2"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255"/>
      <c r="AQ647" s="255"/>
      <c r="AR647" s="255"/>
      <c r="AS647" s="255"/>
      <c r="AT647" s="255"/>
      <c r="AU647" s="255"/>
      <c r="AV647" s="255"/>
      <c r="AW647" s="255"/>
      <c r="AX647" s="255"/>
    </row>
    <row r="648" spans="2:50" x14ac:dyDescent="0.2">
      <c r="B648" s="255"/>
      <c r="C648" s="255"/>
      <c r="D648" s="255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255"/>
      <c r="AQ648" s="255"/>
      <c r="AR648" s="255"/>
      <c r="AS648" s="255"/>
      <c r="AT648" s="255"/>
      <c r="AU648" s="255"/>
      <c r="AV648" s="255"/>
      <c r="AW648" s="255"/>
      <c r="AX648" s="255"/>
    </row>
    <row r="649" spans="2:50" x14ac:dyDescent="0.2">
      <c r="B649" s="255"/>
      <c r="C649" s="255"/>
      <c r="D649" s="255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255"/>
      <c r="AQ649" s="255"/>
      <c r="AR649" s="255"/>
      <c r="AS649" s="255"/>
      <c r="AT649" s="255"/>
      <c r="AU649" s="255"/>
      <c r="AV649" s="255"/>
      <c r="AW649" s="255"/>
      <c r="AX649" s="255"/>
    </row>
    <row r="650" spans="2:50" x14ac:dyDescent="0.2">
      <c r="B650" s="255"/>
      <c r="C650" s="255"/>
      <c r="D650" s="255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</row>
    <row r="651" spans="2:50" x14ac:dyDescent="0.2"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  <c r="AP651" s="255"/>
      <c r="AQ651" s="255"/>
      <c r="AR651" s="255"/>
      <c r="AS651" s="255"/>
      <c r="AT651" s="255"/>
      <c r="AU651" s="255"/>
      <c r="AV651" s="255"/>
      <c r="AW651" s="255"/>
      <c r="AX651" s="255"/>
    </row>
    <row r="652" spans="2:50" x14ac:dyDescent="0.2">
      <c r="B652" s="255"/>
      <c r="C652" s="255"/>
      <c r="D652" s="255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</row>
    <row r="653" spans="2:50" x14ac:dyDescent="0.2">
      <c r="B653" s="255"/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  <c r="AP653" s="255"/>
      <c r="AQ653" s="255"/>
      <c r="AR653" s="255"/>
      <c r="AS653" s="255"/>
      <c r="AT653" s="255"/>
      <c r="AU653" s="255"/>
      <c r="AV653" s="255"/>
      <c r="AW653" s="255"/>
      <c r="AX653" s="255"/>
    </row>
    <row r="654" spans="2:50" x14ac:dyDescent="0.2">
      <c r="B654" s="255"/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  <c r="AP654" s="255"/>
      <c r="AQ654" s="255"/>
      <c r="AR654" s="255"/>
      <c r="AS654" s="255"/>
      <c r="AT654" s="255"/>
      <c r="AU654" s="255"/>
      <c r="AV654" s="255"/>
      <c r="AW654" s="255"/>
      <c r="AX654" s="255"/>
    </row>
    <row r="655" spans="2:50" x14ac:dyDescent="0.2">
      <c r="B655" s="255"/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  <c r="AP655" s="255"/>
      <c r="AQ655" s="255"/>
      <c r="AR655" s="255"/>
      <c r="AS655" s="255"/>
      <c r="AT655" s="255"/>
      <c r="AU655" s="255"/>
      <c r="AV655" s="255"/>
      <c r="AW655" s="255"/>
      <c r="AX655" s="255"/>
    </row>
    <row r="656" spans="2:50" x14ac:dyDescent="0.2"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  <c r="AP656" s="255"/>
      <c r="AQ656" s="255"/>
      <c r="AR656" s="255"/>
      <c r="AS656" s="255"/>
      <c r="AT656" s="255"/>
      <c r="AU656" s="255"/>
      <c r="AV656" s="255"/>
      <c r="AW656" s="255"/>
      <c r="AX656" s="255"/>
    </row>
    <row r="657" spans="2:50" x14ac:dyDescent="0.2"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  <c r="AP657" s="255"/>
      <c r="AQ657" s="255"/>
      <c r="AR657" s="255"/>
      <c r="AS657" s="255"/>
      <c r="AT657" s="255"/>
      <c r="AU657" s="255"/>
      <c r="AV657" s="255"/>
      <c r="AW657" s="255"/>
      <c r="AX657" s="255"/>
    </row>
    <row r="658" spans="2:50" x14ac:dyDescent="0.2"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255"/>
      <c r="AQ658" s="255"/>
      <c r="AR658" s="255"/>
      <c r="AS658" s="255"/>
      <c r="AT658" s="255"/>
      <c r="AU658" s="255"/>
      <c r="AV658" s="255"/>
      <c r="AW658" s="255"/>
      <c r="AX658" s="255"/>
    </row>
    <row r="659" spans="2:50" x14ac:dyDescent="0.2"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255"/>
      <c r="AQ659" s="255"/>
      <c r="AR659" s="255"/>
      <c r="AS659" s="255"/>
      <c r="AT659" s="255"/>
      <c r="AU659" s="255"/>
      <c r="AV659" s="255"/>
      <c r="AW659" s="255"/>
      <c r="AX659" s="255"/>
    </row>
    <row r="660" spans="2:50" x14ac:dyDescent="0.2">
      <c r="B660" s="255"/>
      <c r="C660" s="255"/>
      <c r="D660" s="255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  <c r="AP660" s="255"/>
      <c r="AQ660" s="255"/>
      <c r="AR660" s="255"/>
      <c r="AS660" s="255"/>
      <c r="AT660" s="255"/>
      <c r="AU660" s="255"/>
      <c r="AV660" s="255"/>
      <c r="AW660" s="255"/>
      <c r="AX660" s="255"/>
    </row>
    <row r="661" spans="2:50" x14ac:dyDescent="0.2">
      <c r="B661" s="255"/>
      <c r="C661" s="255"/>
      <c r="D661" s="255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  <c r="AP661" s="255"/>
      <c r="AQ661" s="255"/>
      <c r="AR661" s="255"/>
      <c r="AS661" s="255"/>
      <c r="AT661" s="255"/>
      <c r="AU661" s="255"/>
      <c r="AV661" s="255"/>
      <c r="AW661" s="255"/>
      <c r="AX661" s="255"/>
    </row>
    <row r="662" spans="2:50" x14ac:dyDescent="0.2">
      <c r="B662" s="255"/>
      <c r="C662" s="255"/>
      <c r="D662" s="255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  <c r="AP662" s="255"/>
      <c r="AQ662" s="255"/>
      <c r="AR662" s="255"/>
      <c r="AS662" s="255"/>
      <c r="AT662" s="255"/>
      <c r="AU662" s="255"/>
      <c r="AV662" s="255"/>
      <c r="AW662" s="255"/>
      <c r="AX662" s="255"/>
    </row>
    <row r="663" spans="2:50" x14ac:dyDescent="0.2">
      <c r="B663" s="255"/>
      <c r="C663" s="255"/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  <c r="AP663" s="255"/>
      <c r="AQ663" s="255"/>
      <c r="AR663" s="255"/>
      <c r="AS663" s="255"/>
      <c r="AT663" s="255"/>
      <c r="AU663" s="255"/>
      <c r="AV663" s="255"/>
      <c r="AW663" s="255"/>
      <c r="AX663" s="255"/>
    </row>
    <row r="664" spans="2:50" x14ac:dyDescent="0.2">
      <c r="B664" s="255"/>
      <c r="C664" s="255"/>
      <c r="D664" s="255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  <c r="AP664" s="255"/>
      <c r="AQ664" s="255"/>
      <c r="AR664" s="255"/>
      <c r="AS664" s="255"/>
      <c r="AT664" s="255"/>
      <c r="AU664" s="255"/>
      <c r="AV664" s="255"/>
      <c r="AW664" s="255"/>
      <c r="AX664" s="255"/>
    </row>
    <row r="665" spans="2:50" x14ac:dyDescent="0.2">
      <c r="B665" s="255"/>
      <c r="C665" s="255"/>
      <c r="D665" s="255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  <c r="AP665" s="255"/>
      <c r="AQ665" s="255"/>
      <c r="AR665" s="255"/>
      <c r="AS665" s="255"/>
      <c r="AT665" s="255"/>
      <c r="AU665" s="255"/>
      <c r="AV665" s="255"/>
      <c r="AW665" s="255"/>
      <c r="AX665" s="255"/>
    </row>
    <row r="666" spans="2:50" x14ac:dyDescent="0.2">
      <c r="B666" s="255"/>
      <c r="C666" s="255"/>
      <c r="D666" s="255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  <c r="AP666" s="255"/>
      <c r="AQ666" s="255"/>
      <c r="AR666" s="255"/>
      <c r="AS666" s="255"/>
      <c r="AT666" s="255"/>
      <c r="AU666" s="255"/>
      <c r="AV666" s="255"/>
      <c r="AW666" s="255"/>
      <c r="AX666" s="255"/>
    </row>
    <row r="667" spans="2:50" x14ac:dyDescent="0.2">
      <c r="B667" s="255"/>
      <c r="C667" s="255"/>
      <c r="D667" s="255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  <c r="AP667" s="255"/>
      <c r="AQ667" s="255"/>
      <c r="AR667" s="255"/>
      <c r="AS667" s="255"/>
      <c r="AT667" s="255"/>
      <c r="AU667" s="255"/>
      <c r="AV667" s="255"/>
      <c r="AW667" s="255"/>
      <c r="AX667" s="255"/>
    </row>
    <row r="668" spans="2:50" x14ac:dyDescent="0.2">
      <c r="B668" s="255"/>
      <c r="C668" s="255"/>
      <c r="D668" s="255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  <c r="AP668" s="255"/>
      <c r="AQ668" s="255"/>
      <c r="AR668" s="255"/>
      <c r="AS668" s="255"/>
      <c r="AT668" s="255"/>
      <c r="AU668" s="255"/>
      <c r="AV668" s="255"/>
      <c r="AW668" s="255"/>
      <c r="AX668" s="255"/>
    </row>
    <row r="669" spans="2:50" x14ac:dyDescent="0.2"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  <c r="AP669" s="255"/>
      <c r="AQ669" s="255"/>
      <c r="AR669" s="255"/>
      <c r="AS669" s="255"/>
      <c r="AT669" s="255"/>
      <c r="AU669" s="255"/>
      <c r="AV669" s="255"/>
      <c r="AW669" s="255"/>
      <c r="AX669" s="255"/>
    </row>
    <row r="670" spans="2:50" x14ac:dyDescent="0.2"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  <c r="AP670" s="255"/>
      <c r="AQ670" s="255"/>
      <c r="AR670" s="255"/>
      <c r="AS670" s="255"/>
      <c r="AT670" s="255"/>
      <c r="AU670" s="255"/>
      <c r="AV670" s="255"/>
      <c r="AW670" s="255"/>
      <c r="AX670" s="255"/>
    </row>
    <row r="671" spans="2:50" x14ac:dyDescent="0.2">
      <c r="B671" s="255"/>
      <c r="C671" s="255"/>
      <c r="D671" s="255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  <c r="AP671" s="255"/>
      <c r="AQ671" s="255"/>
      <c r="AR671" s="255"/>
      <c r="AS671" s="255"/>
      <c r="AT671" s="255"/>
      <c r="AU671" s="255"/>
      <c r="AV671" s="255"/>
      <c r="AW671" s="255"/>
      <c r="AX671" s="255"/>
    </row>
    <row r="672" spans="2:50" x14ac:dyDescent="0.2">
      <c r="B672" s="255"/>
      <c r="C672" s="255"/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  <c r="AP672" s="255"/>
      <c r="AQ672" s="255"/>
      <c r="AR672" s="255"/>
      <c r="AS672" s="255"/>
      <c r="AT672" s="255"/>
      <c r="AU672" s="255"/>
      <c r="AV672" s="255"/>
      <c r="AW672" s="255"/>
      <c r="AX672" s="255"/>
    </row>
    <row r="673" spans="2:50" x14ac:dyDescent="0.2">
      <c r="B673" s="255"/>
      <c r="C673" s="255"/>
      <c r="D673" s="255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  <c r="AP673" s="255"/>
      <c r="AQ673" s="255"/>
      <c r="AR673" s="255"/>
      <c r="AS673" s="255"/>
      <c r="AT673" s="255"/>
      <c r="AU673" s="255"/>
      <c r="AV673" s="255"/>
      <c r="AW673" s="255"/>
      <c r="AX673" s="255"/>
    </row>
    <row r="674" spans="2:50" x14ac:dyDescent="0.2">
      <c r="B674" s="255"/>
      <c r="C674" s="255"/>
      <c r="D674" s="255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  <c r="AP674" s="255"/>
      <c r="AQ674" s="255"/>
      <c r="AR674" s="255"/>
      <c r="AS674" s="255"/>
      <c r="AT674" s="255"/>
      <c r="AU674" s="255"/>
      <c r="AV674" s="255"/>
      <c r="AW674" s="255"/>
      <c r="AX674" s="255"/>
    </row>
    <row r="675" spans="2:50" x14ac:dyDescent="0.2">
      <c r="B675" s="255"/>
      <c r="C675" s="255"/>
      <c r="D675" s="255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  <c r="AP675" s="255"/>
      <c r="AQ675" s="255"/>
      <c r="AR675" s="255"/>
      <c r="AS675" s="255"/>
      <c r="AT675" s="255"/>
      <c r="AU675" s="255"/>
      <c r="AV675" s="255"/>
      <c r="AW675" s="255"/>
      <c r="AX675" s="255"/>
    </row>
    <row r="676" spans="2:50" x14ac:dyDescent="0.2">
      <c r="B676" s="255"/>
      <c r="C676" s="255"/>
      <c r="D676" s="255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  <c r="AP676" s="255"/>
      <c r="AQ676" s="255"/>
      <c r="AR676" s="255"/>
      <c r="AS676" s="255"/>
      <c r="AT676" s="255"/>
      <c r="AU676" s="255"/>
      <c r="AV676" s="255"/>
      <c r="AW676" s="255"/>
      <c r="AX676" s="255"/>
    </row>
    <row r="677" spans="2:50" x14ac:dyDescent="0.2">
      <c r="B677" s="255"/>
      <c r="C677" s="255"/>
      <c r="D677" s="255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  <c r="AP677" s="255"/>
      <c r="AQ677" s="255"/>
      <c r="AR677" s="255"/>
      <c r="AS677" s="255"/>
      <c r="AT677" s="255"/>
      <c r="AU677" s="255"/>
      <c r="AV677" s="255"/>
      <c r="AW677" s="255"/>
      <c r="AX677" s="255"/>
    </row>
    <row r="678" spans="2:50" x14ac:dyDescent="0.2">
      <c r="B678" s="255"/>
      <c r="C678" s="255"/>
      <c r="D678" s="255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255"/>
      <c r="AQ678" s="255"/>
      <c r="AR678" s="255"/>
      <c r="AS678" s="255"/>
      <c r="AT678" s="255"/>
      <c r="AU678" s="255"/>
      <c r="AV678" s="255"/>
      <c r="AW678" s="255"/>
      <c r="AX678" s="255"/>
    </row>
    <row r="679" spans="2:50" x14ac:dyDescent="0.2">
      <c r="B679" s="255"/>
      <c r="C679" s="255"/>
      <c r="D679" s="255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255"/>
      <c r="AQ679" s="255"/>
      <c r="AR679" s="255"/>
      <c r="AS679" s="255"/>
      <c r="AT679" s="255"/>
      <c r="AU679" s="255"/>
      <c r="AV679" s="255"/>
      <c r="AW679" s="255"/>
      <c r="AX679" s="255"/>
    </row>
    <row r="680" spans="2:50" x14ac:dyDescent="0.2">
      <c r="B680" s="255"/>
      <c r="C680" s="255"/>
      <c r="D680" s="255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255"/>
      <c r="AQ680" s="255"/>
      <c r="AR680" s="255"/>
      <c r="AS680" s="255"/>
      <c r="AT680" s="255"/>
      <c r="AU680" s="255"/>
      <c r="AV680" s="255"/>
      <c r="AW680" s="255"/>
      <c r="AX680" s="255"/>
    </row>
    <row r="681" spans="2:50" x14ac:dyDescent="0.2">
      <c r="B681" s="255"/>
      <c r="C681" s="255"/>
      <c r="D681" s="255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255"/>
      <c r="AQ681" s="255"/>
      <c r="AR681" s="255"/>
      <c r="AS681" s="255"/>
      <c r="AT681" s="255"/>
      <c r="AU681" s="255"/>
      <c r="AV681" s="255"/>
      <c r="AW681" s="255"/>
      <c r="AX681" s="255"/>
    </row>
    <row r="682" spans="2:50" x14ac:dyDescent="0.2"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255"/>
      <c r="AQ682" s="255"/>
      <c r="AR682" s="255"/>
      <c r="AS682" s="255"/>
      <c r="AT682" s="255"/>
      <c r="AU682" s="255"/>
      <c r="AV682" s="255"/>
      <c r="AW682" s="255"/>
      <c r="AX682" s="255"/>
    </row>
    <row r="683" spans="2:50" x14ac:dyDescent="0.2"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  <c r="AP683" s="255"/>
      <c r="AQ683" s="255"/>
      <c r="AR683" s="255"/>
      <c r="AS683" s="255"/>
      <c r="AT683" s="255"/>
      <c r="AU683" s="255"/>
      <c r="AV683" s="255"/>
      <c r="AW683" s="255"/>
      <c r="AX683" s="255"/>
    </row>
    <row r="684" spans="2:50" x14ac:dyDescent="0.2">
      <c r="B684" s="255"/>
      <c r="C684" s="255"/>
      <c r="D684" s="255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  <c r="AP684" s="255"/>
      <c r="AQ684" s="255"/>
      <c r="AR684" s="255"/>
      <c r="AS684" s="255"/>
      <c r="AT684" s="255"/>
      <c r="AU684" s="255"/>
      <c r="AV684" s="255"/>
      <c r="AW684" s="255"/>
      <c r="AX684" s="255"/>
    </row>
    <row r="685" spans="2:50" x14ac:dyDescent="0.2">
      <c r="B685" s="255"/>
      <c r="C685" s="255"/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255"/>
      <c r="AQ685" s="255"/>
      <c r="AR685" s="255"/>
      <c r="AS685" s="255"/>
      <c r="AT685" s="255"/>
      <c r="AU685" s="255"/>
      <c r="AV685" s="255"/>
      <c r="AW685" s="255"/>
      <c r="AX685" s="255"/>
    </row>
    <row r="686" spans="2:50" x14ac:dyDescent="0.2">
      <c r="B686" s="255"/>
      <c r="C686" s="255"/>
      <c r="D686" s="255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255"/>
      <c r="AQ686" s="255"/>
      <c r="AR686" s="255"/>
      <c r="AS686" s="255"/>
      <c r="AT686" s="255"/>
      <c r="AU686" s="255"/>
      <c r="AV686" s="255"/>
      <c r="AW686" s="255"/>
      <c r="AX686" s="255"/>
    </row>
    <row r="687" spans="2:50" x14ac:dyDescent="0.2"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255"/>
      <c r="AQ687" s="255"/>
      <c r="AR687" s="255"/>
      <c r="AS687" s="255"/>
      <c r="AT687" s="255"/>
      <c r="AU687" s="255"/>
      <c r="AV687" s="255"/>
      <c r="AW687" s="255"/>
      <c r="AX687" s="255"/>
    </row>
    <row r="688" spans="2:50" x14ac:dyDescent="0.2">
      <c r="B688" s="255"/>
      <c r="C688" s="255"/>
      <c r="D688" s="255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  <c r="AP688" s="255"/>
      <c r="AQ688" s="255"/>
      <c r="AR688" s="255"/>
      <c r="AS688" s="255"/>
      <c r="AT688" s="255"/>
      <c r="AU688" s="255"/>
      <c r="AV688" s="255"/>
      <c r="AW688" s="255"/>
      <c r="AX688" s="255"/>
    </row>
    <row r="689" spans="2:50" x14ac:dyDescent="0.2">
      <c r="B689" s="255"/>
      <c r="C689" s="255"/>
      <c r="D689" s="255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  <c r="AP689" s="255"/>
      <c r="AQ689" s="255"/>
      <c r="AR689" s="255"/>
      <c r="AS689" s="255"/>
      <c r="AT689" s="255"/>
      <c r="AU689" s="255"/>
      <c r="AV689" s="255"/>
      <c r="AW689" s="255"/>
      <c r="AX689" s="255"/>
    </row>
    <row r="690" spans="2:50" x14ac:dyDescent="0.2">
      <c r="B690" s="255"/>
      <c r="C690" s="255"/>
      <c r="D690" s="255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  <c r="AP690" s="255"/>
      <c r="AQ690" s="255"/>
      <c r="AR690" s="255"/>
      <c r="AS690" s="255"/>
      <c r="AT690" s="255"/>
      <c r="AU690" s="255"/>
      <c r="AV690" s="255"/>
      <c r="AW690" s="255"/>
      <c r="AX690" s="255"/>
    </row>
    <row r="691" spans="2:50" x14ac:dyDescent="0.2">
      <c r="B691" s="255"/>
      <c r="C691" s="255"/>
      <c r="D691" s="255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  <c r="AP691" s="255"/>
      <c r="AQ691" s="255"/>
      <c r="AR691" s="255"/>
      <c r="AS691" s="255"/>
      <c r="AT691" s="255"/>
      <c r="AU691" s="255"/>
      <c r="AV691" s="255"/>
      <c r="AW691" s="255"/>
      <c r="AX691" s="255"/>
    </row>
    <row r="692" spans="2:50" x14ac:dyDescent="0.2">
      <c r="B692" s="255"/>
      <c r="C692" s="255"/>
      <c r="D692" s="255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5"/>
      <c r="AT692" s="255"/>
      <c r="AU692" s="255"/>
      <c r="AV692" s="255"/>
      <c r="AW692" s="255"/>
      <c r="AX692" s="255"/>
    </row>
    <row r="693" spans="2:50" x14ac:dyDescent="0.2">
      <c r="B693" s="255"/>
      <c r="C693" s="255"/>
      <c r="D693" s="255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255"/>
      <c r="AQ693" s="255"/>
      <c r="AR693" s="255"/>
      <c r="AS693" s="255"/>
      <c r="AT693" s="255"/>
      <c r="AU693" s="255"/>
      <c r="AV693" s="255"/>
      <c r="AW693" s="255"/>
      <c r="AX693" s="255"/>
    </row>
    <row r="694" spans="2:50" x14ac:dyDescent="0.2">
      <c r="B694" s="255"/>
      <c r="C694" s="255"/>
      <c r="D694" s="255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255"/>
      <c r="AQ694" s="255"/>
      <c r="AR694" s="255"/>
      <c r="AS694" s="255"/>
      <c r="AT694" s="255"/>
      <c r="AU694" s="255"/>
      <c r="AV694" s="255"/>
      <c r="AW694" s="255"/>
      <c r="AX694" s="255"/>
    </row>
    <row r="695" spans="2:50" x14ac:dyDescent="0.2"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255"/>
      <c r="AQ695" s="255"/>
      <c r="AR695" s="255"/>
      <c r="AS695" s="255"/>
      <c r="AT695" s="255"/>
      <c r="AU695" s="255"/>
      <c r="AV695" s="255"/>
      <c r="AW695" s="255"/>
      <c r="AX695" s="255"/>
    </row>
    <row r="696" spans="2:50" x14ac:dyDescent="0.2"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255"/>
      <c r="AQ696" s="255"/>
      <c r="AR696" s="255"/>
      <c r="AS696" s="255"/>
      <c r="AT696" s="255"/>
      <c r="AU696" s="255"/>
      <c r="AV696" s="255"/>
      <c r="AW696" s="255"/>
      <c r="AX696" s="255"/>
    </row>
    <row r="697" spans="2:50" x14ac:dyDescent="0.2"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  <c r="AP697" s="255"/>
      <c r="AQ697" s="255"/>
      <c r="AR697" s="255"/>
      <c r="AS697" s="255"/>
      <c r="AT697" s="255"/>
      <c r="AU697" s="255"/>
      <c r="AV697" s="255"/>
      <c r="AW697" s="255"/>
      <c r="AX697" s="255"/>
    </row>
    <row r="698" spans="2:50" x14ac:dyDescent="0.2">
      <c r="B698" s="255"/>
      <c r="C698" s="255"/>
      <c r="D698" s="255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  <c r="AP698" s="255"/>
      <c r="AQ698" s="255"/>
      <c r="AR698" s="255"/>
      <c r="AS698" s="255"/>
      <c r="AT698" s="255"/>
      <c r="AU698" s="255"/>
      <c r="AV698" s="255"/>
      <c r="AW698" s="255"/>
      <c r="AX698" s="255"/>
    </row>
    <row r="699" spans="2:50" x14ac:dyDescent="0.2">
      <c r="B699" s="255"/>
      <c r="C699" s="255"/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  <c r="AP699" s="255"/>
      <c r="AQ699" s="255"/>
      <c r="AR699" s="255"/>
      <c r="AS699" s="255"/>
      <c r="AT699" s="255"/>
      <c r="AU699" s="255"/>
      <c r="AV699" s="255"/>
      <c r="AW699" s="255"/>
      <c r="AX699" s="255"/>
    </row>
    <row r="700" spans="2:50" x14ac:dyDescent="0.2">
      <c r="B700" s="255"/>
      <c r="C700" s="255"/>
      <c r="D700" s="255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  <c r="AP700" s="255"/>
      <c r="AQ700" s="255"/>
      <c r="AR700" s="255"/>
      <c r="AS700" s="255"/>
      <c r="AT700" s="255"/>
      <c r="AU700" s="255"/>
      <c r="AV700" s="255"/>
      <c r="AW700" s="255"/>
      <c r="AX700" s="255"/>
    </row>
    <row r="701" spans="2:50" x14ac:dyDescent="0.2">
      <c r="B701" s="255"/>
      <c r="C701" s="255"/>
      <c r="D701" s="255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  <c r="AP701" s="255"/>
      <c r="AQ701" s="255"/>
      <c r="AR701" s="255"/>
      <c r="AS701" s="255"/>
      <c r="AT701" s="255"/>
      <c r="AU701" s="255"/>
      <c r="AV701" s="255"/>
      <c r="AW701" s="255"/>
      <c r="AX701" s="255"/>
    </row>
    <row r="702" spans="2:50" x14ac:dyDescent="0.2">
      <c r="B702" s="255"/>
      <c r="C702" s="255"/>
      <c r="D702" s="255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  <c r="AP702" s="255"/>
      <c r="AQ702" s="255"/>
      <c r="AR702" s="255"/>
      <c r="AS702" s="255"/>
      <c r="AT702" s="255"/>
      <c r="AU702" s="255"/>
      <c r="AV702" s="255"/>
      <c r="AW702" s="255"/>
      <c r="AX702" s="255"/>
    </row>
    <row r="703" spans="2:50" x14ac:dyDescent="0.2">
      <c r="B703" s="255"/>
      <c r="C703" s="255"/>
      <c r="D703" s="255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  <c r="AP703" s="255"/>
      <c r="AQ703" s="255"/>
      <c r="AR703" s="255"/>
      <c r="AS703" s="255"/>
      <c r="AT703" s="255"/>
      <c r="AU703" s="255"/>
      <c r="AV703" s="255"/>
      <c r="AW703" s="255"/>
      <c r="AX703" s="255"/>
    </row>
    <row r="704" spans="2:50" x14ac:dyDescent="0.2">
      <c r="B704" s="255"/>
      <c r="C704" s="255"/>
      <c r="D704" s="255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  <c r="AP704" s="255"/>
      <c r="AQ704" s="255"/>
      <c r="AR704" s="255"/>
      <c r="AS704" s="255"/>
      <c r="AT704" s="255"/>
      <c r="AU704" s="255"/>
      <c r="AV704" s="255"/>
      <c r="AW704" s="255"/>
      <c r="AX704" s="255"/>
    </row>
    <row r="705" spans="2:50" x14ac:dyDescent="0.2">
      <c r="B705" s="255"/>
      <c r="C705" s="255"/>
      <c r="D705" s="255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  <c r="AP705" s="255"/>
      <c r="AQ705" s="255"/>
      <c r="AR705" s="255"/>
      <c r="AS705" s="255"/>
      <c r="AT705" s="255"/>
      <c r="AU705" s="255"/>
      <c r="AV705" s="255"/>
      <c r="AW705" s="255"/>
      <c r="AX705" s="255"/>
    </row>
    <row r="706" spans="2:50" x14ac:dyDescent="0.2">
      <c r="B706" s="255"/>
      <c r="C706" s="255"/>
      <c r="D706" s="255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  <c r="AP706" s="255"/>
      <c r="AQ706" s="255"/>
      <c r="AR706" s="255"/>
      <c r="AS706" s="255"/>
      <c r="AT706" s="255"/>
      <c r="AU706" s="255"/>
      <c r="AV706" s="255"/>
      <c r="AW706" s="255"/>
      <c r="AX706" s="255"/>
    </row>
    <row r="707" spans="2:50" x14ac:dyDescent="0.2">
      <c r="B707" s="255"/>
      <c r="C707" s="255"/>
      <c r="D707" s="255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  <c r="AP707" s="255"/>
      <c r="AQ707" s="255"/>
      <c r="AR707" s="255"/>
      <c r="AS707" s="255"/>
      <c r="AT707" s="255"/>
      <c r="AU707" s="255"/>
      <c r="AV707" s="255"/>
      <c r="AW707" s="255"/>
      <c r="AX707" s="255"/>
    </row>
    <row r="708" spans="2:50" x14ac:dyDescent="0.2"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  <c r="AP708" s="255"/>
      <c r="AQ708" s="255"/>
      <c r="AR708" s="255"/>
      <c r="AS708" s="255"/>
      <c r="AT708" s="255"/>
      <c r="AU708" s="255"/>
      <c r="AV708" s="255"/>
      <c r="AW708" s="255"/>
      <c r="AX708" s="255"/>
    </row>
    <row r="709" spans="2:50" x14ac:dyDescent="0.2"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  <c r="AP709" s="255"/>
      <c r="AQ709" s="255"/>
      <c r="AR709" s="255"/>
      <c r="AS709" s="255"/>
      <c r="AT709" s="255"/>
      <c r="AU709" s="255"/>
      <c r="AV709" s="255"/>
      <c r="AW709" s="255"/>
      <c r="AX709" s="255"/>
    </row>
    <row r="710" spans="2:50" x14ac:dyDescent="0.2">
      <c r="B710" s="255"/>
      <c r="C710" s="255"/>
      <c r="D710" s="255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  <c r="AP710" s="255"/>
      <c r="AQ710" s="255"/>
      <c r="AR710" s="255"/>
      <c r="AS710" s="255"/>
      <c r="AT710" s="255"/>
      <c r="AU710" s="255"/>
      <c r="AV710" s="255"/>
      <c r="AW710" s="255"/>
      <c r="AX710" s="255"/>
    </row>
    <row r="711" spans="2:50" x14ac:dyDescent="0.2">
      <c r="B711" s="255"/>
      <c r="C711" s="255"/>
      <c r="D711" s="255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  <c r="AP711" s="255"/>
      <c r="AQ711" s="255"/>
      <c r="AR711" s="255"/>
      <c r="AS711" s="255"/>
      <c r="AT711" s="255"/>
      <c r="AU711" s="255"/>
      <c r="AV711" s="255"/>
      <c r="AW711" s="255"/>
      <c r="AX711" s="255"/>
    </row>
    <row r="712" spans="2:50" x14ac:dyDescent="0.2">
      <c r="B712" s="255"/>
      <c r="C712" s="255"/>
      <c r="D712" s="255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  <c r="AP712" s="255"/>
      <c r="AQ712" s="255"/>
      <c r="AR712" s="255"/>
      <c r="AS712" s="255"/>
      <c r="AT712" s="255"/>
      <c r="AU712" s="255"/>
      <c r="AV712" s="255"/>
      <c r="AW712" s="255"/>
      <c r="AX712" s="255"/>
    </row>
    <row r="713" spans="2:50" x14ac:dyDescent="0.2">
      <c r="B713" s="255"/>
      <c r="C713" s="255"/>
      <c r="D713" s="255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  <c r="AP713" s="255"/>
      <c r="AQ713" s="255"/>
      <c r="AR713" s="255"/>
      <c r="AS713" s="255"/>
      <c r="AT713" s="255"/>
      <c r="AU713" s="255"/>
      <c r="AV713" s="255"/>
      <c r="AW713" s="255"/>
      <c r="AX713" s="255"/>
    </row>
    <row r="714" spans="2:50" x14ac:dyDescent="0.2">
      <c r="B714" s="255"/>
      <c r="C714" s="255"/>
      <c r="D714" s="255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  <c r="AN714" s="255"/>
      <c r="AO714" s="255"/>
      <c r="AP714" s="255"/>
      <c r="AQ714" s="255"/>
      <c r="AR714" s="255"/>
      <c r="AS714" s="255"/>
      <c r="AT714" s="255"/>
      <c r="AU714" s="255"/>
      <c r="AV714" s="255"/>
      <c r="AW714" s="255"/>
      <c r="AX714" s="255"/>
    </row>
    <row r="715" spans="2:50" x14ac:dyDescent="0.2">
      <c r="B715" s="255"/>
      <c r="C715" s="255"/>
      <c r="D715" s="255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  <c r="AN715" s="255"/>
      <c r="AO715" s="255"/>
      <c r="AP715" s="255"/>
      <c r="AQ715" s="255"/>
      <c r="AR715" s="255"/>
      <c r="AS715" s="255"/>
      <c r="AT715" s="255"/>
      <c r="AU715" s="255"/>
      <c r="AV715" s="255"/>
      <c r="AW715" s="255"/>
      <c r="AX715" s="255"/>
    </row>
    <row r="716" spans="2:50" x14ac:dyDescent="0.2"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  <c r="AN716" s="255"/>
      <c r="AO716" s="255"/>
      <c r="AP716" s="255"/>
      <c r="AQ716" s="255"/>
      <c r="AR716" s="255"/>
      <c r="AS716" s="255"/>
      <c r="AT716" s="255"/>
      <c r="AU716" s="255"/>
      <c r="AV716" s="255"/>
      <c r="AW716" s="255"/>
      <c r="AX716" s="255"/>
    </row>
    <row r="717" spans="2:50" x14ac:dyDescent="0.2">
      <c r="B717" s="255"/>
      <c r="C717" s="255"/>
      <c r="D717" s="255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  <c r="AN717" s="255"/>
      <c r="AO717" s="255"/>
      <c r="AP717" s="255"/>
      <c r="AQ717" s="255"/>
      <c r="AR717" s="255"/>
      <c r="AS717" s="255"/>
      <c r="AT717" s="255"/>
      <c r="AU717" s="255"/>
      <c r="AV717" s="255"/>
      <c r="AW717" s="255"/>
      <c r="AX717" s="255"/>
    </row>
    <row r="718" spans="2:50" x14ac:dyDescent="0.2">
      <c r="B718" s="255"/>
      <c r="C718" s="255"/>
      <c r="D718" s="255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  <c r="AN718" s="255"/>
      <c r="AO718" s="255"/>
      <c r="AP718" s="255"/>
      <c r="AQ718" s="255"/>
      <c r="AR718" s="255"/>
      <c r="AS718" s="255"/>
      <c r="AT718" s="255"/>
      <c r="AU718" s="255"/>
      <c r="AV718" s="255"/>
      <c r="AW718" s="255"/>
      <c r="AX718" s="255"/>
    </row>
    <row r="719" spans="2:50" x14ac:dyDescent="0.2">
      <c r="B719" s="255"/>
      <c r="C719" s="25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  <c r="AN719" s="255"/>
      <c r="AO719" s="255"/>
      <c r="AP719" s="255"/>
      <c r="AQ719" s="255"/>
      <c r="AR719" s="255"/>
      <c r="AS719" s="255"/>
      <c r="AT719" s="255"/>
      <c r="AU719" s="255"/>
      <c r="AV719" s="255"/>
      <c r="AW719" s="255"/>
      <c r="AX719" s="255"/>
    </row>
    <row r="720" spans="2:50" x14ac:dyDescent="0.2"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  <c r="AN720" s="255"/>
      <c r="AO720" s="255"/>
      <c r="AP720" s="255"/>
      <c r="AQ720" s="255"/>
      <c r="AR720" s="255"/>
      <c r="AS720" s="255"/>
      <c r="AT720" s="255"/>
      <c r="AU720" s="255"/>
      <c r="AV720" s="255"/>
      <c r="AW720" s="255"/>
      <c r="AX720" s="255"/>
    </row>
    <row r="721" spans="2:50" x14ac:dyDescent="0.2"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  <c r="AN721" s="255"/>
      <c r="AO721" s="255"/>
      <c r="AP721" s="255"/>
      <c r="AQ721" s="255"/>
      <c r="AR721" s="255"/>
      <c r="AS721" s="255"/>
      <c r="AT721" s="255"/>
      <c r="AU721" s="255"/>
      <c r="AV721" s="255"/>
      <c r="AW721" s="255"/>
      <c r="AX721" s="255"/>
    </row>
    <row r="722" spans="2:50" x14ac:dyDescent="0.2"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  <c r="AN722" s="255"/>
      <c r="AO722" s="255"/>
      <c r="AP722" s="255"/>
      <c r="AQ722" s="255"/>
      <c r="AR722" s="255"/>
      <c r="AS722" s="255"/>
      <c r="AT722" s="255"/>
      <c r="AU722" s="255"/>
      <c r="AV722" s="255"/>
      <c r="AW722" s="255"/>
      <c r="AX722" s="255"/>
    </row>
    <row r="723" spans="2:50" x14ac:dyDescent="0.2">
      <c r="B723" s="255"/>
      <c r="C723" s="255"/>
      <c r="D723" s="255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  <c r="AN723" s="255"/>
      <c r="AO723" s="255"/>
      <c r="AP723" s="255"/>
      <c r="AQ723" s="255"/>
      <c r="AR723" s="255"/>
      <c r="AS723" s="255"/>
      <c r="AT723" s="255"/>
      <c r="AU723" s="255"/>
      <c r="AV723" s="255"/>
      <c r="AW723" s="255"/>
      <c r="AX723" s="255"/>
    </row>
    <row r="724" spans="2:50" x14ac:dyDescent="0.2">
      <c r="B724" s="255"/>
      <c r="C724" s="25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  <c r="AN724" s="255"/>
      <c r="AO724" s="255"/>
      <c r="AP724" s="255"/>
      <c r="AQ724" s="255"/>
      <c r="AR724" s="255"/>
      <c r="AS724" s="255"/>
      <c r="AT724" s="255"/>
      <c r="AU724" s="255"/>
      <c r="AV724" s="255"/>
      <c r="AW724" s="255"/>
      <c r="AX724" s="255"/>
    </row>
    <row r="725" spans="2:50" x14ac:dyDescent="0.2">
      <c r="B725" s="255"/>
      <c r="C725" s="255"/>
      <c r="D725" s="255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  <c r="AN725" s="255"/>
      <c r="AO725" s="255"/>
      <c r="AP725" s="255"/>
      <c r="AQ725" s="255"/>
      <c r="AR725" s="255"/>
      <c r="AS725" s="255"/>
      <c r="AT725" s="255"/>
      <c r="AU725" s="255"/>
      <c r="AV725" s="255"/>
      <c r="AW725" s="255"/>
      <c r="AX725" s="255"/>
    </row>
    <row r="726" spans="2:50" x14ac:dyDescent="0.2">
      <c r="B726" s="255"/>
      <c r="C726" s="255"/>
      <c r="D726" s="255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  <c r="AN726" s="255"/>
      <c r="AO726" s="255"/>
      <c r="AP726" s="255"/>
      <c r="AQ726" s="255"/>
      <c r="AR726" s="255"/>
      <c r="AS726" s="255"/>
      <c r="AT726" s="255"/>
      <c r="AU726" s="255"/>
      <c r="AV726" s="255"/>
      <c r="AW726" s="255"/>
      <c r="AX726" s="255"/>
    </row>
    <row r="727" spans="2:50" x14ac:dyDescent="0.2"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  <c r="AN727" s="255"/>
      <c r="AO727" s="255"/>
      <c r="AP727" s="255"/>
      <c r="AQ727" s="255"/>
      <c r="AR727" s="255"/>
      <c r="AS727" s="255"/>
      <c r="AT727" s="255"/>
      <c r="AU727" s="255"/>
      <c r="AV727" s="255"/>
      <c r="AW727" s="255"/>
      <c r="AX727" s="255"/>
    </row>
    <row r="728" spans="2:50" x14ac:dyDescent="0.2"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  <c r="AN728" s="255"/>
      <c r="AO728" s="255"/>
      <c r="AP728" s="255"/>
      <c r="AQ728" s="255"/>
      <c r="AR728" s="255"/>
      <c r="AS728" s="255"/>
      <c r="AT728" s="255"/>
      <c r="AU728" s="255"/>
      <c r="AV728" s="255"/>
      <c r="AW728" s="255"/>
      <c r="AX728" s="255"/>
    </row>
    <row r="729" spans="2:50" x14ac:dyDescent="0.2"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  <c r="AN729" s="255"/>
      <c r="AO729" s="255"/>
      <c r="AP729" s="255"/>
      <c r="AQ729" s="255"/>
      <c r="AR729" s="255"/>
      <c r="AS729" s="255"/>
      <c r="AT729" s="255"/>
      <c r="AU729" s="255"/>
      <c r="AV729" s="255"/>
      <c r="AW729" s="255"/>
      <c r="AX729" s="255"/>
    </row>
    <row r="730" spans="2:50" x14ac:dyDescent="0.2"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  <c r="AN730" s="255"/>
      <c r="AO730" s="255"/>
      <c r="AP730" s="255"/>
      <c r="AQ730" s="255"/>
      <c r="AR730" s="255"/>
      <c r="AS730" s="255"/>
      <c r="AT730" s="255"/>
      <c r="AU730" s="255"/>
      <c r="AV730" s="255"/>
      <c r="AW730" s="255"/>
      <c r="AX730" s="255"/>
    </row>
    <row r="731" spans="2:50" x14ac:dyDescent="0.2">
      <c r="B731" s="255"/>
      <c r="C731" s="255"/>
      <c r="D731" s="255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  <c r="AN731" s="255"/>
      <c r="AO731" s="255"/>
      <c r="AP731" s="255"/>
      <c r="AQ731" s="255"/>
      <c r="AR731" s="255"/>
      <c r="AS731" s="255"/>
      <c r="AT731" s="255"/>
      <c r="AU731" s="255"/>
      <c r="AV731" s="255"/>
      <c r="AW731" s="255"/>
      <c r="AX731" s="255"/>
    </row>
    <row r="732" spans="2:50" x14ac:dyDescent="0.2">
      <c r="B732" s="255"/>
      <c r="C732" s="255"/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  <c r="AN732" s="255"/>
      <c r="AO732" s="255"/>
      <c r="AP732" s="255"/>
      <c r="AQ732" s="255"/>
      <c r="AR732" s="255"/>
      <c r="AS732" s="255"/>
      <c r="AT732" s="255"/>
      <c r="AU732" s="255"/>
      <c r="AV732" s="255"/>
      <c r="AW732" s="255"/>
      <c r="AX732" s="255"/>
    </row>
    <row r="733" spans="2:50" x14ac:dyDescent="0.2">
      <c r="B733" s="255"/>
      <c r="C733" s="255"/>
      <c r="D733" s="255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  <c r="AN733" s="255"/>
      <c r="AO733" s="255"/>
      <c r="AP733" s="255"/>
      <c r="AQ733" s="255"/>
      <c r="AR733" s="255"/>
      <c r="AS733" s="255"/>
      <c r="AT733" s="255"/>
      <c r="AU733" s="255"/>
      <c r="AV733" s="255"/>
      <c r="AW733" s="255"/>
      <c r="AX733" s="255"/>
    </row>
    <row r="734" spans="2:50" x14ac:dyDescent="0.2">
      <c r="B734" s="255"/>
      <c r="C734" s="255"/>
      <c r="D734" s="255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  <c r="AN734" s="255"/>
      <c r="AO734" s="255"/>
      <c r="AP734" s="255"/>
      <c r="AQ734" s="255"/>
      <c r="AR734" s="255"/>
      <c r="AS734" s="255"/>
      <c r="AT734" s="255"/>
      <c r="AU734" s="255"/>
      <c r="AV734" s="255"/>
      <c r="AW734" s="255"/>
      <c r="AX734" s="255"/>
    </row>
    <row r="735" spans="2:50" x14ac:dyDescent="0.2">
      <c r="B735" s="255"/>
      <c r="C735" s="255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  <c r="AN735" s="255"/>
      <c r="AO735" s="255"/>
      <c r="AP735" s="255"/>
      <c r="AQ735" s="255"/>
      <c r="AR735" s="255"/>
      <c r="AS735" s="255"/>
      <c r="AT735" s="255"/>
      <c r="AU735" s="255"/>
      <c r="AV735" s="255"/>
      <c r="AW735" s="255"/>
      <c r="AX735" s="255"/>
    </row>
    <row r="736" spans="2:50" x14ac:dyDescent="0.2">
      <c r="B736" s="255"/>
      <c r="C736" s="255"/>
      <c r="D736" s="255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  <c r="AN736" s="255"/>
      <c r="AO736" s="255"/>
      <c r="AP736" s="255"/>
      <c r="AQ736" s="255"/>
      <c r="AR736" s="255"/>
      <c r="AS736" s="255"/>
      <c r="AT736" s="255"/>
      <c r="AU736" s="255"/>
      <c r="AV736" s="255"/>
      <c r="AW736" s="255"/>
      <c r="AX736" s="255"/>
    </row>
    <row r="737" spans="2:50" x14ac:dyDescent="0.2">
      <c r="B737" s="255"/>
      <c r="C737" s="255"/>
      <c r="D737" s="255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  <c r="AN737" s="255"/>
      <c r="AO737" s="255"/>
      <c r="AP737" s="255"/>
      <c r="AQ737" s="255"/>
      <c r="AR737" s="255"/>
      <c r="AS737" s="255"/>
      <c r="AT737" s="255"/>
      <c r="AU737" s="255"/>
      <c r="AV737" s="255"/>
      <c r="AW737" s="255"/>
      <c r="AX737" s="255"/>
    </row>
    <row r="738" spans="2:50" x14ac:dyDescent="0.2">
      <c r="B738" s="255"/>
      <c r="C738" s="255"/>
      <c r="D738" s="255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  <c r="AN738" s="255"/>
      <c r="AO738" s="255"/>
      <c r="AP738" s="255"/>
      <c r="AQ738" s="255"/>
      <c r="AR738" s="255"/>
      <c r="AS738" s="255"/>
      <c r="AT738" s="255"/>
      <c r="AU738" s="255"/>
      <c r="AV738" s="255"/>
      <c r="AW738" s="255"/>
      <c r="AX738" s="255"/>
    </row>
    <row r="739" spans="2:50" x14ac:dyDescent="0.2">
      <c r="B739" s="255"/>
      <c r="C739" s="255"/>
      <c r="D739" s="255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  <c r="AN739" s="255"/>
      <c r="AO739" s="255"/>
      <c r="AP739" s="255"/>
      <c r="AQ739" s="255"/>
      <c r="AR739" s="255"/>
      <c r="AS739" s="255"/>
      <c r="AT739" s="255"/>
      <c r="AU739" s="255"/>
      <c r="AV739" s="255"/>
      <c r="AW739" s="255"/>
      <c r="AX739" s="255"/>
    </row>
    <row r="740" spans="2:50" x14ac:dyDescent="0.2">
      <c r="B740" s="255"/>
      <c r="C740" s="255"/>
      <c r="D740" s="255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  <c r="AN740" s="255"/>
      <c r="AO740" s="255"/>
      <c r="AP740" s="255"/>
      <c r="AQ740" s="255"/>
      <c r="AR740" s="255"/>
      <c r="AS740" s="255"/>
      <c r="AT740" s="255"/>
      <c r="AU740" s="255"/>
      <c r="AV740" s="255"/>
      <c r="AW740" s="255"/>
      <c r="AX740" s="255"/>
    </row>
    <row r="741" spans="2:50" x14ac:dyDescent="0.2"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  <c r="AN741" s="255"/>
      <c r="AO741" s="255"/>
      <c r="AP741" s="255"/>
      <c r="AQ741" s="255"/>
      <c r="AR741" s="255"/>
      <c r="AS741" s="255"/>
      <c r="AT741" s="255"/>
      <c r="AU741" s="255"/>
      <c r="AV741" s="255"/>
      <c r="AW741" s="255"/>
      <c r="AX741" s="255"/>
    </row>
    <row r="742" spans="2:50" x14ac:dyDescent="0.2">
      <c r="B742" s="255"/>
      <c r="C742" s="255"/>
      <c r="D742" s="255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  <c r="AN742" s="255"/>
      <c r="AO742" s="255"/>
      <c r="AP742" s="255"/>
      <c r="AQ742" s="255"/>
      <c r="AR742" s="255"/>
      <c r="AS742" s="255"/>
      <c r="AT742" s="255"/>
      <c r="AU742" s="255"/>
      <c r="AV742" s="255"/>
      <c r="AW742" s="255"/>
      <c r="AX742" s="255"/>
    </row>
    <row r="743" spans="2:50" x14ac:dyDescent="0.2">
      <c r="B743" s="255"/>
      <c r="C743" s="255"/>
      <c r="D743" s="255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  <c r="AN743" s="255"/>
      <c r="AO743" s="255"/>
      <c r="AP743" s="255"/>
      <c r="AQ743" s="255"/>
      <c r="AR743" s="255"/>
      <c r="AS743" s="255"/>
      <c r="AT743" s="255"/>
      <c r="AU743" s="255"/>
      <c r="AV743" s="255"/>
      <c r="AW743" s="255"/>
      <c r="AX743" s="255"/>
    </row>
    <row r="744" spans="2:50" x14ac:dyDescent="0.2">
      <c r="B744" s="255"/>
      <c r="C744" s="255"/>
      <c r="D744" s="255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  <c r="AN744" s="255"/>
      <c r="AO744" s="255"/>
      <c r="AP744" s="255"/>
      <c r="AQ744" s="255"/>
      <c r="AR744" s="255"/>
      <c r="AS744" s="255"/>
      <c r="AT744" s="255"/>
      <c r="AU744" s="255"/>
      <c r="AV744" s="255"/>
      <c r="AW744" s="255"/>
      <c r="AX744" s="255"/>
    </row>
    <row r="745" spans="2:50" x14ac:dyDescent="0.2"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  <c r="AP745" s="255"/>
      <c r="AQ745" s="255"/>
      <c r="AR745" s="255"/>
      <c r="AS745" s="255"/>
      <c r="AT745" s="255"/>
      <c r="AU745" s="255"/>
      <c r="AV745" s="255"/>
      <c r="AW745" s="255"/>
      <c r="AX745" s="255"/>
    </row>
    <row r="746" spans="2:50" x14ac:dyDescent="0.2">
      <c r="B746" s="255"/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  <c r="AN746" s="255"/>
      <c r="AO746" s="255"/>
      <c r="AP746" s="255"/>
      <c r="AQ746" s="255"/>
      <c r="AR746" s="255"/>
      <c r="AS746" s="255"/>
      <c r="AT746" s="255"/>
      <c r="AU746" s="255"/>
      <c r="AV746" s="255"/>
      <c r="AW746" s="255"/>
      <c r="AX746" s="255"/>
    </row>
    <row r="747" spans="2:50" x14ac:dyDescent="0.2">
      <c r="B747" s="255"/>
      <c r="C747" s="255"/>
      <c r="D747" s="255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  <c r="AN747" s="255"/>
      <c r="AO747" s="255"/>
      <c r="AP747" s="255"/>
      <c r="AQ747" s="255"/>
      <c r="AR747" s="255"/>
      <c r="AS747" s="255"/>
      <c r="AT747" s="255"/>
      <c r="AU747" s="255"/>
      <c r="AV747" s="255"/>
      <c r="AW747" s="255"/>
      <c r="AX747" s="255"/>
    </row>
    <row r="748" spans="2:50" x14ac:dyDescent="0.2">
      <c r="B748" s="255"/>
      <c r="C748" s="255"/>
      <c r="D748" s="255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  <c r="AN748" s="255"/>
      <c r="AO748" s="255"/>
      <c r="AP748" s="255"/>
      <c r="AQ748" s="255"/>
      <c r="AR748" s="255"/>
      <c r="AS748" s="255"/>
      <c r="AT748" s="255"/>
      <c r="AU748" s="255"/>
      <c r="AV748" s="255"/>
      <c r="AW748" s="255"/>
      <c r="AX748" s="255"/>
    </row>
    <row r="749" spans="2:50" x14ac:dyDescent="0.2">
      <c r="B749" s="255"/>
      <c r="C749" s="255"/>
      <c r="D749" s="255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  <c r="AN749" s="255"/>
      <c r="AO749" s="255"/>
      <c r="AP749" s="255"/>
      <c r="AQ749" s="255"/>
      <c r="AR749" s="255"/>
      <c r="AS749" s="255"/>
      <c r="AT749" s="255"/>
      <c r="AU749" s="255"/>
      <c r="AV749" s="255"/>
      <c r="AW749" s="255"/>
      <c r="AX749" s="255"/>
    </row>
    <row r="750" spans="2:50" x14ac:dyDescent="0.2">
      <c r="B750" s="255"/>
      <c r="C750" s="255"/>
      <c r="D750" s="255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  <c r="AN750" s="255"/>
      <c r="AO750" s="255"/>
      <c r="AP750" s="255"/>
      <c r="AQ750" s="255"/>
      <c r="AR750" s="255"/>
      <c r="AS750" s="255"/>
      <c r="AT750" s="255"/>
      <c r="AU750" s="255"/>
      <c r="AV750" s="255"/>
      <c r="AW750" s="255"/>
      <c r="AX750" s="255"/>
    </row>
    <row r="751" spans="2:50" x14ac:dyDescent="0.2">
      <c r="B751" s="255"/>
      <c r="C751" s="255"/>
      <c r="D751" s="255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  <c r="AN751" s="255"/>
      <c r="AO751" s="255"/>
      <c r="AP751" s="255"/>
      <c r="AQ751" s="255"/>
      <c r="AR751" s="255"/>
      <c r="AS751" s="255"/>
      <c r="AT751" s="255"/>
      <c r="AU751" s="255"/>
      <c r="AV751" s="255"/>
      <c r="AW751" s="255"/>
      <c r="AX751" s="255"/>
    </row>
    <row r="752" spans="2:50" x14ac:dyDescent="0.2">
      <c r="B752" s="255"/>
      <c r="C752" s="255"/>
      <c r="D752" s="255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  <c r="AN752" s="255"/>
      <c r="AO752" s="255"/>
      <c r="AP752" s="255"/>
      <c r="AQ752" s="255"/>
      <c r="AR752" s="255"/>
      <c r="AS752" s="255"/>
      <c r="AT752" s="255"/>
      <c r="AU752" s="255"/>
      <c r="AV752" s="255"/>
      <c r="AW752" s="255"/>
      <c r="AX752" s="255"/>
    </row>
    <row r="753" spans="2:50" x14ac:dyDescent="0.2">
      <c r="B753" s="255"/>
      <c r="C753" s="255"/>
      <c r="D753" s="255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  <c r="AN753" s="255"/>
      <c r="AO753" s="255"/>
      <c r="AP753" s="255"/>
      <c r="AQ753" s="255"/>
      <c r="AR753" s="255"/>
      <c r="AS753" s="255"/>
      <c r="AT753" s="255"/>
      <c r="AU753" s="255"/>
      <c r="AV753" s="255"/>
      <c r="AW753" s="255"/>
      <c r="AX753" s="255"/>
    </row>
    <row r="754" spans="2:50" x14ac:dyDescent="0.2">
      <c r="B754" s="255"/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  <c r="AN754" s="255"/>
      <c r="AO754" s="255"/>
      <c r="AP754" s="255"/>
      <c r="AQ754" s="255"/>
      <c r="AR754" s="255"/>
      <c r="AS754" s="255"/>
      <c r="AT754" s="255"/>
      <c r="AU754" s="255"/>
      <c r="AV754" s="255"/>
      <c r="AW754" s="255"/>
      <c r="AX754" s="255"/>
    </row>
    <row r="755" spans="2:50" x14ac:dyDescent="0.2"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  <c r="AN755" s="255"/>
      <c r="AO755" s="255"/>
      <c r="AP755" s="255"/>
      <c r="AQ755" s="255"/>
      <c r="AR755" s="255"/>
      <c r="AS755" s="255"/>
      <c r="AT755" s="255"/>
      <c r="AU755" s="255"/>
      <c r="AV755" s="255"/>
      <c r="AW755" s="255"/>
      <c r="AX755" s="255"/>
    </row>
    <row r="756" spans="2:50" x14ac:dyDescent="0.2"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  <c r="AN756" s="255"/>
      <c r="AO756" s="255"/>
      <c r="AP756" s="255"/>
      <c r="AQ756" s="255"/>
      <c r="AR756" s="255"/>
      <c r="AS756" s="255"/>
      <c r="AT756" s="255"/>
      <c r="AU756" s="255"/>
      <c r="AV756" s="255"/>
      <c r="AW756" s="255"/>
      <c r="AX756" s="255"/>
    </row>
    <row r="757" spans="2:50" x14ac:dyDescent="0.2"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  <c r="AN757" s="255"/>
      <c r="AO757" s="255"/>
      <c r="AP757" s="255"/>
      <c r="AQ757" s="255"/>
      <c r="AR757" s="255"/>
      <c r="AS757" s="255"/>
      <c r="AT757" s="255"/>
      <c r="AU757" s="255"/>
      <c r="AV757" s="255"/>
      <c r="AW757" s="255"/>
      <c r="AX757" s="255"/>
    </row>
    <row r="758" spans="2:50" x14ac:dyDescent="0.2"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  <c r="AN758" s="255"/>
      <c r="AO758" s="255"/>
      <c r="AP758" s="255"/>
      <c r="AQ758" s="255"/>
      <c r="AR758" s="255"/>
      <c r="AS758" s="255"/>
      <c r="AT758" s="255"/>
      <c r="AU758" s="255"/>
      <c r="AV758" s="255"/>
      <c r="AW758" s="255"/>
      <c r="AX758" s="255"/>
    </row>
    <row r="759" spans="2:50" x14ac:dyDescent="0.2">
      <c r="B759" s="255"/>
      <c r="C759" s="255"/>
      <c r="D759" s="255"/>
      <c r="E759" s="255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  <c r="AN759" s="255"/>
      <c r="AO759" s="255"/>
      <c r="AP759" s="255"/>
      <c r="AQ759" s="255"/>
      <c r="AR759" s="255"/>
      <c r="AS759" s="255"/>
      <c r="AT759" s="255"/>
      <c r="AU759" s="255"/>
      <c r="AV759" s="255"/>
      <c r="AW759" s="255"/>
      <c r="AX759" s="255"/>
    </row>
    <row r="760" spans="2:50" x14ac:dyDescent="0.2"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  <c r="AN760" s="255"/>
      <c r="AO760" s="255"/>
      <c r="AP760" s="255"/>
      <c r="AQ760" s="255"/>
      <c r="AR760" s="255"/>
      <c r="AS760" s="255"/>
      <c r="AT760" s="255"/>
      <c r="AU760" s="255"/>
      <c r="AV760" s="255"/>
      <c r="AW760" s="255"/>
      <c r="AX760" s="255"/>
    </row>
    <row r="761" spans="2:50" x14ac:dyDescent="0.2"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  <c r="AN761" s="255"/>
      <c r="AO761" s="255"/>
      <c r="AP761" s="255"/>
      <c r="AQ761" s="255"/>
      <c r="AR761" s="255"/>
      <c r="AS761" s="255"/>
      <c r="AT761" s="255"/>
      <c r="AU761" s="255"/>
      <c r="AV761" s="255"/>
      <c r="AW761" s="255"/>
      <c r="AX761" s="255"/>
    </row>
    <row r="762" spans="2:50" x14ac:dyDescent="0.2">
      <c r="B762" s="255"/>
      <c r="C762" s="255"/>
      <c r="D762" s="255"/>
      <c r="E762" s="255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  <c r="AN762" s="255"/>
      <c r="AO762" s="255"/>
      <c r="AP762" s="255"/>
      <c r="AQ762" s="255"/>
      <c r="AR762" s="255"/>
      <c r="AS762" s="255"/>
      <c r="AT762" s="255"/>
      <c r="AU762" s="255"/>
      <c r="AV762" s="255"/>
      <c r="AW762" s="255"/>
      <c r="AX762" s="255"/>
    </row>
    <row r="763" spans="2:50" x14ac:dyDescent="0.2">
      <c r="B763" s="255"/>
      <c r="C763" s="255"/>
      <c r="D763" s="255"/>
      <c r="E763" s="255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  <c r="AN763" s="255"/>
      <c r="AO763" s="255"/>
      <c r="AP763" s="255"/>
      <c r="AQ763" s="255"/>
      <c r="AR763" s="255"/>
      <c r="AS763" s="255"/>
      <c r="AT763" s="255"/>
      <c r="AU763" s="255"/>
      <c r="AV763" s="255"/>
      <c r="AW763" s="255"/>
      <c r="AX763" s="255"/>
    </row>
    <row r="764" spans="2:50" x14ac:dyDescent="0.2">
      <c r="B764" s="255"/>
      <c r="C764" s="255"/>
      <c r="D764" s="255"/>
      <c r="E764" s="255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  <c r="AP764" s="255"/>
      <c r="AQ764" s="255"/>
      <c r="AR764" s="255"/>
      <c r="AS764" s="255"/>
      <c r="AT764" s="255"/>
      <c r="AU764" s="255"/>
      <c r="AV764" s="255"/>
      <c r="AW764" s="255"/>
      <c r="AX764" s="255"/>
    </row>
    <row r="765" spans="2:50" x14ac:dyDescent="0.2">
      <c r="B765" s="255"/>
      <c r="C765" s="255"/>
      <c r="D765" s="255"/>
      <c r="E765" s="255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  <c r="AP765" s="255"/>
      <c r="AQ765" s="255"/>
      <c r="AR765" s="255"/>
      <c r="AS765" s="255"/>
      <c r="AT765" s="255"/>
      <c r="AU765" s="255"/>
      <c r="AV765" s="255"/>
      <c r="AW765" s="255"/>
      <c r="AX765" s="255"/>
    </row>
    <row r="766" spans="2:50" x14ac:dyDescent="0.2">
      <c r="B766" s="255"/>
      <c r="C766" s="255"/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  <c r="AP766" s="255"/>
      <c r="AQ766" s="255"/>
      <c r="AR766" s="255"/>
      <c r="AS766" s="255"/>
      <c r="AT766" s="255"/>
      <c r="AU766" s="255"/>
      <c r="AV766" s="255"/>
      <c r="AW766" s="255"/>
      <c r="AX766" s="255"/>
    </row>
    <row r="767" spans="2:50" x14ac:dyDescent="0.2"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  <c r="AP767" s="255"/>
      <c r="AQ767" s="255"/>
      <c r="AR767" s="255"/>
      <c r="AS767" s="255"/>
      <c r="AT767" s="255"/>
      <c r="AU767" s="255"/>
      <c r="AV767" s="255"/>
      <c r="AW767" s="255"/>
      <c r="AX767" s="255"/>
    </row>
    <row r="768" spans="2:50" x14ac:dyDescent="0.2"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  <c r="AP768" s="255"/>
      <c r="AQ768" s="255"/>
      <c r="AR768" s="255"/>
      <c r="AS768" s="255"/>
      <c r="AT768" s="255"/>
      <c r="AU768" s="255"/>
      <c r="AV768" s="255"/>
      <c r="AW768" s="255"/>
      <c r="AX768" s="255"/>
    </row>
    <row r="769" spans="2:50" x14ac:dyDescent="0.2"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  <c r="AP769" s="255"/>
      <c r="AQ769" s="255"/>
      <c r="AR769" s="255"/>
      <c r="AS769" s="255"/>
      <c r="AT769" s="255"/>
      <c r="AU769" s="255"/>
      <c r="AV769" s="255"/>
      <c r="AW769" s="255"/>
      <c r="AX769" s="255"/>
    </row>
    <row r="770" spans="2:50" x14ac:dyDescent="0.2"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  <c r="AP770" s="255"/>
      <c r="AQ770" s="255"/>
      <c r="AR770" s="255"/>
      <c r="AS770" s="255"/>
      <c r="AT770" s="255"/>
      <c r="AU770" s="255"/>
      <c r="AV770" s="255"/>
      <c r="AW770" s="255"/>
      <c r="AX770" s="255"/>
    </row>
    <row r="771" spans="2:50" x14ac:dyDescent="0.2"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  <c r="AP771" s="255"/>
      <c r="AQ771" s="255"/>
      <c r="AR771" s="255"/>
      <c r="AS771" s="255"/>
      <c r="AT771" s="255"/>
      <c r="AU771" s="255"/>
      <c r="AV771" s="255"/>
      <c r="AW771" s="255"/>
      <c r="AX771" s="255"/>
    </row>
    <row r="772" spans="2:50" x14ac:dyDescent="0.2">
      <c r="B772" s="255"/>
      <c r="C772" s="255"/>
      <c r="D772" s="255"/>
      <c r="E772" s="255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  <c r="AP772" s="255"/>
      <c r="AQ772" s="255"/>
      <c r="AR772" s="255"/>
      <c r="AS772" s="255"/>
      <c r="AT772" s="255"/>
      <c r="AU772" s="255"/>
      <c r="AV772" s="255"/>
      <c r="AW772" s="255"/>
      <c r="AX772" s="255"/>
    </row>
    <row r="773" spans="2:50" x14ac:dyDescent="0.2">
      <c r="B773" s="255"/>
      <c r="C773" s="255"/>
      <c r="D773" s="255"/>
      <c r="E773" s="255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</row>
    <row r="774" spans="2:50" x14ac:dyDescent="0.2">
      <c r="B774" s="255"/>
      <c r="C774" s="255"/>
      <c r="D774" s="255"/>
      <c r="E774" s="255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</row>
    <row r="775" spans="2:50" x14ac:dyDescent="0.2">
      <c r="B775" s="255"/>
      <c r="C775" s="255"/>
      <c r="D775" s="255"/>
      <c r="E775" s="255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  <c r="AP775" s="255"/>
      <c r="AQ775" s="255"/>
      <c r="AR775" s="255"/>
      <c r="AS775" s="255"/>
      <c r="AT775" s="255"/>
      <c r="AU775" s="255"/>
      <c r="AV775" s="255"/>
      <c r="AW775" s="255"/>
      <c r="AX775" s="255"/>
    </row>
    <row r="776" spans="2:50" x14ac:dyDescent="0.2">
      <c r="B776" s="255"/>
      <c r="C776" s="255"/>
      <c r="D776" s="255"/>
      <c r="E776" s="255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  <c r="AP776" s="255"/>
      <c r="AQ776" s="255"/>
      <c r="AR776" s="255"/>
      <c r="AS776" s="255"/>
      <c r="AT776" s="255"/>
      <c r="AU776" s="255"/>
      <c r="AV776" s="255"/>
      <c r="AW776" s="255"/>
      <c r="AX776" s="255"/>
    </row>
    <row r="777" spans="2:50" x14ac:dyDescent="0.2">
      <c r="B777" s="255"/>
      <c r="C777" s="255"/>
      <c r="D777" s="255"/>
      <c r="E777" s="255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  <c r="AP777" s="255"/>
      <c r="AQ777" s="255"/>
      <c r="AR777" s="255"/>
      <c r="AS777" s="255"/>
      <c r="AT777" s="255"/>
      <c r="AU777" s="255"/>
      <c r="AV777" s="255"/>
      <c r="AW777" s="255"/>
      <c r="AX777" s="255"/>
    </row>
    <row r="778" spans="2:50" x14ac:dyDescent="0.2">
      <c r="B778" s="255"/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  <c r="AP778" s="255"/>
      <c r="AQ778" s="255"/>
      <c r="AR778" s="255"/>
      <c r="AS778" s="255"/>
      <c r="AT778" s="255"/>
      <c r="AU778" s="255"/>
      <c r="AV778" s="255"/>
      <c r="AW778" s="255"/>
      <c r="AX778" s="255"/>
    </row>
    <row r="779" spans="2:50" x14ac:dyDescent="0.2">
      <c r="B779" s="255"/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  <c r="AP779" s="255"/>
      <c r="AQ779" s="255"/>
      <c r="AR779" s="255"/>
      <c r="AS779" s="255"/>
      <c r="AT779" s="255"/>
      <c r="AU779" s="255"/>
      <c r="AV779" s="255"/>
      <c r="AW779" s="255"/>
      <c r="AX779" s="255"/>
    </row>
    <row r="780" spans="2:50" x14ac:dyDescent="0.2"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  <c r="AP780" s="255"/>
      <c r="AQ780" s="255"/>
      <c r="AR780" s="255"/>
      <c r="AS780" s="255"/>
      <c r="AT780" s="255"/>
      <c r="AU780" s="255"/>
      <c r="AV780" s="255"/>
      <c r="AW780" s="255"/>
      <c r="AX780" s="255"/>
    </row>
    <row r="781" spans="2:50" x14ac:dyDescent="0.2"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  <c r="AP781" s="255"/>
      <c r="AQ781" s="255"/>
      <c r="AR781" s="255"/>
      <c r="AS781" s="255"/>
      <c r="AT781" s="255"/>
      <c r="AU781" s="255"/>
      <c r="AV781" s="255"/>
      <c r="AW781" s="255"/>
      <c r="AX781" s="255"/>
    </row>
    <row r="782" spans="2:50" x14ac:dyDescent="0.2">
      <c r="B782" s="255"/>
      <c r="C782" s="255"/>
      <c r="D782" s="255"/>
      <c r="E782" s="255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  <c r="AP782" s="255"/>
      <c r="AQ782" s="255"/>
      <c r="AR782" s="255"/>
      <c r="AS782" s="255"/>
      <c r="AT782" s="255"/>
      <c r="AU782" s="255"/>
      <c r="AV782" s="255"/>
      <c r="AW782" s="255"/>
      <c r="AX782" s="255"/>
    </row>
    <row r="783" spans="2:50" x14ac:dyDescent="0.2">
      <c r="B783" s="255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  <c r="AP783" s="255"/>
      <c r="AQ783" s="255"/>
      <c r="AR783" s="255"/>
      <c r="AS783" s="255"/>
      <c r="AT783" s="255"/>
      <c r="AU783" s="255"/>
      <c r="AV783" s="255"/>
      <c r="AW783" s="255"/>
      <c r="AX783" s="255"/>
    </row>
    <row r="784" spans="2:50" x14ac:dyDescent="0.2">
      <c r="B784" s="255"/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  <c r="AP784" s="255"/>
      <c r="AQ784" s="255"/>
      <c r="AR784" s="255"/>
      <c r="AS784" s="255"/>
      <c r="AT784" s="255"/>
      <c r="AU784" s="255"/>
      <c r="AV784" s="255"/>
      <c r="AW784" s="255"/>
      <c r="AX784" s="255"/>
    </row>
    <row r="785" spans="2:50" x14ac:dyDescent="0.2">
      <c r="B785" s="255"/>
      <c r="C785" s="255"/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  <c r="AP785" s="255"/>
      <c r="AQ785" s="255"/>
      <c r="AR785" s="255"/>
      <c r="AS785" s="255"/>
      <c r="AT785" s="255"/>
      <c r="AU785" s="255"/>
      <c r="AV785" s="255"/>
      <c r="AW785" s="255"/>
      <c r="AX785" s="255"/>
    </row>
    <row r="786" spans="2:50" x14ac:dyDescent="0.2">
      <c r="B786" s="255"/>
      <c r="C786" s="255"/>
      <c r="D786" s="255"/>
      <c r="E786" s="255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  <c r="AP786" s="255"/>
      <c r="AQ786" s="255"/>
      <c r="AR786" s="255"/>
      <c r="AS786" s="255"/>
      <c r="AT786" s="255"/>
      <c r="AU786" s="255"/>
      <c r="AV786" s="255"/>
      <c r="AW786" s="255"/>
      <c r="AX786" s="255"/>
    </row>
    <row r="787" spans="2:50" x14ac:dyDescent="0.2">
      <c r="B787" s="255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  <c r="AP787" s="255"/>
      <c r="AQ787" s="255"/>
      <c r="AR787" s="255"/>
      <c r="AS787" s="255"/>
      <c r="AT787" s="255"/>
      <c r="AU787" s="255"/>
      <c r="AV787" s="255"/>
      <c r="AW787" s="255"/>
      <c r="AX787" s="255"/>
    </row>
    <row r="788" spans="2:50" x14ac:dyDescent="0.2">
      <c r="B788" s="255"/>
      <c r="C788" s="255"/>
      <c r="D788" s="255"/>
      <c r="E788" s="255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  <c r="AP788" s="255"/>
      <c r="AQ788" s="255"/>
      <c r="AR788" s="255"/>
      <c r="AS788" s="255"/>
      <c r="AT788" s="255"/>
      <c r="AU788" s="255"/>
      <c r="AV788" s="255"/>
      <c r="AW788" s="255"/>
      <c r="AX788" s="255"/>
    </row>
    <row r="789" spans="2:50" x14ac:dyDescent="0.2">
      <c r="B789" s="255"/>
      <c r="C789" s="255"/>
      <c r="D789" s="255"/>
      <c r="E789" s="255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  <c r="AP789" s="255"/>
      <c r="AQ789" s="255"/>
      <c r="AR789" s="255"/>
      <c r="AS789" s="255"/>
      <c r="AT789" s="255"/>
      <c r="AU789" s="255"/>
      <c r="AV789" s="255"/>
      <c r="AW789" s="255"/>
      <c r="AX789" s="255"/>
    </row>
    <row r="790" spans="2:50" x14ac:dyDescent="0.2">
      <c r="B790" s="255"/>
      <c r="C790" s="255"/>
      <c r="D790" s="255"/>
      <c r="E790" s="255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  <c r="AP790" s="255"/>
      <c r="AQ790" s="255"/>
      <c r="AR790" s="255"/>
      <c r="AS790" s="255"/>
      <c r="AT790" s="255"/>
      <c r="AU790" s="255"/>
      <c r="AV790" s="255"/>
      <c r="AW790" s="255"/>
      <c r="AX790" s="255"/>
    </row>
    <row r="791" spans="2:50" x14ac:dyDescent="0.2">
      <c r="B791" s="255"/>
      <c r="C791" s="255"/>
      <c r="D791" s="255"/>
      <c r="E791" s="255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  <c r="AP791" s="255"/>
      <c r="AQ791" s="255"/>
      <c r="AR791" s="255"/>
      <c r="AS791" s="255"/>
      <c r="AT791" s="255"/>
      <c r="AU791" s="255"/>
      <c r="AV791" s="255"/>
      <c r="AW791" s="255"/>
      <c r="AX791" s="255"/>
    </row>
    <row r="792" spans="2:50" x14ac:dyDescent="0.2"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  <c r="AP792" s="255"/>
      <c r="AQ792" s="255"/>
      <c r="AR792" s="255"/>
      <c r="AS792" s="255"/>
      <c r="AT792" s="255"/>
      <c r="AU792" s="255"/>
      <c r="AV792" s="255"/>
      <c r="AW792" s="255"/>
      <c r="AX792" s="255"/>
    </row>
    <row r="793" spans="2:50" x14ac:dyDescent="0.2">
      <c r="B793" s="255"/>
      <c r="C793" s="255"/>
      <c r="D793" s="255"/>
      <c r="E793" s="255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  <c r="AP793" s="255"/>
      <c r="AQ793" s="255"/>
      <c r="AR793" s="255"/>
      <c r="AS793" s="255"/>
      <c r="AT793" s="255"/>
      <c r="AU793" s="255"/>
      <c r="AV793" s="255"/>
      <c r="AW793" s="255"/>
      <c r="AX793" s="255"/>
    </row>
    <row r="794" spans="2:50" x14ac:dyDescent="0.2">
      <c r="B794" s="255"/>
      <c r="C794" s="255"/>
      <c r="D794" s="255"/>
      <c r="E794" s="255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  <c r="AP794" s="255"/>
      <c r="AQ794" s="255"/>
      <c r="AR794" s="255"/>
      <c r="AS794" s="255"/>
      <c r="AT794" s="255"/>
      <c r="AU794" s="255"/>
      <c r="AV794" s="255"/>
      <c r="AW794" s="255"/>
      <c r="AX794" s="255"/>
    </row>
    <row r="795" spans="2:50" x14ac:dyDescent="0.2">
      <c r="B795" s="255"/>
      <c r="C795" s="255"/>
      <c r="D795" s="255"/>
      <c r="E795" s="255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  <c r="AP795" s="255"/>
      <c r="AQ795" s="255"/>
      <c r="AR795" s="255"/>
      <c r="AS795" s="255"/>
      <c r="AT795" s="255"/>
      <c r="AU795" s="255"/>
      <c r="AV795" s="255"/>
      <c r="AW795" s="255"/>
      <c r="AX795" s="255"/>
    </row>
    <row r="796" spans="2:50" x14ac:dyDescent="0.2">
      <c r="B796" s="255"/>
      <c r="C796" s="255"/>
      <c r="D796" s="255"/>
      <c r="E796" s="255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  <c r="AP796" s="255"/>
      <c r="AQ796" s="255"/>
      <c r="AR796" s="255"/>
      <c r="AS796" s="255"/>
      <c r="AT796" s="255"/>
      <c r="AU796" s="255"/>
      <c r="AV796" s="255"/>
      <c r="AW796" s="255"/>
      <c r="AX796" s="255"/>
    </row>
    <row r="797" spans="2:50" x14ac:dyDescent="0.2">
      <c r="B797" s="255"/>
      <c r="C797" s="255"/>
      <c r="D797" s="255"/>
      <c r="E797" s="255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  <c r="AP797" s="255"/>
      <c r="AQ797" s="255"/>
      <c r="AR797" s="255"/>
      <c r="AS797" s="255"/>
      <c r="AT797" s="255"/>
      <c r="AU797" s="255"/>
      <c r="AV797" s="255"/>
      <c r="AW797" s="255"/>
      <c r="AX797" s="255"/>
    </row>
    <row r="798" spans="2:50" x14ac:dyDescent="0.2">
      <c r="B798" s="255"/>
      <c r="C798" s="255"/>
      <c r="D798" s="255"/>
      <c r="E798" s="255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  <c r="AP798" s="255"/>
      <c r="AQ798" s="255"/>
      <c r="AR798" s="255"/>
      <c r="AS798" s="255"/>
      <c r="AT798" s="255"/>
      <c r="AU798" s="255"/>
      <c r="AV798" s="255"/>
      <c r="AW798" s="255"/>
      <c r="AX798" s="255"/>
    </row>
    <row r="799" spans="2:50" x14ac:dyDescent="0.2">
      <c r="B799" s="255"/>
      <c r="C799" s="255"/>
      <c r="D799" s="255"/>
      <c r="E799" s="255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  <c r="AQ799" s="255"/>
      <c r="AR799" s="255"/>
      <c r="AS799" s="255"/>
      <c r="AT799" s="255"/>
      <c r="AU799" s="255"/>
      <c r="AV799" s="255"/>
      <c r="AW799" s="255"/>
      <c r="AX799" s="255"/>
    </row>
    <row r="800" spans="2:50" x14ac:dyDescent="0.2"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  <c r="AP800" s="255"/>
      <c r="AQ800" s="255"/>
      <c r="AR800" s="255"/>
      <c r="AS800" s="255"/>
      <c r="AT800" s="255"/>
      <c r="AU800" s="255"/>
      <c r="AV800" s="255"/>
      <c r="AW800" s="255"/>
      <c r="AX800" s="255"/>
    </row>
    <row r="801" spans="2:50" x14ac:dyDescent="0.2">
      <c r="B801" s="255"/>
      <c r="C801" s="255"/>
      <c r="D801" s="255"/>
      <c r="E801" s="255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  <c r="AP801" s="255"/>
      <c r="AQ801" s="255"/>
      <c r="AR801" s="255"/>
      <c r="AS801" s="255"/>
      <c r="AT801" s="255"/>
      <c r="AU801" s="255"/>
      <c r="AV801" s="255"/>
      <c r="AW801" s="255"/>
      <c r="AX801" s="255"/>
    </row>
    <row r="802" spans="2:50" x14ac:dyDescent="0.2">
      <c r="B802" s="255"/>
      <c r="C802" s="255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  <c r="AP802" s="255"/>
      <c r="AQ802" s="255"/>
      <c r="AR802" s="255"/>
      <c r="AS802" s="255"/>
      <c r="AT802" s="255"/>
      <c r="AU802" s="255"/>
      <c r="AV802" s="255"/>
      <c r="AW802" s="255"/>
      <c r="AX802" s="255"/>
    </row>
    <row r="803" spans="2:50" x14ac:dyDescent="0.2"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  <c r="AP803" s="255"/>
      <c r="AQ803" s="255"/>
      <c r="AR803" s="255"/>
      <c r="AS803" s="255"/>
      <c r="AT803" s="255"/>
      <c r="AU803" s="255"/>
      <c r="AV803" s="255"/>
      <c r="AW803" s="255"/>
      <c r="AX803" s="255"/>
    </row>
    <row r="804" spans="2:50" x14ac:dyDescent="0.2">
      <c r="B804" s="255"/>
      <c r="C804" s="255"/>
      <c r="D804" s="255"/>
      <c r="E804" s="255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  <c r="AP804" s="255"/>
      <c r="AQ804" s="255"/>
      <c r="AR804" s="255"/>
      <c r="AS804" s="255"/>
      <c r="AT804" s="255"/>
      <c r="AU804" s="255"/>
      <c r="AV804" s="255"/>
      <c r="AW804" s="255"/>
      <c r="AX804" s="255"/>
    </row>
    <row r="805" spans="2:50" x14ac:dyDescent="0.2">
      <c r="B805" s="255"/>
      <c r="C805" s="255"/>
      <c r="D805" s="255"/>
      <c r="E805" s="255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  <c r="AN805" s="255"/>
      <c r="AO805" s="255"/>
      <c r="AP805" s="255"/>
      <c r="AQ805" s="255"/>
      <c r="AR805" s="255"/>
      <c r="AS805" s="255"/>
      <c r="AT805" s="255"/>
      <c r="AU805" s="255"/>
      <c r="AV805" s="255"/>
      <c r="AW805" s="255"/>
      <c r="AX805" s="255"/>
    </row>
    <row r="806" spans="2:50" x14ac:dyDescent="0.2">
      <c r="B806" s="255"/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</row>
    <row r="807" spans="2:50" x14ac:dyDescent="0.2">
      <c r="B807" s="255"/>
      <c r="C807" s="255"/>
      <c r="D807" s="255"/>
      <c r="E807" s="255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  <c r="AP807" s="255"/>
      <c r="AQ807" s="255"/>
      <c r="AR807" s="255"/>
      <c r="AS807" s="255"/>
      <c r="AT807" s="255"/>
      <c r="AU807" s="255"/>
      <c r="AV807" s="255"/>
      <c r="AW807" s="255"/>
      <c r="AX807" s="255"/>
    </row>
    <row r="808" spans="2:50" x14ac:dyDescent="0.2">
      <c r="B808" s="255"/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</row>
    <row r="809" spans="2:50" x14ac:dyDescent="0.2">
      <c r="B809" s="255"/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  <c r="AP809" s="255"/>
      <c r="AQ809" s="255"/>
      <c r="AR809" s="255"/>
      <c r="AS809" s="255"/>
      <c r="AT809" s="255"/>
      <c r="AU809" s="255"/>
      <c r="AV809" s="255"/>
      <c r="AW809" s="255"/>
      <c r="AX809" s="255"/>
    </row>
    <row r="810" spans="2:50" x14ac:dyDescent="0.2">
      <c r="B810" s="255"/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  <c r="AP810" s="255"/>
      <c r="AQ810" s="255"/>
      <c r="AR810" s="255"/>
      <c r="AS810" s="255"/>
      <c r="AT810" s="255"/>
      <c r="AU810" s="255"/>
      <c r="AV810" s="255"/>
      <c r="AW810" s="255"/>
      <c r="AX810" s="255"/>
    </row>
    <row r="811" spans="2:50" x14ac:dyDescent="0.2">
      <c r="B811" s="255"/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  <c r="AP811" s="255"/>
      <c r="AQ811" s="255"/>
      <c r="AR811" s="255"/>
      <c r="AS811" s="255"/>
      <c r="AT811" s="255"/>
      <c r="AU811" s="255"/>
      <c r="AV811" s="255"/>
      <c r="AW811" s="255"/>
      <c r="AX811" s="255"/>
    </row>
    <row r="812" spans="2:50" x14ac:dyDescent="0.2">
      <c r="B812" s="255"/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  <c r="AP812" s="255"/>
      <c r="AQ812" s="255"/>
      <c r="AR812" s="255"/>
      <c r="AS812" s="255"/>
      <c r="AT812" s="255"/>
      <c r="AU812" s="255"/>
      <c r="AV812" s="255"/>
      <c r="AW812" s="255"/>
      <c r="AX812" s="255"/>
    </row>
    <row r="813" spans="2:50" x14ac:dyDescent="0.2"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  <c r="AP813" s="255"/>
      <c r="AQ813" s="255"/>
      <c r="AR813" s="255"/>
      <c r="AS813" s="255"/>
      <c r="AT813" s="255"/>
      <c r="AU813" s="255"/>
      <c r="AV813" s="255"/>
      <c r="AW813" s="255"/>
      <c r="AX813" s="255"/>
    </row>
    <row r="814" spans="2:50" x14ac:dyDescent="0.2">
      <c r="B814" s="255"/>
      <c r="C814" s="255"/>
      <c r="D814" s="255"/>
      <c r="E814" s="255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</row>
    <row r="815" spans="2:50" x14ac:dyDescent="0.2">
      <c r="B815" s="255"/>
      <c r="C815" s="255"/>
      <c r="D815" s="255"/>
      <c r="E815" s="255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</row>
    <row r="816" spans="2:50" x14ac:dyDescent="0.2">
      <c r="B816" s="255"/>
      <c r="C816" s="255"/>
      <c r="D816" s="255"/>
      <c r="E816" s="255"/>
      <c r="F816" s="255"/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  <c r="AP816" s="255"/>
      <c r="AQ816" s="255"/>
      <c r="AR816" s="255"/>
      <c r="AS816" s="255"/>
      <c r="AT816" s="255"/>
      <c r="AU816" s="255"/>
      <c r="AV816" s="255"/>
      <c r="AW816" s="255"/>
      <c r="AX816" s="255"/>
    </row>
    <row r="817" spans="2:50" x14ac:dyDescent="0.2">
      <c r="B817" s="255"/>
      <c r="C817" s="255"/>
      <c r="D817" s="255"/>
      <c r="E817" s="255"/>
      <c r="F817" s="255"/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  <c r="AP817" s="255"/>
      <c r="AQ817" s="255"/>
      <c r="AR817" s="255"/>
      <c r="AS817" s="255"/>
      <c r="AT817" s="255"/>
      <c r="AU817" s="255"/>
      <c r="AV817" s="255"/>
      <c r="AW817" s="255"/>
      <c r="AX817" s="255"/>
    </row>
    <row r="818" spans="2:50" x14ac:dyDescent="0.2">
      <c r="B818" s="255"/>
      <c r="C818" s="255"/>
      <c r="D818" s="255"/>
      <c r="E818" s="255"/>
      <c r="F818" s="255"/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  <c r="AP818" s="255"/>
      <c r="AQ818" s="255"/>
      <c r="AR818" s="255"/>
      <c r="AS818" s="255"/>
      <c r="AT818" s="255"/>
      <c r="AU818" s="255"/>
      <c r="AV818" s="255"/>
      <c r="AW818" s="255"/>
      <c r="AX818" s="255"/>
    </row>
    <row r="819" spans="2:50" x14ac:dyDescent="0.2">
      <c r="B819" s="255"/>
      <c r="C819" s="255"/>
      <c r="D819" s="255"/>
      <c r="E819" s="255"/>
      <c r="F819" s="255"/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  <c r="AN819" s="255"/>
      <c r="AO819" s="255"/>
      <c r="AP819" s="255"/>
      <c r="AQ819" s="255"/>
      <c r="AR819" s="255"/>
      <c r="AS819" s="255"/>
      <c r="AT819" s="255"/>
      <c r="AU819" s="255"/>
      <c r="AV819" s="255"/>
      <c r="AW819" s="255"/>
      <c r="AX819" s="255"/>
    </row>
    <row r="820" spans="2:50" x14ac:dyDescent="0.2">
      <c r="B820" s="255"/>
      <c r="C820" s="255"/>
      <c r="D820" s="255"/>
      <c r="E820" s="255"/>
      <c r="F820" s="255"/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  <c r="AN820" s="255"/>
      <c r="AO820" s="255"/>
      <c r="AP820" s="255"/>
      <c r="AQ820" s="255"/>
      <c r="AR820" s="255"/>
      <c r="AS820" s="255"/>
      <c r="AT820" s="255"/>
      <c r="AU820" s="255"/>
      <c r="AV820" s="255"/>
      <c r="AW820" s="255"/>
      <c r="AX820" s="255"/>
    </row>
    <row r="821" spans="2:50" x14ac:dyDescent="0.2">
      <c r="B821" s="255"/>
      <c r="C821" s="255"/>
      <c r="D821" s="255"/>
      <c r="E821" s="255"/>
      <c r="F821" s="255"/>
      <c r="G821" s="255"/>
      <c r="H821" s="255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  <c r="AN821" s="255"/>
      <c r="AO821" s="255"/>
      <c r="AP821" s="255"/>
      <c r="AQ821" s="255"/>
      <c r="AR821" s="255"/>
      <c r="AS821" s="255"/>
      <c r="AT821" s="255"/>
      <c r="AU821" s="255"/>
      <c r="AV821" s="255"/>
      <c r="AW821" s="255"/>
      <c r="AX821" s="255"/>
    </row>
    <row r="822" spans="2:50" x14ac:dyDescent="0.2">
      <c r="B822" s="255"/>
      <c r="C822" s="255"/>
      <c r="D822" s="255"/>
      <c r="E822" s="255"/>
      <c r="F822" s="255"/>
      <c r="G822" s="255"/>
      <c r="H822" s="255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  <c r="AN822" s="255"/>
      <c r="AO822" s="255"/>
      <c r="AP822" s="255"/>
      <c r="AQ822" s="255"/>
      <c r="AR822" s="255"/>
      <c r="AS822" s="255"/>
      <c r="AT822" s="255"/>
      <c r="AU822" s="255"/>
      <c r="AV822" s="255"/>
      <c r="AW822" s="255"/>
      <c r="AX822" s="255"/>
    </row>
    <row r="823" spans="2:50" x14ac:dyDescent="0.2">
      <c r="B823" s="255"/>
      <c r="C823" s="255"/>
      <c r="D823" s="255"/>
      <c r="E823" s="255"/>
      <c r="F823" s="255"/>
      <c r="G823" s="255"/>
      <c r="H823" s="255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  <c r="AN823" s="255"/>
      <c r="AO823" s="255"/>
      <c r="AP823" s="255"/>
      <c r="AQ823" s="255"/>
      <c r="AR823" s="255"/>
      <c r="AS823" s="255"/>
      <c r="AT823" s="255"/>
      <c r="AU823" s="255"/>
      <c r="AV823" s="255"/>
      <c r="AW823" s="255"/>
      <c r="AX823" s="255"/>
    </row>
    <row r="824" spans="2:50" x14ac:dyDescent="0.2">
      <c r="B824" s="255"/>
      <c r="C824" s="255"/>
      <c r="D824" s="255"/>
      <c r="E824" s="255"/>
      <c r="F824" s="255"/>
      <c r="G824" s="255"/>
      <c r="H824" s="255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  <c r="AN824" s="255"/>
      <c r="AO824" s="255"/>
      <c r="AP824" s="255"/>
      <c r="AQ824" s="255"/>
      <c r="AR824" s="255"/>
      <c r="AS824" s="255"/>
      <c r="AT824" s="255"/>
      <c r="AU824" s="255"/>
      <c r="AV824" s="255"/>
      <c r="AW824" s="255"/>
      <c r="AX824" s="255"/>
    </row>
    <row r="825" spans="2:50" x14ac:dyDescent="0.2">
      <c r="B825" s="255"/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  <c r="AN825" s="255"/>
      <c r="AO825" s="255"/>
      <c r="AP825" s="255"/>
      <c r="AQ825" s="255"/>
      <c r="AR825" s="255"/>
      <c r="AS825" s="255"/>
      <c r="AT825" s="255"/>
      <c r="AU825" s="255"/>
      <c r="AV825" s="255"/>
      <c r="AW825" s="255"/>
      <c r="AX825" s="255"/>
    </row>
    <row r="826" spans="2:50" x14ac:dyDescent="0.2">
      <c r="B826" s="255"/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  <c r="AN826" s="255"/>
      <c r="AO826" s="255"/>
      <c r="AP826" s="255"/>
      <c r="AQ826" s="255"/>
      <c r="AR826" s="255"/>
      <c r="AS826" s="255"/>
      <c r="AT826" s="255"/>
      <c r="AU826" s="255"/>
      <c r="AV826" s="255"/>
      <c r="AW826" s="255"/>
      <c r="AX826" s="255"/>
    </row>
    <row r="827" spans="2:50" x14ac:dyDescent="0.2">
      <c r="B827" s="255"/>
      <c r="C827" s="255"/>
      <c r="D827" s="255"/>
      <c r="E827" s="255"/>
      <c r="F827" s="255"/>
      <c r="G827" s="255"/>
      <c r="H827" s="255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  <c r="AN827" s="255"/>
      <c r="AO827" s="255"/>
      <c r="AP827" s="255"/>
      <c r="AQ827" s="255"/>
      <c r="AR827" s="255"/>
      <c r="AS827" s="255"/>
      <c r="AT827" s="255"/>
      <c r="AU827" s="255"/>
      <c r="AV827" s="255"/>
      <c r="AW827" s="255"/>
      <c r="AX827" s="255"/>
    </row>
    <row r="828" spans="2:50" x14ac:dyDescent="0.2">
      <c r="B828" s="255"/>
      <c r="C828" s="255"/>
      <c r="D828" s="255"/>
      <c r="E828" s="255"/>
      <c r="F828" s="255"/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  <c r="AN828" s="255"/>
      <c r="AO828" s="255"/>
      <c r="AP828" s="255"/>
      <c r="AQ828" s="255"/>
      <c r="AR828" s="255"/>
      <c r="AS828" s="255"/>
      <c r="AT828" s="255"/>
      <c r="AU828" s="255"/>
      <c r="AV828" s="255"/>
      <c r="AW828" s="255"/>
      <c r="AX828" s="255"/>
    </row>
    <row r="829" spans="2:50" x14ac:dyDescent="0.2">
      <c r="B829" s="255"/>
      <c r="C829" s="255"/>
      <c r="D829" s="255"/>
      <c r="E829" s="255"/>
      <c r="F829" s="255"/>
      <c r="G829" s="255"/>
      <c r="H829" s="255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  <c r="AN829" s="255"/>
      <c r="AO829" s="255"/>
      <c r="AP829" s="255"/>
      <c r="AQ829" s="255"/>
      <c r="AR829" s="255"/>
      <c r="AS829" s="255"/>
      <c r="AT829" s="255"/>
      <c r="AU829" s="255"/>
      <c r="AV829" s="255"/>
      <c r="AW829" s="255"/>
      <c r="AX829" s="255"/>
    </row>
    <row r="830" spans="2:50" x14ac:dyDescent="0.2">
      <c r="B830" s="255"/>
      <c r="C830" s="255"/>
      <c r="D830" s="255"/>
      <c r="E830" s="255"/>
      <c r="F830" s="255"/>
      <c r="G830" s="255"/>
      <c r="H830" s="255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  <c r="AN830" s="255"/>
      <c r="AO830" s="255"/>
      <c r="AP830" s="255"/>
      <c r="AQ830" s="255"/>
      <c r="AR830" s="255"/>
      <c r="AS830" s="255"/>
      <c r="AT830" s="255"/>
      <c r="AU830" s="255"/>
      <c r="AV830" s="255"/>
      <c r="AW830" s="255"/>
      <c r="AX830" s="255"/>
    </row>
    <row r="831" spans="2:50" x14ac:dyDescent="0.2">
      <c r="B831" s="255"/>
      <c r="C831" s="255"/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  <c r="AN831" s="255"/>
      <c r="AO831" s="255"/>
      <c r="AP831" s="255"/>
      <c r="AQ831" s="255"/>
      <c r="AR831" s="255"/>
      <c r="AS831" s="255"/>
      <c r="AT831" s="255"/>
      <c r="AU831" s="255"/>
      <c r="AV831" s="255"/>
      <c r="AW831" s="255"/>
      <c r="AX831" s="255"/>
    </row>
    <row r="832" spans="2:50" x14ac:dyDescent="0.2">
      <c r="B832" s="255"/>
      <c r="C832" s="255"/>
      <c r="D832" s="255"/>
      <c r="E832" s="255"/>
      <c r="F832" s="255"/>
      <c r="G832" s="255"/>
      <c r="H832" s="255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  <c r="AN832" s="255"/>
      <c r="AO832" s="255"/>
      <c r="AP832" s="255"/>
      <c r="AQ832" s="255"/>
      <c r="AR832" s="255"/>
      <c r="AS832" s="255"/>
      <c r="AT832" s="255"/>
      <c r="AU832" s="255"/>
      <c r="AV832" s="255"/>
      <c r="AW832" s="255"/>
      <c r="AX832" s="255"/>
    </row>
    <row r="833" spans="2:50" x14ac:dyDescent="0.2">
      <c r="B833" s="255"/>
      <c r="C833" s="255"/>
      <c r="D833" s="255"/>
      <c r="E833" s="255"/>
      <c r="F833" s="255"/>
      <c r="G833" s="255"/>
      <c r="H833" s="255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  <c r="AN833" s="255"/>
      <c r="AO833" s="255"/>
      <c r="AP833" s="255"/>
      <c r="AQ833" s="255"/>
      <c r="AR833" s="255"/>
      <c r="AS833" s="255"/>
      <c r="AT833" s="255"/>
      <c r="AU833" s="255"/>
      <c r="AV833" s="255"/>
      <c r="AW833" s="255"/>
      <c r="AX833" s="255"/>
    </row>
    <row r="834" spans="2:50" x14ac:dyDescent="0.2"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  <c r="AN834" s="255"/>
      <c r="AO834" s="255"/>
      <c r="AP834" s="255"/>
      <c r="AQ834" s="255"/>
      <c r="AR834" s="255"/>
      <c r="AS834" s="255"/>
      <c r="AT834" s="255"/>
      <c r="AU834" s="255"/>
      <c r="AV834" s="255"/>
      <c r="AW834" s="255"/>
      <c r="AX834" s="255"/>
    </row>
    <row r="835" spans="2:50" x14ac:dyDescent="0.2">
      <c r="B835" s="255"/>
      <c r="C835" s="255"/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  <c r="AN835" s="255"/>
      <c r="AO835" s="255"/>
      <c r="AP835" s="255"/>
      <c r="AQ835" s="255"/>
      <c r="AR835" s="255"/>
      <c r="AS835" s="255"/>
      <c r="AT835" s="255"/>
      <c r="AU835" s="255"/>
      <c r="AV835" s="255"/>
      <c r="AW835" s="255"/>
      <c r="AX835" s="255"/>
    </row>
    <row r="836" spans="2:50" x14ac:dyDescent="0.2">
      <c r="B836" s="255"/>
      <c r="C836" s="255"/>
      <c r="D836" s="255"/>
      <c r="E836" s="255"/>
      <c r="F836" s="255"/>
      <c r="G836" s="255"/>
      <c r="H836" s="255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  <c r="AA836" s="255"/>
      <c r="AB836" s="255"/>
      <c r="AC836" s="255"/>
      <c r="AD836" s="255"/>
      <c r="AE836" s="255"/>
      <c r="AF836" s="255"/>
      <c r="AG836" s="255"/>
      <c r="AH836" s="255"/>
      <c r="AI836" s="255"/>
      <c r="AJ836" s="255"/>
      <c r="AK836" s="255"/>
      <c r="AL836" s="255"/>
      <c r="AM836" s="255"/>
      <c r="AN836" s="255"/>
      <c r="AO836" s="255"/>
      <c r="AP836" s="255"/>
      <c r="AQ836" s="255"/>
      <c r="AR836" s="255"/>
      <c r="AS836" s="255"/>
      <c r="AT836" s="255"/>
      <c r="AU836" s="255"/>
      <c r="AV836" s="255"/>
      <c r="AW836" s="255"/>
      <c r="AX836" s="255"/>
    </row>
    <row r="837" spans="2:50" x14ac:dyDescent="0.2">
      <c r="B837" s="255"/>
      <c r="C837" s="255"/>
      <c r="D837" s="255"/>
      <c r="E837" s="255"/>
      <c r="F837" s="255"/>
      <c r="G837" s="255"/>
      <c r="H837" s="255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  <c r="AA837" s="255"/>
      <c r="AB837" s="255"/>
      <c r="AC837" s="255"/>
      <c r="AD837" s="255"/>
      <c r="AE837" s="255"/>
      <c r="AF837" s="255"/>
      <c r="AG837" s="255"/>
      <c r="AH837" s="255"/>
      <c r="AI837" s="255"/>
      <c r="AJ837" s="255"/>
      <c r="AK837" s="255"/>
      <c r="AL837" s="255"/>
      <c r="AM837" s="255"/>
      <c r="AN837" s="255"/>
      <c r="AO837" s="255"/>
      <c r="AP837" s="255"/>
      <c r="AQ837" s="255"/>
      <c r="AR837" s="255"/>
      <c r="AS837" s="255"/>
      <c r="AT837" s="255"/>
      <c r="AU837" s="255"/>
      <c r="AV837" s="255"/>
      <c r="AW837" s="255"/>
      <c r="AX837" s="255"/>
    </row>
    <row r="838" spans="2:50" x14ac:dyDescent="0.2">
      <c r="B838" s="255"/>
      <c r="C838" s="255"/>
      <c r="D838" s="255"/>
      <c r="E838" s="255"/>
      <c r="F838" s="255"/>
      <c r="G838" s="255"/>
      <c r="H838" s="255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  <c r="AA838" s="255"/>
      <c r="AB838" s="255"/>
      <c r="AC838" s="255"/>
      <c r="AD838" s="255"/>
      <c r="AE838" s="255"/>
      <c r="AF838" s="255"/>
      <c r="AG838" s="255"/>
      <c r="AH838" s="255"/>
      <c r="AI838" s="255"/>
      <c r="AJ838" s="255"/>
      <c r="AK838" s="255"/>
      <c r="AL838" s="255"/>
      <c r="AM838" s="255"/>
      <c r="AN838" s="255"/>
      <c r="AO838" s="255"/>
      <c r="AP838" s="255"/>
      <c r="AQ838" s="255"/>
      <c r="AR838" s="255"/>
      <c r="AS838" s="255"/>
      <c r="AT838" s="255"/>
      <c r="AU838" s="255"/>
      <c r="AV838" s="255"/>
      <c r="AW838" s="255"/>
      <c r="AX838" s="255"/>
    </row>
    <row r="839" spans="2:50" x14ac:dyDescent="0.2">
      <c r="B839" s="255"/>
      <c r="C839" s="255"/>
      <c r="D839" s="255"/>
      <c r="E839" s="255"/>
      <c r="F839" s="255"/>
      <c r="G839" s="255"/>
      <c r="H839" s="255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  <c r="AA839" s="255"/>
      <c r="AB839" s="255"/>
      <c r="AC839" s="255"/>
      <c r="AD839" s="255"/>
      <c r="AE839" s="255"/>
      <c r="AF839" s="255"/>
      <c r="AG839" s="255"/>
      <c r="AH839" s="255"/>
      <c r="AI839" s="255"/>
      <c r="AJ839" s="255"/>
      <c r="AK839" s="255"/>
      <c r="AL839" s="255"/>
      <c r="AM839" s="255"/>
      <c r="AN839" s="255"/>
      <c r="AO839" s="255"/>
      <c r="AP839" s="255"/>
      <c r="AQ839" s="255"/>
      <c r="AR839" s="255"/>
      <c r="AS839" s="255"/>
      <c r="AT839" s="255"/>
      <c r="AU839" s="255"/>
      <c r="AV839" s="255"/>
      <c r="AW839" s="255"/>
      <c r="AX839" s="255"/>
    </row>
    <row r="840" spans="2:50" x14ac:dyDescent="0.2">
      <c r="B840" s="255"/>
      <c r="C840" s="255"/>
      <c r="D840" s="255"/>
      <c r="E840" s="255"/>
      <c r="F840" s="255"/>
      <c r="G840" s="255"/>
      <c r="H840" s="255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  <c r="AA840" s="255"/>
      <c r="AB840" s="255"/>
      <c r="AC840" s="255"/>
      <c r="AD840" s="255"/>
      <c r="AE840" s="255"/>
      <c r="AF840" s="255"/>
      <c r="AG840" s="255"/>
      <c r="AH840" s="255"/>
      <c r="AI840" s="255"/>
      <c r="AJ840" s="255"/>
      <c r="AK840" s="255"/>
      <c r="AL840" s="255"/>
      <c r="AM840" s="255"/>
      <c r="AN840" s="255"/>
      <c r="AO840" s="255"/>
      <c r="AP840" s="255"/>
      <c r="AQ840" s="255"/>
      <c r="AR840" s="255"/>
      <c r="AS840" s="255"/>
      <c r="AT840" s="255"/>
      <c r="AU840" s="255"/>
      <c r="AV840" s="255"/>
      <c r="AW840" s="255"/>
      <c r="AX840" s="255"/>
    </row>
    <row r="841" spans="2:50" x14ac:dyDescent="0.2">
      <c r="B841" s="255"/>
      <c r="C841" s="255"/>
      <c r="D841" s="255"/>
      <c r="E841" s="255"/>
      <c r="F841" s="255"/>
      <c r="G841" s="255"/>
      <c r="H841" s="255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  <c r="AA841" s="255"/>
      <c r="AB841" s="255"/>
      <c r="AC841" s="255"/>
      <c r="AD841" s="255"/>
      <c r="AE841" s="255"/>
      <c r="AF841" s="255"/>
      <c r="AG841" s="255"/>
      <c r="AH841" s="255"/>
      <c r="AI841" s="255"/>
      <c r="AJ841" s="255"/>
      <c r="AK841" s="255"/>
      <c r="AL841" s="255"/>
      <c r="AM841" s="255"/>
      <c r="AN841" s="255"/>
      <c r="AO841" s="255"/>
      <c r="AP841" s="255"/>
      <c r="AQ841" s="255"/>
      <c r="AR841" s="255"/>
      <c r="AS841" s="255"/>
      <c r="AT841" s="255"/>
      <c r="AU841" s="255"/>
      <c r="AV841" s="255"/>
      <c r="AW841" s="255"/>
      <c r="AX841" s="255"/>
    </row>
    <row r="842" spans="2:50" x14ac:dyDescent="0.2">
      <c r="B842" s="255"/>
      <c r="C842" s="255"/>
      <c r="D842" s="255"/>
      <c r="E842" s="255"/>
      <c r="F842" s="255"/>
      <c r="G842" s="255"/>
      <c r="H842" s="255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  <c r="AA842" s="255"/>
      <c r="AB842" s="255"/>
      <c r="AC842" s="255"/>
      <c r="AD842" s="255"/>
      <c r="AE842" s="255"/>
      <c r="AF842" s="255"/>
      <c r="AG842" s="255"/>
      <c r="AH842" s="255"/>
      <c r="AI842" s="255"/>
      <c r="AJ842" s="255"/>
      <c r="AK842" s="255"/>
      <c r="AL842" s="255"/>
      <c r="AM842" s="255"/>
      <c r="AN842" s="255"/>
      <c r="AO842" s="255"/>
      <c r="AP842" s="255"/>
      <c r="AQ842" s="255"/>
      <c r="AR842" s="255"/>
      <c r="AS842" s="255"/>
      <c r="AT842" s="255"/>
      <c r="AU842" s="255"/>
      <c r="AV842" s="255"/>
      <c r="AW842" s="255"/>
      <c r="AX842" s="255"/>
    </row>
    <row r="843" spans="2:50" x14ac:dyDescent="0.2">
      <c r="B843" s="255"/>
      <c r="C843" s="255"/>
      <c r="D843" s="255"/>
      <c r="E843" s="255"/>
      <c r="F843" s="255"/>
      <c r="G843" s="255"/>
      <c r="H843" s="255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  <c r="AA843" s="255"/>
      <c r="AB843" s="255"/>
      <c r="AC843" s="255"/>
      <c r="AD843" s="255"/>
      <c r="AE843" s="255"/>
      <c r="AF843" s="255"/>
      <c r="AG843" s="255"/>
      <c r="AH843" s="255"/>
      <c r="AI843" s="255"/>
      <c r="AJ843" s="255"/>
      <c r="AK843" s="255"/>
      <c r="AL843" s="255"/>
      <c r="AM843" s="255"/>
      <c r="AN843" s="255"/>
      <c r="AO843" s="255"/>
      <c r="AP843" s="255"/>
      <c r="AQ843" s="255"/>
      <c r="AR843" s="255"/>
      <c r="AS843" s="255"/>
      <c r="AT843" s="255"/>
      <c r="AU843" s="255"/>
      <c r="AV843" s="255"/>
      <c r="AW843" s="255"/>
      <c r="AX843" s="255"/>
    </row>
    <row r="844" spans="2:50" x14ac:dyDescent="0.2">
      <c r="B844" s="255"/>
      <c r="C844" s="255"/>
      <c r="D844" s="255"/>
      <c r="E844" s="255"/>
      <c r="F844" s="255"/>
      <c r="G844" s="255"/>
      <c r="H844" s="255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  <c r="AA844" s="255"/>
      <c r="AB844" s="255"/>
      <c r="AC844" s="255"/>
      <c r="AD844" s="255"/>
      <c r="AE844" s="255"/>
      <c r="AF844" s="255"/>
      <c r="AG844" s="255"/>
      <c r="AH844" s="255"/>
      <c r="AI844" s="255"/>
      <c r="AJ844" s="255"/>
      <c r="AK844" s="255"/>
      <c r="AL844" s="255"/>
      <c r="AM844" s="255"/>
      <c r="AN844" s="255"/>
      <c r="AO844" s="255"/>
      <c r="AP844" s="255"/>
      <c r="AQ844" s="255"/>
      <c r="AR844" s="255"/>
      <c r="AS844" s="255"/>
      <c r="AT844" s="255"/>
      <c r="AU844" s="255"/>
      <c r="AV844" s="255"/>
      <c r="AW844" s="255"/>
      <c r="AX844" s="255"/>
    </row>
    <row r="845" spans="2:50" x14ac:dyDescent="0.2">
      <c r="B845" s="255"/>
      <c r="C845" s="255"/>
      <c r="D845" s="255"/>
      <c r="E845" s="255"/>
      <c r="F845" s="255"/>
      <c r="G845" s="255"/>
      <c r="H845" s="255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  <c r="AN845" s="255"/>
      <c r="AO845" s="255"/>
      <c r="AP845" s="255"/>
      <c r="AQ845" s="255"/>
      <c r="AR845" s="255"/>
      <c r="AS845" s="255"/>
      <c r="AT845" s="255"/>
      <c r="AU845" s="255"/>
      <c r="AV845" s="255"/>
      <c r="AW845" s="255"/>
      <c r="AX845" s="255"/>
    </row>
    <row r="846" spans="2:50" x14ac:dyDescent="0.2">
      <c r="B846" s="255"/>
      <c r="C846" s="255"/>
      <c r="D846" s="255"/>
      <c r="E846" s="255"/>
      <c r="F846" s="255"/>
      <c r="G846" s="255"/>
      <c r="H846" s="255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  <c r="AN846" s="255"/>
      <c r="AO846" s="255"/>
      <c r="AP846" s="255"/>
      <c r="AQ846" s="255"/>
      <c r="AR846" s="255"/>
      <c r="AS846" s="255"/>
      <c r="AT846" s="255"/>
      <c r="AU846" s="255"/>
      <c r="AV846" s="255"/>
      <c r="AW846" s="255"/>
      <c r="AX846" s="255"/>
    </row>
    <row r="847" spans="2:50" x14ac:dyDescent="0.2">
      <c r="B847" s="255"/>
      <c r="C847" s="255"/>
      <c r="D847" s="255"/>
      <c r="E847" s="255"/>
      <c r="F847" s="255"/>
      <c r="G847" s="255"/>
      <c r="H847" s="255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  <c r="AN847" s="255"/>
      <c r="AO847" s="255"/>
      <c r="AP847" s="255"/>
      <c r="AQ847" s="255"/>
      <c r="AR847" s="255"/>
      <c r="AS847" s="255"/>
      <c r="AT847" s="255"/>
      <c r="AU847" s="255"/>
      <c r="AV847" s="255"/>
      <c r="AW847" s="255"/>
      <c r="AX847" s="255"/>
    </row>
    <row r="848" spans="2:50" x14ac:dyDescent="0.2">
      <c r="B848" s="255"/>
      <c r="C848" s="255"/>
      <c r="D848" s="255"/>
      <c r="E848" s="255"/>
      <c r="F848" s="255"/>
      <c r="G848" s="255"/>
      <c r="H848" s="255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  <c r="AN848" s="255"/>
      <c r="AO848" s="255"/>
      <c r="AP848" s="255"/>
      <c r="AQ848" s="255"/>
      <c r="AR848" s="255"/>
      <c r="AS848" s="255"/>
      <c r="AT848" s="255"/>
      <c r="AU848" s="255"/>
      <c r="AV848" s="255"/>
      <c r="AW848" s="255"/>
      <c r="AX848" s="255"/>
    </row>
    <row r="849" spans="2:50" x14ac:dyDescent="0.2">
      <c r="B849" s="255"/>
      <c r="C849" s="255"/>
      <c r="D849" s="255"/>
      <c r="E849" s="255"/>
      <c r="F849" s="255"/>
      <c r="G849" s="255"/>
      <c r="H849" s="255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  <c r="AN849" s="255"/>
      <c r="AO849" s="255"/>
      <c r="AP849" s="255"/>
      <c r="AQ849" s="255"/>
      <c r="AR849" s="255"/>
      <c r="AS849" s="255"/>
      <c r="AT849" s="255"/>
      <c r="AU849" s="255"/>
      <c r="AV849" s="255"/>
      <c r="AW849" s="255"/>
      <c r="AX849" s="255"/>
    </row>
    <row r="850" spans="2:50" x14ac:dyDescent="0.2">
      <c r="B850" s="255"/>
      <c r="C850" s="255"/>
      <c r="D850" s="255"/>
      <c r="E850" s="255"/>
      <c r="F850" s="255"/>
      <c r="G850" s="255"/>
      <c r="H850" s="255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  <c r="AN850" s="255"/>
      <c r="AO850" s="255"/>
      <c r="AP850" s="255"/>
      <c r="AQ850" s="255"/>
      <c r="AR850" s="255"/>
      <c r="AS850" s="255"/>
      <c r="AT850" s="255"/>
      <c r="AU850" s="255"/>
      <c r="AV850" s="255"/>
      <c r="AW850" s="255"/>
      <c r="AX850" s="255"/>
    </row>
    <row r="851" spans="2:50" x14ac:dyDescent="0.2">
      <c r="B851" s="255"/>
      <c r="C851" s="255"/>
      <c r="D851" s="255"/>
      <c r="E851" s="255"/>
      <c r="F851" s="255"/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  <c r="AN851" s="255"/>
      <c r="AO851" s="255"/>
      <c r="AP851" s="255"/>
      <c r="AQ851" s="255"/>
      <c r="AR851" s="255"/>
      <c r="AS851" s="255"/>
      <c r="AT851" s="255"/>
      <c r="AU851" s="255"/>
      <c r="AV851" s="255"/>
      <c r="AW851" s="255"/>
      <c r="AX851" s="255"/>
    </row>
    <row r="852" spans="2:50" x14ac:dyDescent="0.2">
      <c r="B852" s="255"/>
      <c r="C852" s="255"/>
      <c r="D852" s="255"/>
      <c r="E852" s="255"/>
      <c r="F852" s="255"/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  <c r="AN852" s="255"/>
      <c r="AO852" s="255"/>
      <c r="AP852" s="255"/>
      <c r="AQ852" s="255"/>
      <c r="AR852" s="255"/>
      <c r="AS852" s="255"/>
      <c r="AT852" s="255"/>
      <c r="AU852" s="255"/>
      <c r="AV852" s="255"/>
      <c r="AW852" s="255"/>
      <c r="AX852" s="255"/>
    </row>
    <row r="853" spans="2:50" x14ac:dyDescent="0.2">
      <c r="B853" s="255"/>
      <c r="C853" s="255"/>
      <c r="D853" s="255"/>
      <c r="E853" s="255"/>
      <c r="F853" s="255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  <c r="AN853" s="255"/>
      <c r="AO853" s="255"/>
      <c r="AP853" s="255"/>
      <c r="AQ853" s="255"/>
      <c r="AR853" s="255"/>
      <c r="AS853" s="255"/>
      <c r="AT853" s="255"/>
      <c r="AU853" s="255"/>
      <c r="AV853" s="255"/>
      <c r="AW853" s="255"/>
      <c r="AX853" s="255"/>
    </row>
    <row r="854" spans="2:50" x14ac:dyDescent="0.2">
      <c r="B854" s="255"/>
      <c r="C854" s="255"/>
      <c r="D854" s="255"/>
      <c r="E854" s="255"/>
      <c r="F854" s="255"/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  <c r="AN854" s="255"/>
      <c r="AO854" s="255"/>
      <c r="AP854" s="255"/>
      <c r="AQ854" s="255"/>
      <c r="AR854" s="255"/>
      <c r="AS854" s="255"/>
      <c r="AT854" s="255"/>
      <c r="AU854" s="255"/>
      <c r="AV854" s="255"/>
      <c r="AW854" s="255"/>
      <c r="AX854" s="255"/>
    </row>
    <row r="855" spans="2:50" x14ac:dyDescent="0.2">
      <c r="B855" s="255"/>
      <c r="C855" s="255"/>
      <c r="D855" s="255"/>
      <c r="E855" s="255"/>
      <c r="F855" s="255"/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  <c r="AN855" s="255"/>
      <c r="AO855" s="255"/>
      <c r="AP855" s="255"/>
      <c r="AQ855" s="255"/>
      <c r="AR855" s="255"/>
      <c r="AS855" s="255"/>
      <c r="AT855" s="255"/>
      <c r="AU855" s="255"/>
      <c r="AV855" s="255"/>
      <c r="AW855" s="255"/>
      <c r="AX855" s="255"/>
    </row>
    <row r="856" spans="2:50" x14ac:dyDescent="0.2">
      <c r="B856" s="255"/>
      <c r="C856" s="255"/>
      <c r="D856" s="255"/>
      <c r="E856" s="255"/>
      <c r="F856" s="255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  <c r="AN856" s="255"/>
      <c r="AO856" s="255"/>
      <c r="AP856" s="255"/>
      <c r="AQ856" s="255"/>
      <c r="AR856" s="255"/>
      <c r="AS856" s="255"/>
      <c r="AT856" s="255"/>
      <c r="AU856" s="255"/>
      <c r="AV856" s="255"/>
      <c r="AW856" s="255"/>
      <c r="AX856" s="255"/>
    </row>
    <row r="857" spans="2:50" x14ac:dyDescent="0.2">
      <c r="B857" s="255"/>
      <c r="C857" s="255"/>
      <c r="D857" s="255"/>
      <c r="E857" s="255"/>
      <c r="F857" s="255"/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  <c r="AN857" s="255"/>
      <c r="AO857" s="255"/>
      <c r="AP857" s="255"/>
      <c r="AQ857" s="255"/>
      <c r="AR857" s="255"/>
      <c r="AS857" s="255"/>
      <c r="AT857" s="255"/>
      <c r="AU857" s="255"/>
      <c r="AV857" s="255"/>
      <c r="AW857" s="255"/>
      <c r="AX857" s="255"/>
    </row>
    <row r="858" spans="2:50" x14ac:dyDescent="0.2">
      <c r="B858" s="255"/>
      <c r="C858" s="255"/>
      <c r="D858" s="255"/>
      <c r="E858" s="255"/>
      <c r="F858" s="255"/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  <c r="AN858" s="255"/>
      <c r="AO858" s="255"/>
      <c r="AP858" s="255"/>
      <c r="AQ858" s="255"/>
      <c r="AR858" s="255"/>
      <c r="AS858" s="255"/>
      <c r="AT858" s="255"/>
      <c r="AU858" s="255"/>
      <c r="AV858" s="255"/>
      <c r="AW858" s="255"/>
      <c r="AX858" s="255"/>
    </row>
    <row r="859" spans="2:50" x14ac:dyDescent="0.2">
      <c r="B859" s="255"/>
      <c r="C859" s="255"/>
      <c r="D859" s="255"/>
      <c r="E859" s="255"/>
      <c r="F859" s="255"/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  <c r="AN859" s="255"/>
      <c r="AO859" s="255"/>
      <c r="AP859" s="255"/>
      <c r="AQ859" s="255"/>
      <c r="AR859" s="255"/>
      <c r="AS859" s="255"/>
      <c r="AT859" s="255"/>
      <c r="AU859" s="255"/>
      <c r="AV859" s="255"/>
      <c r="AW859" s="255"/>
      <c r="AX859" s="255"/>
    </row>
    <row r="860" spans="2:50" x14ac:dyDescent="0.2">
      <c r="B860" s="255"/>
      <c r="C860" s="255"/>
      <c r="D860" s="255"/>
      <c r="E860" s="255"/>
      <c r="F860" s="255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  <c r="AN860" s="255"/>
      <c r="AO860" s="255"/>
      <c r="AP860" s="255"/>
      <c r="AQ860" s="255"/>
      <c r="AR860" s="255"/>
      <c r="AS860" s="255"/>
      <c r="AT860" s="255"/>
      <c r="AU860" s="255"/>
      <c r="AV860" s="255"/>
      <c r="AW860" s="255"/>
      <c r="AX860" s="255"/>
    </row>
    <row r="861" spans="2:50" x14ac:dyDescent="0.2">
      <c r="B861" s="255"/>
      <c r="C861" s="255"/>
      <c r="D861" s="255"/>
      <c r="E861" s="255"/>
      <c r="F861" s="255"/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  <c r="AN861" s="255"/>
      <c r="AO861" s="255"/>
      <c r="AP861" s="255"/>
      <c r="AQ861" s="255"/>
      <c r="AR861" s="255"/>
      <c r="AS861" s="255"/>
      <c r="AT861" s="255"/>
      <c r="AU861" s="255"/>
      <c r="AV861" s="255"/>
      <c r="AW861" s="255"/>
      <c r="AX861" s="255"/>
    </row>
    <row r="862" spans="2:50" x14ac:dyDescent="0.2">
      <c r="B862" s="255"/>
      <c r="C862" s="255"/>
      <c r="D862" s="255"/>
      <c r="E862" s="255"/>
      <c r="F862" s="255"/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  <c r="AN862" s="255"/>
      <c r="AO862" s="255"/>
      <c r="AP862" s="255"/>
      <c r="AQ862" s="255"/>
      <c r="AR862" s="255"/>
      <c r="AS862" s="255"/>
      <c r="AT862" s="255"/>
      <c r="AU862" s="255"/>
      <c r="AV862" s="255"/>
      <c r="AW862" s="255"/>
      <c r="AX862" s="255"/>
    </row>
    <row r="863" spans="2:50" x14ac:dyDescent="0.2">
      <c r="B863" s="255"/>
      <c r="C863" s="255"/>
      <c r="D863" s="255"/>
      <c r="E863" s="255"/>
      <c r="F863" s="255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  <c r="AN863" s="255"/>
      <c r="AO863" s="255"/>
      <c r="AP863" s="255"/>
      <c r="AQ863" s="255"/>
      <c r="AR863" s="255"/>
      <c r="AS863" s="255"/>
      <c r="AT863" s="255"/>
      <c r="AU863" s="255"/>
      <c r="AV863" s="255"/>
      <c r="AW863" s="255"/>
      <c r="AX863" s="255"/>
    </row>
    <row r="864" spans="2:50" x14ac:dyDescent="0.2">
      <c r="B864" s="255"/>
      <c r="C864" s="255"/>
      <c r="D864" s="255"/>
      <c r="E864" s="255"/>
      <c r="F864" s="255"/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  <c r="AN864" s="255"/>
      <c r="AO864" s="255"/>
      <c r="AP864" s="255"/>
      <c r="AQ864" s="255"/>
      <c r="AR864" s="255"/>
      <c r="AS864" s="255"/>
      <c r="AT864" s="255"/>
      <c r="AU864" s="255"/>
      <c r="AV864" s="255"/>
      <c r="AW864" s="255"/>
      <c r="AX864" s="255"/>
    </row>
    <row r="865" spans="2:50" x14ac:dyDescent="0.2">
      <c r="B865" s="255"/>
      <c r="C865" s="255"/>
      <c r="D865" s="255"/>
      <c r="E865" s="255"/>
      <c r="F865" s="255"/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  <c r="AN865" s="255"/>
      <c r="AO865" s="255"/>
      <c r="AP865" s="255"/>
      <c r="AQ865" s="255"/>
      <c r="AR865" s="255"/>
      <c r="AS865" s="255"/>
      <c r="AT865" s="255"/>
      <c r="AU865" s="255"/>
      <c r="AV865" s="255"/>
      <c r="AW865" s="255"/>
      <c r="AX865" s="255"/>
    </row>
    <row r="866" spans="2:50" x14ac:dyDescent="0.2">
      <c r="B866" s="255"/>
      <c r="C866" s="255"/>
      <c r="D866" s="255"/>
      <c r="E866" s="255"/>
      <c r="F866" s="255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  <c r="AN866" s="255"/>
      <c r="AO866" s="255"/>
      <c r="AP866" s="255"/>
      <c r="AQ866" s="255"/>
      <c r="AR866" s="255"/>
      <c r="AS866" s="255"/>
      <c r="AT866" s="255"/>
      <c r="AU866" s="255"/>
      <c r="AV866" s="255"/>
      <c r="AW866" s="255"/>
      <c r="AX866" s="255"/>
    </row>
    <row r="867" spans="2:50" x14ac:dyDescent="0.2">
      <c r="B867" s="255"/>
      <c r="C867" s="255"/>
      <c r="D867" s="255"/>
      <c r="E867" s="255"/>
      <c r="F867" s="255"/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  <c r="AN867" s="255"/>
      <c r="AO867" s="255"/>
      <c r="AP867" s="255"/>
      <c r="AQ867" s="255"/>
      <c r="AR867" s="255"/>
      <c r="AS867" s="255"/>
      <c r="AT867" s="255"/>
      <c r="AU867" s="255"/>
      <c r="AV867" s="255"/>
      <c r="AW867" s="255"/>
      <c r="AX867" s="255"/>
    </row>
    <row r="868" spans="2:50" x14ac:dyDescent="0.2"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  <c r="AN868" s="255"/>
      <c r="AO868" s="255"/>
      <c r="AP868" s="255"/>
      <c r="AQ868" s="255"/>
      <c r="AR868" s="255"/>
      <c r="AS868" s="255"/>
      <c r="AT868" s="255"/>
      <c r="AU868" s="255"/>
      <c r="AV868" s="255"/>
      <c r="AW868" s="255"/>
      <c r="AX868" s="255"/>
    </row>
    <row r="869" spans="2:50" x14ac:dyDescent="0.2">
      <c r="B869" s="255"/>
      <c r="C869" s="255"/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  <c r="AN869" s="255"/>
      <c r="AO869" s="255"/>
      <c r="AP869" s="255"/>
      <c r="AQ869" s="255"/>
      <c r="AR869" s="255"/>
      <c r="AS869" s="255"/>
      <c r="AT869" s="255"/>
      <c r="AU869" s="255"/>
      <c r="AV869" s="255"/>
      <c r="AW869" s="255"/>
      <c r="AX869" s="255"/>
    </row>
    <row r="870" spans="2:50" x14ac:dyDescent="0.2">
      <c r="B870" s="255"/>
      <c r="C870" s="255"/>
      <c r="D870" s="255"/>
      <c r="E870" s="255"/>
      <c r="F870" s="255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  <c r="AN870" s="255"/>
      <c r="AO870" s="255"/>
      <c r="AP870" s="255"/>
      <c r="AQ870" s="255"/>
      <c r="AR870" s="255"/>
      <c r="AS870" s="255"/>
      <c r="AT870" s="255"/>
      <c r="AU870" s="255"/>
      <c r="AV870" s="255"/>
      <c r="AW870" s="255"/>
      <c r="AX870" s="255"/>
    </row>
    <row r="871" spans="2:50" x14ac:dyDescent="0.2">
      <c r="B871" s="255"/>
      <c r="C871" s="255"/>
      <c r="D871" s="255"/>
      <c r="E871" s="255"/>
      <c r="F871" s="255"/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  <c r="AN871" s="255"/>
      <c r="AO871" s="255"/>
      <c r="AP871" s="255"/>
      <c r="AQ871" s="255"/>
      <c r="AR871" s="255"/>
      <c r="AS871" s="255"/>
      <c r="AT871" s="255"/>
      <c r="AU871" s="255"/>
      <c r="AV871" s="255"/>
      <c r="AW871" s="255"/>
      <c r="AX871" s="255"/>
    </row>
    <row r="872" spans="2:50" x14ac:dyDescent="0.2">
      <c r="B872" s="255"/>
      <c r="C872" s="255"/>
      <c r="D872" s="255"/>
      <c r="E872" s="255"/>
      <c r="F872" s="255"/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  <c r="AN872" s="255"/>
      <c r="AO872" s="255"/>
      <c r="AP872" s="255"/>
      <c r="AQ872" s="255"/>
      <c r="AR872" s="255"/>
      <c r="AS872" s="255"/>
      <c r="AT872" s="255"/>
      <c r="AU872" s="255"/>
      <c r="AV872" s="255"/>
      <c r="AW872" s="255"/>
      <c r="AX872" s="255"/>
    </row>
    <row r="873" spans="2:50" x14ac:dyDescent="0.2">
      <c r="B873" s="255"/>
      <c r="C873" s="255"/>
      <c r="D873" s="255"/>
      <c r="E873" s="255"/>
      <c r="F873" s="255"/>
      <c r="G873" s="255"/>
      <c r="H873" s="255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  <c r="AN873" s="255"/>
      <c r="AO873" s="255"/>
      <c r="AP873" s="255"/>
      <c r="AQ873" s="255"/>
      <c r="AR873" s="255"/>
      <c r="AS873" s="255"/>
      <c r="AT873" s="255"/>
      <c r="AU873" s="255"/>
      <c r="AV873" s="255"/>
      <c r="AW873" s="255"/>
      <c r="AX873" s="255"/>
    </row>
    <row r="874" spans="2:50" x14ac:dyDescent="0.2">
      <c r="B874" s="255"/>
      <c r="C874" s="255"/>
      <c r="D874" s="255"/>
      <c r="E874" s="255"/>
      <c r="F874" s="255"/>
      <c r="G874" s="255"/>
      <c r="H874" s="255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  <c r="AN874" s="255"/>
      <c r="AO874" s="255"/>
      <c r="AP874" s="255"/>
      <c r="AQ874" s="255"/>
      <c r="AR874" s="255"/>
      <c r="AS874" s="255"/>
      <c r="AT874" s="255"/>
      <c r="AU874" s="255"/>
      <c r="AV874" s="255"/>
      <c r="AW874" s="255"/>
      <c r="AX874" s="255"/>
    </row>
    <row r="875" spans="2:50" x14ac:dyDescent="0.2">
      <c r="B875" s="255"/>
      <c r="C875" s="255"/>
      <c r="D875" s="255"/>
      <c r="E875" s="255"/>
      <c r="F875" s="255"/>
      <c r="G875" s="255"/>
      <c r="H875" s="255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  <c r="AN875" s="255"/>
      <c r="AO875" s="255"/>
      <c r="AP875" s="255"/>
      <c r="AQ875" s="255"/>
      <c r="AR875" s="255"/>
      <c r="AS875" s="255"/>
      <c r="AT875" s="255"/>
      <c r="AU875" s="255"/>
      <c r="AV875" s="255"/>
      <c r="AW875" s="255"/>
      <c r="AX875" s="255"/>
    </row>
    <row r="876" spans="2:50" x14ac:dyDescent="0.2">
      <c r="B876" s="255"/>
      <c r="C876" s="255"/>
      <c r="D876" s="255"/>
      <c r="E876" s="255"/>
      <c r="F876" s="255"/>
      <c r="G876" s="255"/>
      <c r="H876" s="255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  <c r="AN876" s="255"/>
      <c r="AO876" s="255"/>
      <c r="AP876" s="255"/>
      <c r="AQ876" s="255"/>
      <c r="AR876" s="255"/>
      <c r="AS876" s="255"/>
      <c r="AT876" s="255"/>
      <c r="AU876" s="255"/>
      <c r="AV876" s="255"/>
      <c r="AW876" s="255"/>
      <c r="AX876" s="255"/>
    </row>
    <row r="877" spans="2:50" x14ac:dyDescent="0.2">
      <c r="B877" s="255"/>
      <c r="C877" s="255"/>
      <c r="D877" s="255"/>
      <c r="E877" s="255"/>
      <c r="F877" s="255"/>
      <c r="G877" s="255"/>
      <c r="H877" s="255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  <c r="AN877" s="255"/>
      <c r="AO877" s="255"/>
      <c r="AP877" s="255"/>
      <c r="AQ877" s="255"/>
      <c r="AR877" s="255"/>
      <c r="AS877" s="255"/>
      <c r="AT877" s="255"/>
      <c r="AU877" s="255"/>
      <c r="AV877" s="255"/>
      <c r="AW877" s="255"/>
      <c r="AX877" s="255"/>
    </row>
    <row r="878" spans="2:50" x14ac:dyDescent="0.2">
      <c r="B878" s="255"/>
      <c r="C878" s="255"/>
      <c r="D878" s="255"/>
      <c r="E878" s="255"/>
      <c r="F878" s="255"/>
      <c r="G878" s="255"/>
      <c r="H878" s="255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  <c r="AN878" s="255"/>
      <c r="AO878" s="255"/>
      <c r="AP878" s="255"/>
      <c r="AQ878" s="255"/>
      <c r="AR878" s="255"/>
      <c r="AS878" s="255"/>
      <c r="AT878" s="255"/>
      <c r="AU878" s="255"/>
      <c r="AV878" s="255"/>
      <c r="AW878" s="255"/>
      <c r="AX878" s="255"/>
    </row>
    <row r="879" spans="2:50" x14ac:dyDescent="0.2"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  <c r="AN879" s="255"/>
      <c r="AO879" s="255"/>
      <c r="AP879" s="255"/>
      <c r="AQ879" s="255"/>
      <c r="AR879" s="255"/>
      <c r="AS879" s="255"/>
      <c r="AT879" s="255"/>
      <c r="AU879" s="255"/>
      <c r="AV879" s="255"/>
      <c r="AW879" s="255"/>
      <c r="AX879" s="255"/>
    </row>
    <row r="880" spans="2:50" x14ac:dyDescent="0.2">
      <c r="B880" s="255"/>
      <c r="C880" s="255"/>
      <c r="D880" s="255"/>
      <c r="E880" s="255"/>
      <c r="F880" s="255"/>
      <c r="G880" s="255"/>
      <c r="H880" s="255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  <c r="AN880" s="255"/>
      <c r="AO880" s="255"/>
      <c r="AP880" s="255"/>
      <c r="AQ880" s="255"/>
      <c r="AR880" s="255"/>
      <c r="AS880" s="255"/>
      <c r="AT880" s="255"/>
      <c r="AU880" s="255"/>
      <c r="AV880" s="255"/>
      <c r="AW880" s="255"/>
      <c r="AX880" s="255"/>
    </row>
    <row r="881" spans="2:50" x14ac:dyDescent="0.2">
      <c r="B881" s="255"/>
      <c r="C881" s="255"/>
      <c r="D881" s="255"/>
      <c r="E881" s="255"/>
      <c r="F881" s="255"/>
      <c r="G881" s="255"/>
      <c r="H881" s="255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  <c r="AN881" s="255"/>
      <c r="AO881" s="255"/>
      <c r="AP881" s="255"/>
      <c r="AQ881" s="255"/>
      <c r="AR881" s="255"/>
      <c r="AS881" s="255"/>
      <c r="AT881" s="255"/>
      <c r="AU881" s="255"/>
      <c r="AV881" s="255"/>
      <c r="AW881" s="255"/>
      <c r="AX881" s="255"/>
    </row>
    <row r="882" spans="2:50" x14ac:dyDescent="0.2">
      <c r="B882" s="255"/>
      <c r="C882" s="255"/>
      <c r="D882" s="255"/>
      <c r="E882" s="255"/>
      <c r="F882" s="255"/>
      <c r="G882" s="255"/>
      <c r="H882" s="255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  <c r="AN882" s="255"/>
      <c r="AO882" s="255"/>
      <c r="AP882" s="255"/>
      <c r="AQ882" s="255"/>
      <c r="AR882" s="255"/>
      <c r="AS882" s="255"/>
      <c r="AT882" s="255"/>
      <c r="AU882" s="255"/>
      <c r="AV882" s="255"/>
      <c r="AW882" s="255"/>
      <c r="AX882" s="255"/>
    </row>
    <row r="883" spans="2:50" x14ac:dyDescent="0.2">
      <c r="B883" s="255"/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  <c r="AN883" s="255"/>
      <c r="AO883" s="255"/>
      <c r="AP883" s="255"/>
      <c r="AQ883" s="255"/>
      <c r="AR883" s="255"/>
      <c r="AS883" s="255"/>
      <c r="AT883" s="255"/>
      <c r="AU883" s="255"/>
      <c r="AV883" s="255"/>
      <c r="AW883" s="255"/>
      <c r="AX883" s="255"/>
    </row>
    <row r="884" spans="2:50" x14ac:dyDescent="0.2">
      <c r="B884" s="255"/>
      <c r="C884" s="255"/>
      <c r="D884" s="255"/>
      <c r="E884" s="255"/>
      <c r="F884" s="255"/>
      <c r="G884" s="255"/>
      <c r="H884" s="255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  <c r="AN884" s="255"/>
      <c r="AO884" s="255"/>
      <c r="AP884" s="255"/>
      <c r="AQ884" s="255"/>
      <c r="AR884" s="255"/>
      <c r="AS884" s="255"/>
      <c r="AT884" s="255"/>
      <c r="AU884" s="255"/>
      <c r="AV884" s="255"/>
      <c r="AW884" s="255"/>
      <c r="AX884" s="255"/>
    </row>
    <row r="885" spans="2:50" x14ac:dyDescent="0.2">
      <c r="B885" s="255"/>
      <c r="C885" s="255"/>
      <c r="D885" s="255"/>
      <c r="E885" s="255"/>
      <c r="F885" s="255"/>
      <c r="G885" s="255"/>
      <c r="H885" s="255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  <c r="AN885" s="255"/>
      <c r="AO885" s="255"/>
      <c r="AP885" s="255"/>
      <c r="AQ885" s="255"/>
      <c r="AR885" s="255"/>
      <c r="AS885" s="255"/>
      <c r="AT885" s="255"/>
      <c r="AU885" s="255"/>
      <c r="AV885" s="255"/>
      <c r="AW885" s="255"/>
      <c r="AX885" s="255"/>
    </row>
    <row r="886" spans="2:50" x14ac:dyDescent="0.2">
      <c r="B886" s="255"/>
      <c r="C886" s="255"/>
      <c r="D886" s="255"/>
      <c r="E886" s="255"/>
      <c r="F886" s="255"/>
      <c r="G886" s="255"/>
      <c r="H886" s="255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  <c r="AN886" s="255"/>
      <c r="AO886" s="255"/>
      <c r="AP886" s="255"/>
      <c r="AQ886" s="255"/>
      <c r="AR886" s="255"/>
      <c r="AS886" s="255"/>
      <c r="AT886" s="255"/>
      <c r="AU886" s="255"/>
      <c r="AV886" s="255"/>
      <c r="AW886" s="255"/>
      <c r="AX886" s="255"/>
    </row>
    <row r="887" spans="2:50" x14ac:dyDescent="0.2">
      <c r="B887" s="255"/>
      <c r="C887" s="255"/>
      <c r="D887" s="255"/>
      <c r="E887" s="255"/>
      <c r="F887" s="255"/>
      <c r="G887" s="255"/>
      <c r="H887" s="255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  <c r="AN887" s="255"/>
      <c r="AO887" s="255"/>
      <c r="AP887" s="255"/>
      <c r="AQ887" s="255"/>
      <c r="AR887" s="255"/>
      <c r="AS887" s="255"/>
      <c r="AT887" s="255"/>
      <c r="AU887" s="255"/>
      <c r="AV887" s="255"/>
      <c r="AW887" s="255"/>
      <c r="AX887" s="255"/>
    </row>
    <row r="888" spans="2:50" x14ac:dyDescent="0.2">
      <c r="B888" s="255"/>
      <c r="C888" s="255"/>
      <c r="D888" s="255"/>
      <c r="E888" s="255"/>
      <c r="F888" s="255"/>
      <c r="G888" s="255"/>
      <c r="H888" s="255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  <c r="AN888" s="255"/>
      <c r="AO888" s="255"/>
      <c r="AP888" s="255"/>
      <c r="AQ888" s="255"/>
      <c r="AR888" s="255"/>
      <c r="AS888" s="255"/>
      <c r="AT888" s="255"/>
      <c r="AU888" s="255"/>
      <c r="AV888" s="255"/>
      <c r="AW888" s="255"/>
      <c r="AX888" s="255"/>
    </row>
    <row r="889" spans="2:50" x14ac:dyDescent="0.2">
      <c r="B889" s="255"/>
      <c r="C889" s="255"/>
      <c r="D889" s="255"/>
      <c r="E889" s="255"/>
      <c r="F889" s="255"/>
      <c r="G889" s="255"/>
      <c r="H889" s="255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  <c r="AN889" s="255"/>
      <c r="AO889" s="255"/>
      <c r="AP889" s="255"/>
      <c r="AQ889" s="255"/>
      <c r="AR889" s="255"/>
      <c r="AS889" s="255"/>
      <c r="AT889" s="255"/>
      <c r="AU889" s="255"/>
      <c r="AV889" s="255"/>
      <c r="AW889" s="255"/>
      <c r="AX889" s="255"/>
    </row>
    <row r="890" spans="2:50" x14ac:dyDescent="0.2">
      <c r="B890" s="255"/>
      <c r="C890" s="255"/>
      <c r="D890" s="255"/>
      <c r="E890" s="255"/>
      <c r="F890" s="255"/>
      <c r="G890" s="255"/>
      <c r="H890" s="255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  <c r="AN890" s="255"/>
      <c r="AO890" s="255"/>
      <c r="AP890" s="255"/>
      <c r="AQ890" s="255"/>
      <c r="AR890" s="255"/>
      <c r="AS890" s="255"/>
      <c r="AT890" s="255"/>
      <c r="AU890" s="255"/>
      <c r="AV890" s="255"/>
      <c r="AW890" s="255"/>
      <c r="AX890" s="255"/>
    </row>
    <row r="891" spans="2:50" x14ac:dyDescent="0.2">
      <c r="B891" s="255"/>
      <c r="C891" s="255"/>
      <c r="D891" s="255"/>
      <c r="E891" s="255"/>
      <c r="F891" s="255"/>
      <c r="G891" s="255"/>
      <c r="H891" s="255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  <c r="AN891" s="255"/>
      <c r="AO891" s="255"/>
      <c r="AP891" s="255"/>
      <c r="AQ891" s="255"/>
      <c r="AR891" s="255"/>
      <c r="AS891" s="255"/>
      <c r="AT891" s="255"/>
      <c r="AU891" s="255"/>
      <c r="AV891" s="255"/>
      <c r="AW891" s="255"/>
      <c r="AX891" s="255"/>
    </row>
    <row r="892" spans="2:50" x14ac:dyDescent="0.2">
      <c r="B892" s="255"/>
      <c r="C892" s="255"/>
      <c r="D892" s="255"/>
      <c r="E892" s="255"/>
      <c r="F892" s="255"/>
      <c r="G892" s="255"/>
      <c r="H892" s="255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  <c r="AN892" s="255"/>
      <c r="AO892" s="255"/>
      <c r="AP892" s="255"/>
      <c r="AQ892" s="255"/>
      <c r="AR892" s="255"/>
      <c r="AS892" s="255"/>
      <c r="AT892" s="255"/>
      <c r="AU892" s="255"/>
      <c r="AV892" s="255"/>
      <c r="AW892" s="255"/>
      <c r="AX892" s="255"/>
    </row>
    <row r="893" spans="2:50" x14ac:dyDescent="0.2">
      <c r="B893" s="255"/>
      <c r="C893" s="255"/>
      <c r="D893" s="255"/>
      <c r="E893" s="255"/>
      <c r="F893" s="255"/>
      <c r="G893" s="255"/>
      <c r="H893" s="255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  <c r="AN893" s="255"/>
      <c r="AO893" s="255"/>
      <c r="AP893" s="255"/>
      <c r="AQ893" s="255"/>
      <c r="AR893" s="255"/>
      <c r="AS893" s="255"/>
      <c r="AT893" s="255"/>
      <c r="AU893" s="255"/>
      <c r="AV893" s="255"/>
      <c r="AW893" s="255"/>
      <c r="AX893" s="255"/>
    </row>
    <row r="894" spans="2:50" x14ac:dyDescent="0.2">
      <c r="B894" s="255"/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  <c r="AN894" s="255"/>
      <c r="AO894" s="255"/>
      <c r="AP894" s="255"/>
      <c r="AQ894" s="255"/>
      <c r="AR894" s="255"/>
      <c r="AS894" s="255"/>
      <c r="AT894" s="255"/>
      <c r="AU894" s="255"/>
      <c r="AV894" s="255"/>
      <c r="AW894" s="255"/>
      <c r="AX894" s="255"/>
    </row>
    <row r="895" spans="2:50" x14ac:dyDescent="0.2">
      <c r="B895" s="255"/>
      <c r="C895" s="255"/>
      <c r="D895" s="255"/>
      <c r="E895" s="255"/>
      <c r="F895" s="255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  <c r="AN895" s="255"/>
      <c r="AO895" s="255"/>
      <c r="AP895" s="255"/>
      <c r="AQ895" s="255"/>
      <c r="AR895" s="255"/>
      <c r="AS895" s="255"/>
      <c r="AT895" s="255"/>
      <c r="AU895" s="255"/>
      <c r="AV895" s="255"/>
      <c r="AW895" s="255"/>
      <c r="AX895" s="255"/>
    </row>
    <row r="896" spans="2:50" x14ac:dyDescent="0.2">
      <c r="B896" s="255"/>
      <c r="C896" s="255"/>
      <c r="D896" s="255"/>
      <c r="E896" s="255"/>
      <c r="F896" s="255"/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  <c r="AN896" s="255"/>
      <c r="AO896" s="255"/>
      <c r="AP896" s="255"/>
      <c r="AQ896" s="255"/>
      <c r="AR896" s="255"/>
      <c r="AS896" s="255"/>
      <c r="AT896" s="255"/>
      <c r="AU896" s="255"/>
      <c r="AV896" s="255"/>
      <c r="AW896" s="255"/>
      <c r="AX896" s="255"/>
    </row>
    <row r="897" spans="2:50" x14ac:dyDescent="0.2">
      <c r="B897" s="255"/>
      <c r="C897" s="255"/>
      <c r="D897" s="255"/>
      <c r="E897" s="255"/>
      <c r="F897" s="255"/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  <c r="AN897" s="255"/>
      <c r="AO897" s="255"/>
      <c r="AP897" s="255"/>
      <c r="AQ897" s="255"/>
      <c r="AR897" s="255"/>
      <c r="AS897" s="255"/>
      <c r="AT897" s="255"/>
      <c r="AU897" s="255"/>
      <c r="AV897" s="255"/>
      <c r="AW897" s="255"/>
      <c r="AX897" s="255"/>
    </row>
    <row r="898" spans="2:50" x14ac:dyDescent="0.2">
      <c r="B898" s="255"/>
      <c r="C898" s="255"/>
      <c r="D898" s="255"/>
      <c r="E898" s="255"/>
      <c r="F898" s="255"/>
      <c r="G898" s="255"/>
      <c r="H898" s="255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  <c r="AN898" s="255"/>
      <c r="AO898" s="255"/>
      <c r="AP898" s="255"/>
      <c r="AQ898" s="255"/>
      <c r="AR898" s="255"/>
      <c r="AS898" s="255"/>
      <c r="AT898" s="255"/>
      <c r="AU898" s="255"/>
      <c r="AV898" s="255"/>
      <c r="AW898" s="255"/>
      <c r="AX898" s="255"/>
    </row>
    <row r="899" spans="2:50" x14ac:dyDescent="0.2">
      <c r="B899" s="255"/>
      <c r="C899" s="255"/>
      <c r="D899" s="255"/>
      <c r="E899" s="255"/>
      <c r="F899" s="255"/>
      <c r="G899" s="255"/>
      <c r="H899" s="255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  <c r="AN899" s="255"/>
      <c r="AO899" s="255"/>
      <c r="AP899" s="255"/>
      <c r="AQ899" s="255"/>
      <c r="AR899" s="255"/>
      <c r="AS899" s="255"/>
      <c r="AT899" s="255"/>
      <c r="AU899" s="255"/>
      <c r="AV899" s="255"/>
      <c r="AW899" s="255"/>
      <c r="AX899" s="255"/>
    </row>
    <row r="900" spans="2:50" x14ac:dyDescent="0.2">
      <c r="B900" s="255"/>
      <c r="C900" s="255"/>
      <c r="D900" s="255"/>
      <c r="E900" s="255"/>
      <c r="F900" s="255"/>
      <c r="G900" s="255"/>
      <c r="H900" s="255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  <c r="AN900" s="255"/>
      <c r="AO900" s="255"/>
      <c r="AP900" s="255"/>
      <c r="AQ900" s="255"/>
      <c r="AR900" s="255"/>
      <c r="AS900" s="255"/>
      <c r="AT900" s="255"/>
      <c r="AU900" s="255"/>
      <c r="AV900" s="255"/>
      <c r="AW900" s="255"/>
      <c r="AX900" s="255"/>
    </row>
    <row r="901" spans="2:50" x14ac:dyDescent="0.2">
      <c r="B901" s="255"/>
      <c r="C901" s="255"/>
      <c r="D901" s="255"/>
      <c r="E901" s="255"/>
      <c r="F901" s="255"/>
      <c r="G901" s="255"/>
      <c r="H901" s="255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  <c r="AN901" s="255"/>
      <c r="AO901" s="255"/>
      <c r="AP901" s="255"/>
      <c r="AQ901" s="255"/>
      <c r="AR901" s="255"/>
      <c r="AS901" s="255"/>
      <c r="AT901" s="255"/>
      <c r="AU901" s="255"/>
      <c r="AV901" s="255"/>
      <c r="AW901" s="255"/>
      <c r="AX901" s="255"/>
    </row>
    <row r="902" spans="2:50" x14ac:dyDescent="0.2">
      <c r="B902" s="255"/>
      <c r="C902" s="255"/>
      <c r="D902" s="255"/>
      <c r="E902" s="255"/>
      <c r="F902" s="255"/>
      <c r="G902" s="255"/>
      <c r="H902" s="255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  <c r="AN902" s="255"/>
      <c r="AO902" s="255"/>
      <c r="AP902" s="255"/>
      <c r="AQ902" s="255"/>
      <c r="AR902" s="255"/>
      <c r="AS902" s="255"/>
      <c r="AT902" s="255"/>
      <c r="AU902" s="255"/>
      <c r="AV902" s="255"/>
      <c r="AW902" s="255"/>
      <c r="AX902" s="255"/>
    </row>
    <row r="903" spans="2:50" x14ac:dyDescent="0.2">
      <c r="B903" s="255"/>
      <c r="C903" s="255"/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255"/>
      <c r="AQ903" s="255"/>
      <c r="AR903" s="255"/>
      <c r="AS903" s="255"/>
      <c r="AT903" s="255"/>
      <c r="AU903" s="255"/>
      <c r="AV903" s="255"/>
      <c r="AW903" s="255"/>
      <c r="AX903" s="255"/>
    </row>
    <row r="904" spans="2:50" x14ac:dyDescent="0.2">
      <c r="B904" s="255"/>
      <c r="C904" s="255"/>
      <c r="D904" s="255"/>
      <c r="E904" s="255"/>
      <c r="F904" s="255"/>
      <c r="G904" s="255"/>
      <c r="H904" s="255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255"/>
      <c r="AQ904" s="255"/>
      <c r="AR904" s="255"/>
      <c r="AS904" s="255"/>
      <c r="AT904" s="255"/>
      <c r="AU904" s="255"/>
      <c r="AV904" s="255"/>
      <c r="AW904" s="255"/>
      <c r="AX904" s="255"/>
    </row>
    <row r="905" spans="2:50" x14ac:dyDescent="0.2">
      <c r="B905" s="255"/>
      <c r="C905" s="255"/>
      <c r="D905" s="255"/>
      <c r="E905" s="255"/>
      <c r="F905" s="255"/>
      <c r="G905" s="255"/>
      <c r="H905" s="255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255"/>
      <c r="AQ905" s="255"/>
      <c r="AR905" s="255"/>
      <c r="AS905" s="255"/>
      <c r="AT905" s="255"/>
      <c r="AU905" s="255"/>
      <c r="AV905" s="255"/>
      <c r="AW905" s="255"/>
      <c r="AX905" s="255"/>
    </row>
    <row r="906" spans="2:50" x14ac:dyDescent="0.2">
      <c r="B906" s="255"/>
      <c r="C906" s="255"/>
      <c r="D906" s="255"/>
      <c r="E906" s="255"/>
      <c r="F906" s="255"/>
      <c r="G906" s="255"/>
      <c r="H906" s="255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255"/>
      <c r="AQ906" s="255"/>
      <c r="AR906" s="255"/>
      <c r="AS906" s="255"/>
      <c r="AT906" s="255"/>
      <c r="AU906" s="255"/>
      <c r="AV906" s="255"/>
      <c r="AW906" s="255"/>
      <c r="AX906" s="255"/>
    </row>
    <row r="907" spans="2:50" x14ac:dyDescent="0.2">
      <c r="B907" s="255"/>
      <c r="C907" s="255"/>
      <c r="D907" s="255"/>
      <c r="E907" s="255"/>
      <c r="F907" s="255"/>
      <c r="G907" s="255"/>
      <c r="H907" s="255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255"/>
      <c r="AQ907" s="255"/>
      <c r="AR907" s="255"/>
      <c r="AS907" s="255"/>
      <c r="AT907" s="255"/>
      <c r="AU907" s="255"/>
      <c r="AV907" s="255"/>
      <c r="AW907" s="255"/>
      <c r="AX907" s="255"/>
    </row>
    <row r="908" spans="2:50" x14ac:dyDescent="0.2">
      <c r="B908" s="255"/>
      <c r="C908" s="255"/>
      <c r="D908" s="255"/>
      <c r="E908" s="255"/>
      <c r="F908" s="255"/>
      <c r="G908" s="255"/>
      <c r="H908" s="255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255"/>
      <c r="AQ908" s="255"/>
      <c r="AR908" s="255"/>
      <c r="AS908" s="255"/>
      <c r="AT908" s="255"/>
      <c r="AU908" s="255"/>
      <c r="AV908" s="255"/>
      <c r="AW908" s="255"/>
      <c r="AX908" s="255"/>
    </row>
    <row r="909" spans="2:50" x14ac:dyDescent="0.2">
      <c r="B909" s="255"/>
      <c r="C909" s="255"/>
      <c r="D909" s="255"/>
      <c r="E909" s="255"/>
      <c r="F909" s="255"/>
      <c r="G909" s="255"/>
      <c r="H909" s="255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255"/>
      <c r="AQ909" s="255"/>
      <c r="AR909" s="255"/>
      <c r="AS909" s="255"/>
      <c r="AT909" s="255"/>
      <c r="AU909" s="255"/>
      <c r="AV909" s="255"/>
      <c r="AW909" s="255"/>
      <c r="AX909" s="255"/>
    </row>
    <row r="910" spans="2:50" x14ac:dyDescent="0.2">
      <c r="B910" s="255"/>
      <c r="C910" s="255"/>
      <c r="D910" s="255"/>
      <c r="E910" s="255"/>
      <c r="F910" s="255"/>
      <c r="G910" s="255"/>
      <c r="H910" s="255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255"/>
      <c r="AQ910" s="255"/>
      <c r="AR910" s="255"/>
      <c r="AS910" s="255"/>
      <c r="AT910" s="255"/>
      <c r="AU910" s="255"/>
      <c r="AV910" s="255"/>
      <c r="AW910" s="255"/>
      <c r="AX910" s="255"/>
    </row>
    <row r="911" spans="2:50" x14ac:dyDescent="0.2">
      <c r="B911" s="255"/>
      <c r="C911" s="255"/>
      <c r="D911" s="255"/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255"/>
      <c r="AQ911" s="255"/>
      <c r="AR911" s="255"/>
      <c r="AS911" s="255"/>
      <c r="AT911" s="255"/>
      <c r="AU911" s="255"/>
      <c r="AV911" s="255"/>
      <c r="AW911" s="255"/>
      <c r="AX911" s="255"/>
    </row>
    <row r="912" spans="2:50" x14ac:dyDescent="0.2">
      <c r="B912" s="255"/>
      <c r="C912" s="255"/>
      <c r="D912" s="255"/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255"/>
      <c r="AQ912" s="255"/>
      <c r="AR912" s="255"/>
      <c r="AS912" s="255"/>
      <c r="AT912" s="255"/>
      <c r="AU912" s="255"/>
      <c r="AV912" s="255"/>
      <c r="AW912" s="255"/>
      <c r="AX912" s="255"/>
    </row>
    <row r="913" spans="2:50" x14ac:dyDescent="0.2">
      <c r="B913" s="255"/>
      <c r="C913" s="255"/>
      <c r="D913" s="255"/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255"/>
      <c r="AQ913" s="255"/>
      <c r="AR913" s="255"/>
      <c r="AS913" s="255"/>
      <c r="AT913" s="255"/>
      <c r="AU913" s="255"/>
      <c r="AV913" s="255"/>
      <c r="AW913" s="255"/>
      <c r="AX913" s="255"/>
    </row>
    <row r="914" spans="2:50" x14ac:dyDescent="0.2">
      <c r="B914" s="255"/>
      <c r="C914" s="255"/>
      <c r="D914" s="255"/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255"/>
      <c r="AQ914" s="255"/>
      <c r="AR914" s="255"/>
      <c r="AS914" s="255"/>
      <c r="AT914" s="255"/>
      <c r="AU914" s="255"/>
      <c r="AV914" s="255"/>
      <c r="AW914" s="255"/>
      <c r="AX914" s="255"/>
    </row>
    <row r="915" spans="2:50" x14ac:dyDescent="0.2">
      <c r="B915" s="255"/>
      <c r="C915" s="255"/>
      <c r="D915" s="255"/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255"/>
      <c r="AQ915" s="255"/>
      <c r="AR915" s="255"/>
      <c r="AS915" s="255"/>
      <c r="AT915" s="255"/>
      <c r="AU915" s="255"/>
      <c r="AV915" s="255"/>
      <c r="AW915" s="255"/>
      <c r="AX915" s="255"/>
    </row>
    <row r="916" spans="2:50" x14ac:dyDescent="0.2">
      <c r="B916" s="255"/>
      <c r="C916" s="255"/>
      <c r="D916" s="255"/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255"/>
      <c r="AQ916" s="255"/>
      <c r="AR916" s="255"/>
      <c r="AS916" s="255"/>
      <c r="AT916" s="255"/>
      <c r="AU916" s="255"/>
      <c r="AV916" s="255"/>
      <c r="AW916" s="255"/>
      <c r="AX916" s="255"/>
    </row>
    <row r="917" spans="2:50" x14ac:dyDescent="0.2">
      <c r="B917" s="255"/>
      <c r="C917" s="255"/>
      <c r="D917" s="255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255"/>
      <c r="AQ917" s="255"/>
      <c r="AR917" s="255"/>
      <c r="AS917" s="255"/>
      <c r="AT917" s="255"/>
      <c r="AU917" s="255"/>
      <c r="AV917" s="255"/>
      <c r="AW917" s="255"/>
      <c r="AX917" s="255"/>
    </row>
    <row r="918" spans="2:50" x14ac:dyDescent="0.2">
      <c r="B918" s="255"/>
      <c r="C918" s="255"/>
      <c r="D918" s="255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255"/>
      <c r="AQ918" s="255"/>
      <c r="AR918" s="255"/>
      <c r="AS918" s="255"/>
      <c r="AT918" s="255"/>
      <c r="AU918" s="255"/>
      <c r="AV918" s="255"/>
      <c r="AW918" s="255"/>
      <c r="AX918" s="255"/>
    </row>
    <row r="919" spans="2:50" x14ac:dyDescent="0.2">
      <c r="B919" s="255"/>
      <c r="C919" s="255"/>
      <c r="D919" s="255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255"/>
      <c r="AQ919" s="255"/>
      <c r="AR919" s="255"/>
      <c r="AS919" s="255"/>
      <c r="AT919" s="255"/>
      <c r="AU919" s="255"/>
      <c r="AV919" s="255"/>
      <c r="AW919" s="255"/>
      <c r="AX919" s="255"/>
    </row>
    <row r="920" spans="2:50" x14ac:dyDescent="0.2">
      <c r="B920" s="255"/>
      <c r="C920" s="255"/>
      <c r="D920" s="255"/>
      <c r="E920" s="255"/>
      <c r="F920" s="255"/>
      <c r="G920" s="255"/>
      <c r="H920" s="255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</row>
    <row r="921" spans="2:50" x14ac:dyDescent="0.2">
      <c r="B921" s="255"/>
      <c r="C921" s="255"/>
      <c r="D921" s="255"/>
      <c r="E921" s="255"/>
      <c r="F921" s="255"/>
      <c r="G921" s="255"/>
      <c r="H921" s="255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255"/>
      <c r="AQ921" s="255"/>
      <c r="AR921" s="255"/>
      <c r="AS921" s="255"/>
      <c r="AT921" s="255"/>
      <c r="AU921" s="255"/>
      <c r="AV921" s="255"/>
      <c r="AW921" s="255"/>
      <c r="AX921" s="255"/>
    </row>
    <row r="922" spans="2:50" x14ac:dyDescent="0.2">
      <c r="B922" s="255"/>
      <c r="C922" s="255"/>
      <c r="D922" s="255"/>
      <c r="E922" s="255"/>
      <c r="F922" s="255"/>
      <c r="G922" s="255"/>
      <c r="H922" s="255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255"/>
      <c r="AQ922" s="255"/>
      <c r="AR922" s="255"/>
      <c r="AS922" s="255"/>
      <c r="AT922" s="255"/>
      <c r="AU922" s="255"/>
      <c r="AV922" s="255"/>
      <c r="AW922" s="255"/>
      <c r="AX922" s="255"/>
    </row>
    <row r="923" spans="2:50" x14ac:dyDescent="0.2">
      <c r="B923" s="255"/>
      <c r="C923" s="255"/>
      <c r="D923" s="255"/>
      <c r="E923" s="255"/>
      <c r="F923" s="255"/>
      <c r="G923" s="255"/>
      <c r="H923" s="255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255"/>
      <c r="AQ923" s="255"/>
      <c r="AR923" s="255"/>
      <c r="AS923" s="255"/>
      <c r="AT923" s="255"/>
      <c r="AU923" s="255"/>
      <c r="AV923" s="255"/>
      <c r="AW923" s="255"/>
      <c r="AX923" s="255"/>
    </row>
    <row r="924" spans="2:50" x14ac:dyDescent="0.2">
      <c r="B924" s="255"/>
      <c r="C924" s="255"/>
      <c r="D924" s="255"/>
      <c r="E924" s="255"/>
      <c r="F924" s="255"/>
      <c r="G924" s="255"/>
      <c r="H924" s="255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255"/>
      <c r="AQ924" s="255"/>
      <c r="AR924" s="255"/>
      <c r="AS924" s="255"/>
      <c r="AT924" s="255"/>
      <c r="AU924" s="255"/>
      <c r="AV924" s="255"/>
      <c r="AW924" s="255"/>
      <c r="AX924" s="255"/>
    </row>
    <row r="925" spans="2:50" x14ac:dyDescent="0.2">
      <c r="B925" s="255"/>
      <c r="C925" s="255"/>
      <c r="D925" s="255"/>
      <c r="E925" s="255"/>
      <c r="F925" s="255"/>
      <c r="G925" s="255"/>
      <c r="H925" s="255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255"/>
      <c r="AQ925" s="255"/>
      <c r="AR925" s="255"/>
      <c r="AS925" s="255"/>
      <c r="AT925" s="255"/>
      <c r="AU925" s="255"/>
      <c r="AV925" s="255"/>
      <c r="AW925" s="255"/>
      <c r="AX925" s="255"/>
    </row>
    <row r="926" spans="2:50" x14ac:dyDescent="0.2">
      <c r="B926" s="255"/>
      <c r="C926" s="255"/>
      <c r="D926" s="255"/>
      <c r="E926" s="255"/>
      <c r="F926" s="255"/>
      <c r="G926" s="255"/>
      <c r="H926" s="255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255"/>
      <c r="AQ926" s="255"/>
      <c r="AR926" s="255"/>
      <c r="AS926" s="255"/>
      <c r="AT926" s="255"/>
      <c r="AU926" s="255"/>
      <c r="AV926" s="255"/>
      <c r="AW926" s="255"/>
      <c r="AX926" s="255"/>
    </row>
    <row r="927" spans="2:50" x14ac:dyDescent="0.2">
      <c r="B927" s="255"/>
      <c r="C927" s="255"/>
      <c r="D927" s="255"/>
      <c r="E927" s="255"/>
      <c r="F927" s="255"/>
      <c r="G927" s="255"/>
      <c r="H927" s="255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255"/>
      <c r="AQ927" s="255"/>
      <c r="AR927" s="255"/>
      <c r="AS927" s="255"/>
      <c r="AT927" s="255"/>
      <c r="AU927" s="255"/>
      <c r="AV927" s="255"/>
      <c r="AW927" s="255"/>
      <c r="AX927" s="255"/>
    </row>
    <row r="928" spans="2:50" x14ac:dyDescent="0.2">
      <c r="B928" s="255"/>
      <c r="C928" s="255"/>
      <c r="D928" s="255"/>
      <c r="E928" s="255"/>
      <c r="F928" s="255"/>
      <c r="G928" s="255"/>
      <c r="H928" s="255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  <c r="AN928" s="255"/>
      <c r="AO928" s="255"/>
      <c r="AP928" s="255"/>
      <c r="AQ928" s="255"/>
      <c r="AR928" s="255"/>
      <c r="AS928" s="255"/>
      <c r="AT928" s="255"/>
      <c r="AU928" s="255"/>
      <c r="AV928" s="255"/>
      <c r="AW928" s="255"/>
      <c r="AX928" s="255"/>
    </row>
    <row r="929" spans="2:50" x14ac:dyDescent="0.2">
      <c r="B929" s="255"/>
      <c r="C929" s="255"/>
      <c r="D929" s="255"/>
      <c r="E929" s="255"/>
      <c r="F929" s="255"/>
      <c r="G929" s="255"/>
      <c r="H929" s="255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  <c r="AN929" s="255"/>
      <c r="AO929" s="255"/>
      <c r="AP929" s="255"/>
      <c r="AQ929" s="255"/>
      <c r="AR929" s="255"/>
      <c r="AS929" s="255"/>
      <c r="AT929" s="255"/>
      <c r="AU929" s="255"/>
      <c r="AV929" s="255"/>
      <c r="AW929" s="255"/>
      <c r="AX929" s="255"/>
    </row>
    <row r="930" spans="2:50" x14ac:dyDescent="0.2">
      <c r="B930" s="255"/>
      <c r="C930" s="255"/>
      <c r="D930" s="255"/>
      <c r="E930" s="255"/>
      <c r="F930" s="255"/>
      <c r="G930" s="255"/>
      <c r="H930" s="255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  <c r="AN930" s="255"/>
      <c r="AO930" s="255"/>
      <c r="AP930" s="255"/>
      <c r="AQ930" s="255"/>
      <c r="AR930" s="255"/>
      <c r="AS930" s="255"/>
      <c r="AT930" s="255"/>
      <c r="AU930" s="255"/>
      <c r="AV930" s="255"/>
      <c r="AW930" s="255"/>
      <c r="AX930" s="255"/>
    </row>
    <row r="931" spans="2:50" x14ac:dyDescent="0.2">
      <c r="B931" s="255"/>
      <c r="C931" s="255"/>
      <c r="D931" s="255"/>
      <c r="E931" s="255"/>
      <c r="F931" s="255"/>
      <c r="G931" s="255"/>
      <c r="H931" s="255"/>
      <c r="I931" s="255"/>
      <c r="J931" s="255"/>
      <c r="K931" s="255"/>
      <c r="L931" s="255"/>
      <c r="M931" s="255"/>
      <c r="N931" s="255"/>
      <c r="O931" s="255"/>
      <c r="P931" s="255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  <c r="AN931" s="255"/>
      <c r="AO931" s="255"/>
      <c r="AP931" s="255"/>
      <c r="AQ931" s="255"/>
      <c r="AR931" s="255"/>
      <c r="AS931" s="255"/>
      <c r="AT931" s="255"/>
      <c r="AU931" s="255"/>
      <c r="AV931" s="255"/>
      <c r="AW931" s="255"/>
      <c r="AX931" s="255"/>
    </row>
    <row r="932" spans="2:50" x14ac:dyDescent="0.2">
      <c r="B932" s="255"/>
      <c r="C932" s="255"/>
      <c r="D932" s="255"/>
      <c r="E932" s="255"/>
      <c r="F932" s="255"/>
      <c r="G932" s="255"/>
      <c r="H932" s="255"/>
      <c r="I932" s="255"/>
      <c r="J932" s="255"/>
      <c r="K932" s="255"/>
      <c r="L932" s="255"/>
      <c r="M932" s="255"/>
      <c r="N932" s="255"/>
      <c r="O932" s="255"/>
      <c r="P932" s="255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  <c r="AN932" s="255"/>
      <c r="AO932" s="255"/>
      <c r="AP932" s="255"/>
      <c r="AQ932" s="255"/>
      <c r="AR932" s="255"/>
      <c r="AS932" s="255"/>
      <c r="AT932" s="255"/>
      <c r="AU932" s="255"/>
      <c r="AV932" s="255"/>
      <c r="AW932" s="255"/>
      <c r="AX932" s="255"/>
    </row>
    <row r="933" spans="2:50" x14ac:dyDescent="0.2">
      <c r="B933" s="255"/>
      <c r="C933" s="255"/>
      <c r="D933" s="255"/>
      <c r="E933" s="255"/>
      <c r="F933" s="255"/>
      <c r="G933" s="255"/>
      <c r="H933" s="255"/>
      <c r="I933" s="255"/>
      <c r="J933" s="255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  <c r="AN933" s="255"/>
      <c r="AO933" s="255"/>
      <c r="AP933" s="255"/>
      <c r="AQ933" s="255"/>
      <c r="AR933" s="255"/>
      <c r="AS933" s="255"/>
      <c r="AT933" s="255"/>
      <c r="AU933" s="255"/>
      <c r="AV933" s="255"/>
      <c r="AW933" s="255"/>
      <c r="AX933" s="255"/>
    </row>
    <row r="934" spans="2:50" x14ac:dyDescent="0.2">
      <c r="B934" s="255"/>
      <c r="C934" s="255"/>
      <c r="D934" s="255"/>
      <c r="E934" s="255"/>
      <c r="F934" s="255"/>
      <c r="G934" s="255"/>
      <c r="H934" s="255"/>
      <c r="I934" s="255"/>
      <c r="J934" s="255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  <c r="AN934" s="255"/>
      <c r="AO934" s="255"/>
      <c r="AP934" s="255"/>
      <c r="AQ934" s="255"/>
      <c r="AR934" s="255"/>
      <c r="AS934" s="255"/>
      <c r="AT934" s="255"/>
      <c r="AU934" s="255"/>
      <c r="AV934" s="255"/>
      <c r="AW934" s="255"/>
      <c r="AX934" s="255"/>
    </row>
    <row r="935" spans="2:50" x14ac:dyDescent="0.2">
      <c r="B935" s="255"/>
      <c r="C935" s="255"/>
      <c r="D935" s="255"/>
      <c r="E935" s="255"/>
      <c r="F935" s="255"/>
      <c r="G935" s="255"/>
      <c r="H935" s="255"/>
      <c r="I935" s="255"/>
      <c r="J935" s="255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  <c r="AN935" s="255"/>
      <c r="AO935" s="255"/>
      <c r="AP935" s="255"/>
      <c r="AQ935" s="255"/>
      <c r="AR935" s="255"/>
      <c r="AS935" s="255"/>
      <c r="AT935" s="255"/>
      <c r="AU935" s="255"/>
      <c r="AV935" s="255"/>
      <c r="AW935" s="255"/>
      <c r="AX935" s="255"/>
    </row>
    <row r="936" spans="2:50" x14ac:dyDescent="0.2">
      <c r="B936" s="255"/>
      <c r="C936" s="255"/>
      <c r="D936" s="255"/>
      <c r="E936" s="255"/>
      <c r="F936" s="255"/>
      <c r="G936" s="255"/>
      <c r="H936" s="255"/>
      <c r="I936" s="255"/>
      <c r="J936" s="255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  <c r="AN936" s="255"/>
      <c r="AO936" s="255"/>
      <c r="AP936" s="255"/>
      <c r="AQ936" s="255"/>
      <c r="AR936" s="255"/>
      <c r="AS936" s="255"/>
      <c r="AT936" s="255"/>
      <c r="AU936" s="255"/>
      <c r="AV936" s="255"/>
      <c r="AW936" s="255"/>
      <c r="AX936" s="255"/>
    </row>
    <row r="937" spans="2:50" x14ac:dyDescent="0.2">
      <c r="B937" s="255"/>
      <c r="C937" s="255"/>
      <c r="D937" s="255"/>
      <c r="E937" s="255"/>
      <c r="F937" s="255"/>
      <c r="G937" s="255"/>
      <c r="H937" s="255"/>
      <c r="I937" s="255"/>
      <c r="J937" s="255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  <c r="AN937" s="255"/>
      <c r="AO937" s="255"/>
      <c r="AP937" s="255"/>
      <c r="AQ937" s="255"/>
      <c r="AR937" s="255"/>
      <c r="AS937" s="255"/>
      <c r="AT937" s="255"/>
      <c r="AU937" s="255"/>
      <c r="AV937" s="255"/>
      <c r="AW937" s="255"/>
      <c r="AX937" s="255"/>
    </row>
    <row r="938" spans="2:50" x14ac:dyDescent="0.2">
      <c r="B938" s="255"/>
      <c r="C938" s="255"/>
      <c r="D938" s="255"/>
      <c r="E938" s="255"/>
      <c r="F938" s="255"/>
      <c r="G938" s="255"/>
      <c r="H938" s="255"/>
      <c r="I938" s="255"/>
      <c r="J938" s="255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  <c r="AN938" s="255"/>
      <c r="AO938" s="255"/>
      <c r="AP938" s="255"/>
      <c r="AQ938" s="255"/>
      <c r="AR938" s="255"/>
      <c r="AS938" s="255"/>
      <c r="AT938" s="255"/>
      <c r="AU938" s="255"/>
      <c r="AV938" s="255"/>
      <c r="AW938" s="255"/>
      <c r="AX938" s="255"/>
    </row>
    <row r="939" spans="2:50" x14ac:dyDescent="0.2">
      <c r="B939" s="255"/>
      <c r="C939" s="255"/>
      <c r="D939" s="255"/>
      <c r="E939" s="255"/>
      <c r="F939" s="255"/>
      <c r="G939" s="255"/>
      <c r="H939" s="255"/>
      <c r="I939" s="255"/>
      <c r="J939" s="255"/>
      <c r="K939" s="255"/>
      <c r="L939" s="255"/>
      <c r="M939" s="255"/>
      <c r="N939" s="255"/>
      <c r="O939" s="255"/>
      <c r="P939" s="255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  <c r="AN939" s="255"/>
      <c r="AO939" s="255"/>
      <c r="AP939" s="255"/>
      <c r="AQ939" s="255"/>
      <c r="AR939" s="255"/>
      <c r="AS939" s="255"/>
      <c r="AT939" s="255"/>
      <c r="AU939" s="255"/>
      <c r="AV939" s="255"/>
      <c r="AW939" s="255"/>
      <c r="AX939" s="255"/>
    </row>
    <row r="940" spans="2:50" x14ac:dyDescent="0.2">
      <c r="B940" s="255"/>
      <c r="C940" s="255"/>
      <c r="D940" s="255"/>
      <c r="E940" s="255"/>
      <c r="F940" s="255"/>
      <c r="G940" s="255"/>
      <c r="H940" s="255"/>
      <c r="I940" s="255"/>
      <c r="J940" s="255"/>
      <c r="K940" s="255"/>
      <c r="L940" s="255"/>
      <c r="M940" s="255"/>
      <c r="N940" s="255"/>
      <c r="O940" s="255"/>
      <c r="P940" s="255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  <c r="AN940" s="255"/>
      <c r="AO940" s="255"/>
      <c r="AP940" s="255"/>
      <c r="AQ940" s="255"/>
      <c r="AR940" s="255"/>
      <c r="AS940" s="255"/>
      <c r="AT940" s="255"/>
      <c r="AU940" s="255"/>
      <c r="AV940" s="255"/>
      <c r="AW940" s="255"/>
      <c r="AX940" s="255"/>
    </row>
    <row r="941" spans="2:50" x14ac:dyDescent="0.2">
      <c r="B941" s="255"/>
      <c r="C941" s="255"/>
      <c r="D941" s="255"/>
      <c r="E941" s="255"/>
      <c r="F941" s="255"/>
      <c r="G941" s="255"/>
      <c r="H941" s="255"/>
      <c r="I941" s="255"/>
      <c r="J941" s="255"/>
      <c r="K941" s="255"/>
      <c r="L941" s="255"/>
      <c r="M941" s="255"/>
      <c r="N941" s="255"/>
      <c r="O941" s="255"/>
      <c r="P941" s="255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  <c r="AN941" s="255"/>
      <c r="AO941" s="255"/>
      <c r="AP941" s="255"/>
      <c r="AQ941" s="255"/>
      <c r="AR941" s="255"/>
      <c r="AS941" s="255"/>
      <c r="AT941" s="255"/>
      <c r="AU941" s="255"/>
      <c r="AV941" s="255"/>
      <c r="AW941" s="255"/>
      <c r="AX941" s="255"/>
    </row>
    <row r="942" spans="2:50" x14ac:dyDescent="0.2">
      <c r="B942" s="255"/>
      <c r="C942" s="255"/>
      <c r="D942" s="255"/>
      <c r="E942" s="255"/>
      <c r="F942" s="255"/>
      <c r="G942" s="255"/>
      <c r="H942" s="255"/>
      <c r="I942" s="255"/>
      <c r="J942" s="255"/>
      <c r="K942" s="255"/>
      <c r="L942" s="255"/>
      <c r="M942" s="255"/>
      <c r="N942" s="255"/>
      <c r="O942" s="255"/>
      <c r="P942" s="255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  <c r="AN942" s="255"/>
      <c r="AO942" s="255"/>
      <c r="AP942" s="255"/>
      <c r="AQ942" s="255"/>
      <c r="AR942" s="255"/>
      <c r="AS942" s="255"/>
      <c r="AT942" s="255"/>
      <c r="AU942" s="255"/>
      <c r="AV942" s="255"/>
      <c r="AW942" s="255"/>
      <c r="AX942" s="255"/>
    </row>
    <row r="943" spans="2:50" x14ac:dyDescent="0.2">
      <c r="B943" s="255"/>
      <c r="C943" s="255"/>
      <c r="D943" s="255"/>
      <c r="E943" s="255"/>
      <c r="F943" s="255"/>
      <c r="G943" s="255"/>
      <c r="H943" s="255"/>
      <c r="I943" s="255"/>
      <c r="J943" s="255"/>
      <c r="K943" s="255"/>
      <c r="L943" s="255"/>
      <c r="M943" s="255"/>
      <c r="N943" s="255"/>
      <c r="O943" s="255"/>
      <c r="P943" s="255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  <c r="AN943" s="255"/>
      <c r="AO943" s="255"/>
      <c r="AP943" s="255"/>
      <c r="AQ943" s="255"/>
      <c r="AR943" s="255"/>
      <c r="AS943" s="255"/>
      <c r="AT943" s="255"/>
      <c r="AU943" s="255"/>
      <c r="AV943" s="255"/>
      <c r="AW943" s="255"/>
      <c r="AX943" s="255"/>
    </row>
    <row r="944" spans="2:50" x14ac:dyDescent="0.2">
      <c r="B944" s="255"/>
      <c r="C944" s="255"/>
      <c r="D944" s="255"/>
      <c r="E944" s="255"/>
      <c r="F944" s="255"/>
      <c r="G944" s="255"/>
      <c r="H944" s="255"/>
      <c r="I944" s="255"/>
      <c r="J944" s="255"/>
      <c r="K944" s="255"/>
      <c r="L944" s="255"/>
      <c r="M944" s="255"/>
      <c r="N944" s="255"/>
      <c r="O944" s="255"/>
      <c r="P944" s="255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  <c r="AN944" s="255"/>
      <c r="AO944" s="255"/>
      <c r="AP944" s="255"/>
      <c r="AQ944" s="255"/>
      <c r="AR944" s="255"/>
      <c r="AS944" s="255"/>
      <c r="AT944" s="255"/>
      <c r="AU944" s="255"/>
      <c r="AV944" s="255"/>
      <c r="AW944" s="255"/>
      <c r="AX944" s="255"/>
    </row>
    <row r="945" spans="2:50" x14ac:dyDescent="0.2">
      <c r="B945" s="255"/>
      <c r="C945" s="255"/>
      <c r="D945" s="255"/>
      <c r="E945" s="255"/>
      <c r="F945" s="255"/>
      <c r="G945" s="255"/>
      <c r="H945" s="255"/>
      <c r="I945" s="255"/>
      <c r="J945" s="255"/>
      <c r="K945" s="255"/>
      <c r="L945" s="255"/>
      <c r="M945" s="255"/>
      <c r="N945" s="255"/>
      <c r="O945" s="255"/>
      <c r="P945" s="255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  <c r="AN945" s="255"/>
      <c r="AO945" s="255"/>
      <c r="AP945" s="255"/>
      <c r="AQ945" s="255"/>
      <c r="AR945" s="255"/>
      <c r="AS945" s="255"/>
      <c r="AT945" s="255"/>
      <c r="AU945" s="255"/>
      <c r="AV945" s="255"/>
      <c r="AW945" s="255"/>
      <c r="AX945" s="255"/>
    </row>
    <row r="946" spans="2:50" x14ac:dyDescent="0.2">
      <c r="B946" s="255"/>
      <c r="C946" s="255"/>
      <c r="D946" s="255"/>
      <c r="E946" s="255"/>
      <c r="F946" s="255"/>
      <c r="G946" s="255"/>
      <c r="H946" s="255"/>
      <c r="I946" s="255"/>
      <c r="J946" s="255"/>
      <c r="K946" s="255"/>
      <c r="L946" s="255"/>
      <c r="M946" s="255"/>
      <c r="N946" s="255"/>
      <c r="O946" s="255"/>
      <c r="P946" s="255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  <c r="AN946" s="255"/>
      <c r="AO946" s="255"/>
      <c r="AP946" s="255"/>
      <c r="AQ946" s="255"/>
      <c r="AR946" s="255"/>
      <c r="AS946" s="255"/>
      <c r="AT946" s="255"/>
      <c r="AU946" s="255"/>
      <c r="AV946" s="255"/>
      <c r="AW946" s="255"/>
      <c r="AX946" s="255"/>
    </row>
    <row r="947" spans="2:50" x14ac:dyDescent="0.2">
      <c r="B947" s="255"/>
      <c r="C947" s="255"/>
      <c r="D947" s="255"/>
      <c r="E947" s="255"/>
      <c r="F947" s="255"/>
      <c r="G947" s="255"/>
      <c r="H947" s="255"/>
      <c r="I947" s="255"/>
      <c r="J947" s="255"/>
      <c r="K947" s="255"/>
      <c r="L947" s="255"/>
      <c r="M947" s="255"/>
      <c r="N947" s="255"/>
      <c r="O947" s="255"/>
      <c r="P947" s="255"/>
      <c r="Q947" s="255"/>
      <c r="R947" s="255"/>
      <c r="S947" s="255"/>
      <c r="T947" s="255"/>
      <c r="U947" s="255"/>
      <c r="V947" s="255"/>
      <c r="W947" s="255"/>
      <c r="X947" s="255"/>
      <c r="Y947" s="255"/>
      <c r="Z947" s="255"/>
      <c r="AA947" s="255"/>
      <c r="AB947" s="255"/>
      <c r="AC947" s="255"/>
      <c r="AD947" s="255"/>
      <c r="AE947" s="255"/>
      <c r="AF947" s="255"/>
      <c r="AG947" s="255"/>
      <c r="AH947" s="255"/>
      <c r="AI947" s="255"/>
      <c r="AJ947" s="255"/>
      <c r="AK947" s="255"/>
      <c r="AL947" s="255"/>
      <c r="AM947" s="255"/>
      <c r="AN947" s="255"/>
      <c r="AO947" s="255"/>
      <c r="AP947" s="255"/>
      <c r="AQ947" s="255"/>
      <c r="AR947" s="255"/>
      <c r="AS947" s="255"/>
      <c r="AT947" s="255"/>
      <c r="AU947" s="255"/>
      <c r="AV947" s="255"/>
      <c r="AW947" s="255"/>
      <c r="AX947" s="255"/>
    </row>
    <row r="948" spans="2:50" x14ac:dyDescent="0.2">
      <c r="B948" s="255"/>
      <c r="C948" s="255"/>
      <c r="D948" s="255"/>
      <c r="E948" s="255"/>
      <c r="F948" s="255"/>
      <c r="G948" s="255"/>
      <c r="H948" s="255"/>
      <c r="I948" s="255"/>
      <c r="J948" s="255"/>
      <c r="K948" s="255"/>
      <c r="L948" s="255"/>
      <c r="M948" s="255"/>
      <c r="N948" s="255"/>
      <c r="O948" s="255"/>
      <c r="P948" s="255"/>
      <c r="Q948" s="255"/>
      <c r="R948" s="255"/>
      <c r="S948" s="255"/>
      <c r="T948" s="255"/>
      <c r="U948" s="255"/>
      <c r="V948" s="255"/>
      <c r="W948" s="255"/>
      <c r="X948" s="255"/>
      <c r="Y948" s="255"/>
      <c r="Z948" s="255"/>
      <c r="AA948" s="255"/>
      <c r="AB948" s="255"/>
      <c r="AC948" s="255"/>
      <c r="AD948" s="255"/>
      <c r="AE948" s="255"/>
      <c r="AF948" s="255"/>
      <c r="AG948" s="255"/>
      <c r="AH948" s="255"/>
      <c r="AI948" s="255"/>
      <c r="AJ948" s="255"/>
      <c r="AK948" s="255"/>
      <c r="AL948" s="255"/>
      <c r="AM948" s="255"/>
      <c r="AN948" s="255"/>
      <c r="AO948" s="255"/>
      <c r="AP948" s="255"/>
      <c r="AQ948" s="255"/>
      <c r="AR948" s="255"/>
      <c r="AS948" s="255"/>
      <c r="AT948" s="255"/>
      <c r="AU948" s="255"/>
      <c r="AV948" s="255"/>
      <c r="AW948" s="255"/>
      <c r="AX948" s="255"/>
    </row>
    <row r="949" spans="2:50" x14ac:dyDescent="0.2">
      <c r="B949" s="255"/>
      <c r="C949" s="255"/>
      <c r="D949" s="255"/>
      <c r="E949" s="255"/>
      <c r="F949" s="255"/>
      <c r="G949" s="255"/>
      <c r="H949" s="255"/>
      <c r="I949" s="255"/>
      <c r="J949" s="255"/>
      <c r="K949" s="255"/>
      <c r="L949" s="255"/>
      <c r="M949" s="255"/>
      <c r="N949" s="255"/>
      <c r="O949" s="255"/>
      <c r="P949" s="255"/>
      <c r="Q949" s="255"/>
      <c r="R949" s="255"/>
      <c r="S949" s="255"/>
      <c r="T949" s="255"/>
      <c r="U949" s="255"/>
      <c r="V949" s="255"/>
      <c r="W949" s="255"/>
      <c r="X949" s="255"/>
      <c r="Y949" s="255"/>
      <c r="Z949" s="255"/>
      <c r="AA949" s="255"/>
      <c r="AB949" s="255"/>
      <c r="AC949" s="255"/>
      <c r="AD949" s="255"/>
      <c r="AE949" s="255"/>
      <c r="AF949" s="255"/>
      <c r="AG949" s="255"/>
      <c r="AH949" s="255"/>
      <c r="AI949" s="255"/>
      <c r="AJ949" s="255"/>
      <c r="AK949" s="255"/>
      <c r="AL949" s="255"/>
      <c r="AM949" s="255"/>
      <c r="AN949" s="255"/>
      <c r="AO949" s="255"/>
      <c r="AP949" s="255"/>
      <c r="AQ949" s="255"/>
      <c r="AR949" s="255"/>
      <c r="AS949" s="255"/>
      <c r="AT949" s="255"/>
      <c r="AU949" s="255"/>
      <c r="AV949" s="255"/>
      <c r="AW949" s="255"/>
      <c r="AX949" s="255"/>
    </row>
    <row r="950" spans="2:50" x14ac:dyDescent="0.2">
      <c r="B950" s="255"/>
      <c r="C950" s="255"/>
      <c r="D950" s="255"/>
      <c r="E950" s="255"/>
      <c r="F950" s="255"/>
      <c r="G950" s="255"/>
      <c r="H950" s="255"/>
      <c r="I950" s="255"/>
      <c r="J950" s="255"/>
      <c r="K950" s="255"/>
      <c r="L950" s="255"/>
      <c r="M950" s="255"/>
      <c r="N950" s="255"/>
      <c r="O950" s="255"/>
      <c r="P950" s="255"/>
      <c r="Q950" s="255"/>
      <c r="R950" s="255"/>
      <c r="S950" s="255"/>
      <c r="T950" s="255"/>
      <c r="U950" s="255"/>
      <c r="V950" s="255"/>
      <c r="W950" s="255"/>
      <c r="X950" s="255"/>
      <c r="Y950" s="255"/>
      <c r="Z950" s="255"/>
      <c r="AA950" s="255"/>
      <c r="AB950" s="255"/>
      <c r="AC950" s="255"/>
      <c r="AD950" s="255"/>
      <c r="AE950" s="255"/>
      <c r="AF950" s="255"/>
      <c r="AG950" s="255"/>
      <c r="AH950" s="255"/>
      <c r="AI950" s="255"/>
      <c r="AJ950" s="255"/>
      <c r="AK950" s="255"/>
      <c r="AL950" s="255"/>
      <c r="AM950" s="255"/>
      <c r="AN950" s="255"/>
      <c r="AO950" s="255"/>
      <c r="AP950" s="255"/>
      <c r="AQ950" s="255"/>
      <c r="AR950" s="255"/>
      <c r="AS950" s="255"/>
      <c r="AT950" s="255"/>
      <c r="AU950" s="255"/>
      <c r="AV950" s="255"/>
      <c r="AW950" s="255"/>
      <c r="AX950" s="255"/>
    </row>
    <row r="951" spans="2:50" x14ac:dyDescent="0.2">
      <c r="B951" s="255"/>
      <c r="C951" s="255"/>
      <c r="D951" s="255"/>
      <c r="E951" s="255"/>
      <c r="F951" s="255"/>
      <c r="G951" s="255"/>
      <c r="H951" s="255"/>
      <c r="I951" s="255"/>
      <c r="J951" s="255"/>
      <c r="K951" s="255"/>
      <c r="L951" s="255"/>
      <c r="M951" s="255"/>
      <c r="N951" s="255"/>
      <c r="O951" s="255"/>
      <c r="P951" s="255"/>
      <c r="Q951" s="255"/>
      <c r="R951" s="255"/>
      <c r="S951" s="255"/>
      <c r="T951" s="255"/>
      <c r="U951" s="255"/>
      <c r="V951" s="255"/>
      <c r="W951" s="255"/>
      <c r="X951" s="255"/>
      <c r="Y951" s="255"/>
      <c r="Z951" s="255"/>
      <c r="AA951" s="255"/>
      <c r="AB951" s="255"/>
      <c r="AC951" s="255"/>
      <c r="AD951" s="255"/>
      <c r="AE951" s="255"/>
      <c r="AF951" s="255"/>
      <c r="AG951" s="255"/>
      <c r="AH951" s="255"/>
      <c r="AI951" s="255"/>
      <c r="AJ951" s="255"/>
      <c r="AK951" s="255"/>
      <c r="AL951" s="255"/>
      <c r="AM951" s="255"/>
      <c r="AN951" s="255"/>
      <c r="AO951" s="255"/>
      <c r="AP951" s="255"/>
      <c r="AQ951" s="255"/>
      <c r="AR951" s="255"/>
      <c r="AS951" s="255"/>
      <c r="AT951" s="255"/>
      <c r="AU951" s="255"/>
      <c r="AV951" s="255"/>
      <c r="AW951" s="255"/>
      <c r="AX951" s="255"/>
    </row>
    <row r="952" spans="2:50" x14ac:dyDescent="0.2">
      <c r="B952" s="255"/>
      <c r="C952" s="255"/>
      <c r="D952" s="255"/>
      <c r="E952" s="255"/>
      <c r="F952" s="255"/>
      <c r="G952" s="255"/>
      <c r="H952" s="255"/>
      <c r="I952" s="255"/>
      <c r="J952" s="255"/>
      <c r="K952" s="255"/>
      <c r="L952" s="255"/>
      <c r="M952" s="255"/>
      <c r="N952" s="255"/>
      <c r="O952" s="255"/>
      <c r="P952" s="255"/>
      <c r="Q952" s="255"/>
      <c r="R952" s="255"/>
      <c r="S952" s="255"/>
      <c r="T952" s="255"/>
      <c r="U952" s="255"/>
      <c r="V952" s="255"/>
      <c r="W952" s="255"/>
      <c r="X952" s="255"/>
      <c r="Y952" s="255"/>
      <c r="Z952" s="255"/>
      <c r="AA952" s="255"/>
      <c r="AB952" s="255"/>
      <c r="AC952" s="255"/>
      <c r="AD952" s="255"/>
      <c r="AE952" s="255"/>
      <c r="AF952" s="255"/>
      <c r="AG952" s="255"/>
      <c r="AH952" s="255"/>
      <c r="AI952" s="255"/>
      <c r="AJ952" s="255"/>
      <c r="AK952" s="255"/>
      <c r="AL952" s="255"/>
      <c r="AM952" s="255"/>
      <c r="AN952" s="255"/>
      <c r="AO952" s="255"/>
      <c r="AP952" s="255"/>
      <c r="AQ952" s="255"/>
      <c r="AR952" s="255"/>
      <c r="AS952" s="255"/>
      <c r="AT952" s="255"/>
      <c r="AU952" s="255"/>
      <c r="AV952" s="255"/>
      <c r="AW952" s="255"/>
      <c r="AX952" s="255"/>
    </row>
    <row r="953" spans="2:50" x14ac:dyDescent="0.2">
      <c r="B953" s="255"/>
      <c r="C953" s="255"/>
      <c r="D953" s="255"/>
      <c r="E953" s="255"/>
      <c r="F953" s="255"/>
      <c r="G953" s="255"/>
      <c r="H953" s="255"/>
      <c r="I953" s="255"/>
      <c r="J953" s="255"/>
      <c r="K953" s="255"/>
      <c r="L953" s="255"/>
      <c r="M953" s="255"/>
      <c r="N953" s="255"/>
      <c r="O953" s="255"/>
      <c r="P953" s="255"/>
      <c r="Q953" s="255"/>
      <c r="R953" s="255"/>
      <c r="S953" s="255"/>
      <c r="T953" s="255"/>
      <c r="U953" s="255"/>
      <c r="V953" s="255"/>
      <c r="W953" s="255"/>
      <c r="X953" s="255"/>
      <c r="Y953" s="255"/>
      <c r="Z953" s="255"/>
      <c r="AA953" s="255"/>
      <c r="AB953" s="255"/>
      <c r="AC953" s="255"/>
      <c r="AD953" s="255"/>
      <c r="AE953" s="255"/>
      <c r="AF953" s="255"/>
      <c r="AG953" s="255"/>
      <c r="AH953" s="255"/>
      <c r="AI953" s="255"/>
      <c r="AJ953" s="255"/>
      <c r="AK953" s="255"/>
      <c r="AL953" s="255"/>
      <c r="AM953" s="255"/>
      <c r="AN953" s="255"/>
      <c r="AO953" s="255"/>
      <c r="AP953" s="255"/>
      <c r="AQ953" s="255"/>
      <c r="AR953" s="255"/>
      <c r="AS953" s="255"/>
      <c r="AT953" s="255"/>
      <c r="AU953" s="255"/>
      <c r="AV953" s="255"/>
      <c r="AW953" s="255"/>
      <c r="AX953" s="255"/>
    </row>
    <row r="954" spans="2:50" x14ac:dyDescent="0.2">
      <c r="B954" s="255"/>
      <c r="C954" s="255"/>
      <c r="D954" s="255"/>
      <c r="E954" s="255"/>
      <c r="F954" s="255"/>
      <c r="G954" s="255"/>
      <c r="H954" s="255"/>
      <c r="I954" s="255"/>
      <c r="J954" s="255"/>
      <c r="K954" s="255"/>
      <c r="L954" s="255"/>
      <c r="M954" s="255"/>
      <c r="N954" s="255"/>
      <c r="O954" s="255"/>
      <c r="P954" s="255"/>
      <c r="Q954" s="255"/>
      <c r="R954" s="255"/>
      <c r="S954" s="255"/>
      <c r="T954" s="255"/>
      <c r="U954" s="255"/>
      <c r="V954" s="255"/>
      <c r="W954" s="255"/>
      <c r="X954" s="255"/>
      <c r="Y954" s="255"/>
      <c r="Z954" s="255"/>
      <c r="AA954" s="255"/>
      <c r="AB954" s="255"/>
      <c r="AC954" s="255"/>
      <c r="AD954" s="255"/>
      <c r="AE954" s="255"/>
      <c r="AF954" s="255"/>
      <c r="AG954" s="255"/>
      <c r="AH954" s="255"/>
      <c r="AI954" s="255"/>
      <c r="AJ954" s="255"/>
      <c r="AK954" s="255"/>
      <c r="AL954" s="255"/>
      <c r="AM954" s="255"/>
      <c r="AN954" s="255"/>
      <c r="AO954" s="255"/>
      <c r="AP954" s="255"/>
      <c r="AQ954" s="255"/>
      <c r="AR954" s="255"/>
      <c r="AS954" s="255"/>
      <c r="AT954" s="255"/>
      <c r="AU954" s="255"/>
      <c r="AV954" s="255"/>
      <c r="AW954" s="255"/>
      <c r="AX954" s="255"/>
    </row>
    <row r="955" spans="2:50" x14ac:dyDescent="0.2">
      <c r="B955" s="255"/>
      <c r="C955" s="255"/>
      <c r="D955" s="255"/>
      <c r="E955" s="255"/>
      <c r="F955" s="255"/>
      <c r="G955" s="255"/>
      <c r="H955" s="255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5"/>
      <c r="Y955" s="255"/>
      <c r="Z955" s="255"/>
      <c r="AA955" s="255"/>
      <c r="AB955" s="255"/>
      <c r="AC955" s="255"/>
      <c r="AD955" s="255"/>
      <c r="AE955" s="255"/>
      <c r="AF955" s="255"/>
      <c r="AG955" s="255"/>
      <c r="AH955" s="255"/>
      <c r="AI955" s="255"/>
      <c r="AJ955" s="255"/>
      <c r="AK955" s="255"/>
      <c r="AL955" s="255"/>
      <c r="AM955" s="255"/>
      <c r="AN955" s="255"/>
      <c r="AO955" s="255"/>
      <c r="AP955" s="255"/>
      <c r="AQ955" s="255"/>
      <c r="AR955" s="255"/>
      <c r="AS955" s="255"/>
      <c r="AT955" s="255"/>
      <c r="AU955" s="255"/>
      <c r="AV955" s="255"/>
      <c r="AW955" s="255"/>
      <c r="AX955" s="255"/>
    </row>
    <row r="956" spans="2:50" x14ac:dyDescent="0.2">
      <c r="B956" s="255"/>
      <c r="C956" s="255"/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5"/>
      <c r="Q956" s="255"/>
      <c r="R956" s="255"/>
      <c r="S956" s="255"/>
      <c r="T956" s="255"/>
      <c r="U956" s="255"/>
      <c r="V956" s="255"/>
      <c r="W956" s="255"/>
      <c r="X956" s="255"/>
      <c r="Y956" s="255"/>
      <c r="Z956" s="255"/>
      <c r="AA956" s="255"/>
      <c r="AB956" s="255"/>
      <c r="AC956" s="255"/>
      <c r="AD956" s="255"/>
      <c r="AE956" s="255"/>
      <c r="AF956" s="255"/>
      <c r="AG956" s="255"/>
      <c r="AH956" s="255"/>
      <c r="AI956" s="255"/>
      <c r="AJ956" s="255"/>
      <c r="AK956" s="255"/>
      <c r="AL956" s="255"/>
      <c r="AM956" s="255"/>
      <c r="AN956" s="255"/>
      <c r="AO956" s="255"/>
      <c r="AP956" s="255"/>
      <c r="AQ956" s="255"/>
      <c r="AR956" s="255"/>
      <c r="AS956" s="255"/>
      <c r="AT956" s="255"/>
      <c r="AU956" s="255"/>
      <c r="AV956" s="255"/>
      <c r="AW956" s="255"/>
      <c r="AX956" s="255"/>
    </row>
    <row r="957" spans="2:50" x14ac:dyDescent="0.2">
      <c r="B957" s="255"/>
      <c r="C957" s="255"/>
      <c r="D957" s="255"/>
      <c r="E957" s="255"/>
      <c r="F957" s="255"/>
      <c r="G957" s="255"/>
      <c r="H957" s="255"/>
      <c r="I957" s="255"/>
      <c r="J957" s="255"/>
      <c r="K957" s="255"/>
      <c r="L957" s="255"/>
      <c r="M957" s="255"/>
      <c r="N957" s="255"/>
      <c r="O957" s="255"/>
      <c r="P957" s="255"/>
      <c r="Q957" s="255"/>
      <c r="R957" s="255"/>
      <c r="S957" s="255"/>
      <c r="T957" s="255"/>
      <c r="U957" s="255"/>
      <c r="V957" s="255"/>
      <c r="W957" s="255"/>
      <c r="X957" s="255"/>
      <c r="Y957" s="255"/>
      <c r="Z957" s="255"/>
      <c r="AA957" s="255"/>
      <c r="AB957" s="255"/>
      <c r="AC957" s="255"/>
      <c r="AD957" s="255"/>
      <c r="AE957" s="255"/>
      <c r="AF957" s="255"/>
      <c r="AG957" s="255"/>
      <c r="AH957" s="255"/>
      <c r="AI957" s="255"/>
      <c r="AJ957" s="255"/>
      <c r="AK957" s="255"/>
      <c r="AL957" s="255"/>
      <c r="AM957" s="255"/>
      <c r="AN957" s="255"/>
      <c r="AO957" s="255"/>
      <c r="AP957" s="255"/>
      <c r="AQ957" s="255"/>
      <c r="AR957" s="255"/>
      <c r="AS957" s="255"/>
      <c r="AT957" s="255"/>
      <c r="AU957" s="255"/>
      <c r="AV957" s="255"/>
      <c r="AW957" s="255"/>
      <c r="AX957" s="255"/>
    </row>
    <row r="958" spans="2:50" x14ac:dyDescent="0.2">
      <c r="B958" s="255"/>
      <c r="C958" s="255"/>
      <c r="D958" s="255"/>
      <c r="E958" s="255"/>
      <c r="F958" s="255"/>
      <c r="G958" s="255"/>
      <c r="H958" s="255"/>
      <c r="I958" s="255"/>
      <c r="J958" s="255"/>
      <c r="K958" s="255"/>
      <c r="L958" s="255"/>
      <c r="M958" s="255"/>
      <c r="N958" s="255"/>
      <c r="O958" s="255"/>
      <c r="P958" s="255"/>
      <c r="Q958" s="255"/>
      <c r="R958" s="255"/>
      <c r="S958" s="255"/>
      <c r="T958" s="255"/>
      <c r="U958" s="255"/>
      <c r="V958" s="255"/>
      <c r="W958" s="255"/>
      <c r="X958" s="255"/>
      <c r="Y958" s="255"/>
      <c r="Z958" s="255"/>
      <c r="AA958" s="255"/>
      <c r="AB958" s="255"/>
      <c r="AC958" s="255"/>
      <c r="AD958" s="255"/>
      <c r="AE958" s="255"/>
      <c r="AF958" s="255"/>
      <c r="AG958" s="255"/>
      <c r="AH958" s="255"/>
      <c r="AI958" s="255"/>
      <c r="AJ958" s="255"/>
      <c r="AK958" s="255"/>
      <c r="AL958" s="255"/>
      <c r="AM958" s="255"/>
      <c r="AN958" s="255"/>
      <c r="AO958" s="255"/>
      <c r="AP958" s="255"/>
      <c r="AQ958" s="255"/>
      <c r="AR958" s="255"/>
      <c r="AS958" s="255"/>
      <c r="AT958" s="255"/>
      <c r="AU958" s="255"/>
      <c r="AV958" s="255"/>
      <c r="AW958" s="255"/>
      <c r="AX958" s="255"/>
    </row>
    <row r="959" spans="2:50" x14ac:dyDescent="0.2">
      <c r="B959" s="255"/>
      <c r="C959" s="255"/>
      <c r="D959" s="255"/>
      <c r="E959" s="255"/>
      <c r="F959" s="255"/>
      <c r="G959" s="255"/>
      <c r="H959" s="255"/>
      <c r="I959" s="255"/>
      <c r="J959" s="255"/>
      <c r="K959" s="255"/>
      <c r="L959" s="255"/>
      <c r="M959" s="255"/>
      <c r="N959" s="255"/>
      <c r="O959" s="255"/>
      <c r="P959" s="255"/>
      <c r="Q959" s="255"/>
      <c r="R959" s="255"/>
      <c r="S959" s="255"/>
      <c r="T959" s="255"/>
      <c r="U959" s="255"/>
      <c r="V959" s="255"/>
      <c r="W959" s="255"/>
      <c r="X959" s="255"/>
      <c r="Y959" s="255"/>
      <c r="Z959" s="255"/>
      <c r="AA959" s="255"/>
      <c r="AB959" s="255"/>
      <c r="AC959" s="255"/>
      <c r="AD959" s="255"/>
      <c r="AE959" s="255"/>
      <c r="AF959" s="255"/>
      <c r="AG959" s="255"/>
      <c r="AH959" s="255"/>
      <c r="AI959" s="255"/>
      <c r="AJ959" s="255"/>
      <c r="AK959" s="255"/>
      <c r="AL959" s="255"/>
      <c r="AM959" s="255"/>
      <c r="AN959" s="255"/>
      <c r="AO959" s="255"/>
      <c r="AP959" s="255"/>
      <c r="AQ959" s="255"/>
      <c r="AR959" s="255"/>
      <c r="AS959" s="255"/>
      <c r="AT959" s="255"/>
      <c r="AU959" s="255"/>
      <c r="AV959" s="255"/>
      <c r="AW959" s="255"/>
      <c r="AX959" s="255"/>
    </row>
    <row r="960" spans="2:50" x14ac:dyDescent="0.2">
      <c r="B960" s="255"/>
      <c r="C960" s="255"/>
      <c r="D960" s="255"/>
      <c r="E960" s="255"/>
      <c r="F960" s="255"/>
      <c r="G960" s="255"/>
      <c r="H960" s="255"/>
      <c r="I960" s="255"/>
      <c r="J960" s="255"/>
      <c r="K960" s="255"/>
      <c r="L960" s="255"/>
      <c r="M960" s="255"/>
      <c r="N960" s="255"/>
      <c r="O960" s="255"/>
      <c r="P960" s="255"/>
      <c r="Q960" s="255"/>
      <c r="R960" s="255"/>
      <c r="S960" s="255"/>
      <c r="T960" s="255"/>
      <c r="U960" s="255"/>
      <c r="V960" s="255"/>
      <c r="W960" s="255"/>
      <c r="X960" s="255"/>
      <c r="Y960" s="255"/>
      <c r="Z960" s="255"/>
      <c r="AA960" s="255"/>
      <c r="AB960" s="255"/>
      <c r="AC960" s="255"/>
      <c r="AD960" s="255"/>
      <c r="AE960" s="255"/>
      <c r="AF960" s="255"/>
      <c r="AG960" s="255"/>
      <c r="AH960" s="255"/>
      <c r="AI960" s="255"/>
      <c r="AJ960" s="255"/>
      <c r="AK960" s="255"/>
      <c r="AL960" s="255"/>
      <c r="AM960" s="255"/>
      <c r="AN960" s="255"/>
      <c r="AO960" s="255"/>
      <c r="AP960" s="255"/>
      <c r="AQ960" s="255"/>
      <c r="AR960" s="255"/>
      <c r="AS960" s="255"/>
      <c r="AT960" s="255"/>
      <c r="AU960" s="255"/>
      <c r="AV960" s="255"/>
      <c r="AW960" s="255"/>
      <c r="AX960" s="255"/>
    </row>
    <row r="961" spans="2:50" x14ac:dyDescent="0.2">
      <c r="B961" s="255"/>
      <c r="C961" s="255"/>
      <c r="D961" s="255"/>
      <c r="E961" s="255"/>
      <c r="F961" s="255"/>
      <c r="G961" s="255"/>
      <c r="H961" s="255"/>
      <c r="I961" s="255"/>
      <c r="J961" s="255"/>
      <c r="K961" s="255"/>
      <c r="L961" s="255"/>
      <c r="M961" s="255"/>
      <c r="N961" s="255"/>
      <c r="O961" s="255"/>
      <c r="P961" s="255"/>
      <c r="Q961" s="255"/>
      <c r="R961" s="255"/>
      <c r="S961" s="255"/>
      <c r="T961" s="255"/>
      <c r="U961" s="255"/>
      <c r="V961" s="255"/>
      <c r="W961" s="255"/>
      <c r="X961" s="255"/>
      <c r="Y961" s="255"/>
      <c r="Z961" s="255"/>
      <c r="AA961" s="255"/>
      <c r="AB961" s="255"/>
      <c r="AC961" s="255"/>
      <c r="AD961" s="255"/>
      <c r="AE961" s="255"/>
      <c r="AF961" s="255"/>
      <c r="AG961" s="255"/>
      <c r="AH961" s="255"/>
      <c r="AI961" s="255"/>
      <c r="AJ961" s="255"/>
      <c r="AK961" s="255"/>
      <c r="AL961" s="255"/>
      <c r="AM961" s="255"/>
      <c r="AN961" s="255"/>
      <c r="AO961" s="255"/>
      <c r="AP961" s="255"/>
      <c r="AQ961" s="255"/>
      <c r="AR961" s="255"/>
      <c r="AS961" s="255"/>
      <c r="AT961" s="255"/>
      <c r="AU961" s="255"/>
      <c r="AV961" s="255"/>
      <c r="AW961" s="255"/>
      <c r="AX961" s="255"/>
    </row>
    <row r="962" spans="2:50" x14ac:dyDescent="0.2">
      <c r="B962" s="255"/>
      <c r="C962" s="255"/>
      <c r="D962" s="255"/>
      <c r="E962" s="255"/>
      <c r="F962" s="255"/>
      <c r="G962" s="255"/>
      <c r="H962" s="255"/>
      <c r="I962" s="255"/>
      <c r="J962" s="255"/>
      <c r="K962" s="255"/>
      <c r="L962" s="255"/>
      <c r="M962" s="255"/>
      <c r="N962" s="255"/>
      <c r="O962" s="255"/>
      <c r="P962" s="255"/>
      <c r="Q962" s="255"/>
      <c r="R962" s="255"/>
      <c r="S962" s="255"/>
      <c r="T962" s="255"/>
      <c r="U962" s="255"/>
      <c r="V962" s="255"/>
      <c r="W962" s="255"/>
      <c r="X962" s="255"/>
      <c r="Y962" s="255"/>
      <c r="Z962" s="255"/>
      <c r="AA962" s="255"/>
      <c r="AB962" s="255"/>
      <c r="AC962" s="255"/>
      <c r="AD962" s="255"/>
      <c r="AE962" s="255"/>
      <c r="AF962" s="255"/>
      <c r="AG962" s="255"/>
      <c r="AH962" s="255"/>
      <c r="AI962" s="255"/>
      <c r="AJ962" s="255"/>
      <c r="AK962" s="255"/>
      <c r="AL962" s="255"/>
      <c r="AM962" s="255"/>
      <c r="AN962" s="255"/>
      <c r="AO962" s="255"/>
      <c r="AP962" s="255"/>
      <c r="AQ962" s="255"/>
      <c r="AR962" s="255"/>
      <c r="AS962" s="255"/>
      <c r="AT962" s="255"/>
      <c r="AU962" s="255"/>
      <c r="AV962" s="255"/>
      <c r="AW962" s="255"/>
      <c r="AX962" s="255"/>
    </row>
    <row r="963" spans="2:50" x14ac:dyDescent="0.2">
      <c r="B963" s="255"/>
      <c r="C963" s="255"/>
      <c r="D963" s="255"/>
      <c r="E963" s="255"/>
      <c r="F963" s="255"/>
      <c r="G963" s="255"/>
      <c r="H963" s="255"/>
      <c r="I963" s="255"/>
      <c r="J963" s="255"/>
      <c r="K963" s="255"/>
      <c r="L963" s="255"/>
      <c r="M963" s="255"/>
      <c r="N963" s="255"/>
      <c r="O963" s="255"/>
      <c r="P963" s="255"/>
      <c r="Q963" s="255"/>
      <c r="R963" s="255"/>
      <c r="S963" s="255"/>
      <c r="T963" s="255"/>
      <c r="U963" s="255"/>
      <c r="V963" s="255"/>
      <c r="W963" s="255"/>
      <c r="X963" s="255"/>
      <c r="Y963" s="255"/>
      <c r="Z963" s="255"/>
      <c r="AA963" s="255"/>
      <c r="AB963" s="255"/>
      <c r="AC963" s="255"/>
      <c r="AD963" s="255"/>
      <c r="AE963" s="255"/>
      <c r="AF963" s="255"/>
      <c r="AG963" s="255"/>
      <c r="AH963" s="255"/>
      <c r="AI963" s="255"/>
      <c r="AJ963" s="255"/>
      <c r="AK963" s="255"/>
      <c r="AL963" s="255"/>
      <c r="AM963" s="255"/>
      <c r="AN963" s="255"/>
      <c r="AO963" s="255"/>
      <c r="AP963" s="255"/>
      <c r="AQ963" s="255"/>
      <c r="AR963" s="255"/>
      <c r="AS963" s="255"/>
      <c r="AT963" s="255"/>
      <c r="AU963" s="255"/>
      <c r="AV963" s="255"/>
      <c r="AW963" s="255"/>
      <c r="AX963" s="255"/>
    </row>
    <row r="964" spans="2:50" x14ac:dyDescent="0.2">
      <c r="B964" s="255"/>
      <c r="C964" s="255"/>
      <c r="D964" s="255"/>
      <c r="E964" s="255"/>
      <c r="F964" s="255"/>
      <c r="G964" s="255"/>
      <c r="H964" s="255"/>
      <c r="I964" s="255"/>
      <c r="J964" s="255"/>
      <c r="K964" s="255"/>
      <c r="L964" s="255"/>
      <c r="M964" s="255"/>
      <c r="N964" s="255"/>
      <c r="O964" s="255"/>
      <c r="P964" s="255"/>
      <c r="Q964" s="255"/>
      <c r="R964" s="255"/>
      <c r="S964" s="255"/>
      <c r="T964" s="255"/>
      <c r="U964" s="255"/>
      <c r="V964" s="255"/>
      <c r="W964" s="255"/>
      <c r="X964" s="255"/>
      <c r="Y964" s="255"/>
      <c r="Z964" s="255"/>
      <c r="AA964" s="255"/>
      <c r="AB964" s="255"/>
      <c r="AC964" s="255"/>
      <c r="AD964" s="255"/>
      <c r="AE964" s="255"/>
      <c r="AF964" s="255"/>
      <c r="AG964" s="255"/>
      <c r="AH964" s="255"/>
      <c r="AI964" s="255"/>
      <c r="AJ964" s="255"/>
      <c r="AK964" s="255"/>
      <c r="AL964" s="255"/>
      <c r="AM964" s="255"/>
      <c r="AN964" s="255"/>
      <c r="AO964" s="255"/>
      <c r="AP964" s="255"/>
      <c r="AQ964" s="255"/>
      <c r="AR964" s="255"/>
      <c r="AS964" s="255"/>
      <c r="AT964" s="255"/>
      <c r="AU964" s="255"/>
      <c r="AV964" s="255"/>
      <c r="AW964" s="255"/>
      <c r="AX964" s="255"/>
    </row>
    <row r="965" spans="2:50" x14ac:dyDescent="0.2">
      <c r="B965" s="255"/>
      <c r="C965" s="255"/>
      <c r="D965" s="255"/>
      <c r="E965" s="255"/>
      <c r="F965" s="255"/>
      <c r="G965" s="255"/>
      <c r="H965" s="255"/>
      <c r="I965" s="255"/>
      <c r="J965" s="255"/>
      <c r="K965" s="255"/>
      <c r="L965" s="255"/>
      <c r="M965" s="255"/>
      <c r="N965" s="255"/>
      <c r="O965" s="255"/>
      <c r="P965" s="255"/>
      <c r="Q965" s="255"/>
      <c r="R965" s="255"/>
      <c r="S965" s="255"/>
      <c r="T965" s="255"/>
      <c r="U965" s="255"/>
      <c r="V965" s="255"/>
      <c r="W965" s="255"/>
      <c r="X965" s="255"/>
      <c r="Y965" s="255"/>
      <c r="Z965" s="255"/>
      <c r="AA965" s="255"/>
      <c r="AB965" s="255"/>
      <c r="AC965" s="255"/>
      <c r="AD965" s="255"/>
      <c r="AE965" s="255"/>
      <c r="AF965" s="255"/>
      <c r="AG965" s="255"/>
      <c r="AH965" s="255"/>
      <c r="AI965" s="255"/>
      <c r="AJ965" s="255"/>
      <c r="AK965" s="255"/>
      <c r="AL965" s="255"/>
      <c r="AM965" s="255"/>
      <c r="AN965" s="255"/>
      <c r="AO965" s="255"/>
      <c r="AP965" s="255"/>
      <c r="AQ965" s="255"/>
      <c r="AR965" s="255"/>
      <c r="AS965" s="255"/>
      <c r="AT965" s="255"/>
      <c r="AU965" s="255"/>
      <c r="AV965" s="255"/>
      <c r="AW965" s="255"/>
      <c r="AX965" s="255"/>
    </row>
    <row r="966" spans="2:50" x14ac:dyDescent="0.2">
      <c r="B966" s="255"/>
      <c r="C966" s="255"/>
      <c r="D966" s="255"/>
      <c r="E966" s="255"/>
      <c r="F966" s="255"/>
      <c r="G966" s="255"/>
      <c r="H966" s="255"/>
      <c r="I966" s="255"/>
      <c r="J966" s="255"/>
      <c r="K966" s="255"/>
      <c r="L966" s="255"/>
      <c r="M966" s="255"/>
      <c r="N966" s="255"/>
      <c r="O966" s="255"/>
      <c r="P966" s="255"/>
      <c r="Q966" s="255"/>
      <c r="R966" s="255"/>
      <c r="S966" s="255"/>
      <c r="T966" s="255"/>
      <c r="U966" s="255"/>
      <c r="V966" s="255"/>
      <c r="W966" s="255"/>
      <c r="X966" s="255"/>
      <c r="Y966" s="255"/>
      <c r="Z966" s="255"/>
      <c r="AA966" s="255"/>
      <c r="AB966" s="255"/>
      <c r="AC966" s="255"/>
      <c r="AD966" s="255"/>
      <c r="AE966" s="255"/>
      <c r="AF966" s="255"/>
      <c r="AG966" s="255"/>
      <c r="AH966" s="255"/>
      <c r="AI966" s="255"/>
      <c r="AJ966" s="255"/>
      <c r="AK966" s="255"/>
      <c r="AL966" s="255"/>
      <c r="AM966" s="255"/>
      <c r="AN966" s="255"/>
      <c r="AO966" s="255"/>
      <c r="AP966" s="255"/>
      <c r="AQ966" s="255"/>
      <c r="AR966" s="255"/>
      <c r="AS966" s="255"/>
      <c r="AT966" s="255"/>
      <c r="AU966" s="255"/>
      <c r="AV966" s="255"/>
      <c r="AW966" s="255"/>
      <c r="AX966" s="255"/>
    </row>
    <row r="967" spans="2:50" x14ac:dyDescent="0.2">
      <c r="B967" s="255"/>
      <c r="C967" s="255"/>
      <c r="D967" s="255"/>
      <c r="E967" s="255"/>
      <c r="F967" s="255"/>
      <c r="G967" s="255"/>
      <c r="H967" s="255"/>
      <c r="I967" s="255"/>
      <c r="J967" s="255"/>
      <c r="K967" s="255"/>
      <c r="L967" s="255"/>
      <c r="M967" s="255"/>
      <c r="N967" s="255"/>
      <c r="O967" s="255"/>
      <c r="P967" s="255"/>
      <c r="Q967" s="255"/>
      <c r="R967" s="255"/>
      <c r="S967" s="255"/>
      <c r="T967" s="255"/>
      <c r="U967" s="255"/>
      <c r="V967" s="255"/>
      <c r="W967" s="255"/>
      <c r="X967" s="255"/>
      <c r="Y967" s="255"/>
      <c r="Z967" s="255"/>
      <c r="AA967" s="255"/>
      <c r="AB967" s="255"/>
      <c r="AC967" s="255"/>
      <c r="AD967" s="255"/>
      <c r="AE967" s="255"/>
      <c r="AF967" s="255"/>
      <c r="AG967" s="255"/>
      <c r="AH967" s="255"/>
      <c r="AI967" s="255"/>
      <c r="AJ967" s="255"/>
      <c r="AK967" s="255"/>
      <c r="AL967" s="255"/>
      <c r="AM967" s="255"/>
      <c r="AN967" s="255"/>
      <c r="AO967" s="255"/>
      <c r="AP967" s="255"/>
      <c r="AQ967" s="255"/>
      <c r="AR967" s="255"/>
      <c r="AS967" s="255"/>
      <c r="AT967" s="255"/>
      <c r="AU967" s="255"/>
      <c r="AV967" s="255"/>
      <c r="AW967" s="255"/>
      <c r="AX967" s="255"/>
    </row>
    <row r="968" spans="2:50" x14ac:dyDescent="0.2">
      <c r="B968" s="255"/>
      <c r="C968" s="255"/>
      <c r="D968" s="255"/>
      <c r="E968" s="255"/>
      <c r="F968" s="255"/>
      <c r="G968" s="255"/>
      <c r="H968" s="255"/>
      <c r="I968" s="255"/>
      <c r="J968" s="255"/>
      <c r="K968" s="255"/>
      <c r="L968" s="255"/>
      <c r="M968" s="255"/>
      <c r="N968" s="255"/>
      <c r="O968" s="255"/>
      <c r="P968" s="255"/>
      <c r="Q968" s="255"/>
      <c r="R968" s="255"/>
      <c r="S968" s="255"/>
      <c r="T968" s="255"/>
      <c r="U968" s="255"/>
      <c r="V968" s="255"/>
      <c r="W968" s="255"/>
      <c r="X968" s="255"/>
      <c r="Y968" s="255"/>
      <c r="Z968" s="255"/>
      <c r="AA968" s="255"/>
      <c r="AB968" s="255"/>
      <c r="AC968" s="255"/>
      <c r="AD968" s="255"/>
      <c r="AE968" s="255"/>
      <c r="AF968" s="255"/>
      <c r="AG968" s="255"/>
      <c r="AH968" s="255"/>
      <c r="AI968" s="255"/>
      <c r="AJ968" s="255"/>
      <c r="AK968" s="255"/>
      <c r="AL968" s="255"/>
      <c r="AM968" s="255"/>
      <c r="AN968" s="255"/>
      <c r="AO968" s="255"/>
      <c r="AP968" s="255"/>
      <c r="AQ968" s="255"/>
      <c r="AR968" s="255"/>
      <c r="AS968" s="255"/>
      <c r="AT968" s="255"/>
      <c r="AU968" s="255"/>
      <c r="AV968" s="255"/>
      <c r="AW968" s="255"/>
      <c r="AX968" s="255"/>
    </row>
    <row r="969" spans="2:50" x14ac:dyDescent="0.2">
      <c r="B969" s="255"/>
      <c r="C969" s="255"/>
      <c r="D969" s="255"/>
      <c r="E969" s="255"/>
      <c r="F969" s="255"/>
      <c r="G969" s="255"/>
      <c r="H969" s="255"/>
      <c r="I969" s="255"/>
      <c r="J969" s="255"/>
      <c r="K969" s="255"/>
      <c r="L969" s="255"/>
      <c r="M969" s="255"/>
      <c r="N969" s="255"/>
      <c r="O969" s="255"/>
      <c r="P969" s="255"/>
      <c r="Q969" s="255"/>
      <c r="R969" s="255"/>
      <c r="S969" s="255"/>
      <c r="T969" s="255"/>
      <c r="U969" s="255"/>
      <c r="V969" s="255"/>
      <c r="W969" s="255"/>
      <c r="X969" s="255"/>
      <c r="Y969" s="255"/>
      <c r="Z969" s="255"/>
      <c r="AA969" s="255"/>
      <c r="AB969" s="255"/>
      <c r="AC969" s="255"/>
      <c r="AD969" s="255"/>
      <c r="AE969" s="255"/>
      <c r="AF969" s="255"/>
      <c r="AG969" s="255"/>
      <c r="AH969" s="255"/>
      <c r="AI969" s="255"/>
      <c r="AJ969" s="255"/>
      <c r="AK969" s="255"/>
      <c r="AL969" s="255"/>
      <c r="AM969" s="255"/>
      <c r="AN969" s="255"/>
      <c r="AO969" s="255"/>
      <c r="AP969" s="255"/>
      <c r="AQ969" s="255"/>
      <c r="AR969" s="255"/>
      <c r="AS969" s="255"/>
      <c r="AT969" s="255"/>
      <c r="AU969" s="255"/>
      <c r="AV969" s="255"/>
      <c r="AW969" s="255"/>
      <c r="AX969" s="255"/>
    </row>
    <row r="970" spans="2:50" x14ac:dyDescent="0.2">
      <c r="B970" s="255"/>
      <c r="C970" s="255"/>
      <c r="D970" s="255"/>
      <c r="E970" s="255"/>
      <c r="F970" s="255"/>
      <c r="G970" s="255"/>
      <c r="H970" s="255"/>
      <c r="I970" s="255"/>
      <c r="J970" s="255"/>
      <c r="K970" s="255"/>
      <c r="L970" s="255"/>
      <c r="M970" s="255"/>
      <c r="N970" s="255"/>
      <c r="O970" s="255"/>
      <c r="P970" s="255"/>
      <c r="Q970" s="255"/>
      <c r="R970" s="255"/>
      <c r="S970" s="255"/>
      <c r="T970" s="255"/>
      <c r="U970" s="255"/>
      <c r="V970" s="255"/>
      <c r="W970" s="255"/>
      <c r="X970" s="255"/>
      <c r="Y970" s="255"/>
      <c r="Z970" s="255"/>
      <c r="AA970" s="255"/>
      <c r="AB970" s="255"/>
      <c r="AC970" s="255"/>
      <c r="AD970" s="255"/>
      <c r="AE970" s="255"/>
      <c r="AF970" s="255"/>
      <c r="AG970" s="255"/>
      <c r="AH970" s="255"/>
      <c r="AI970" s="255"/>
      <c r="AJ970" s="255"/>
      <c r="AK970" s="255"/>
      <c r="AL970" s="255"/>
      <c r="AM970" s="255"/>
      <c r="AN970" s="255"/>
      <c r="AO970" s="255"/>
      <c r="AP970" s="255"/>
      <c r="AQ970" s="255"/>
      <c r="AR970" s="255"/>
      <c r="AS970" s="255"/>
      <c r="AT970" s="255"/>
      <c r="AU970" s="255"/>
      <c r="AV970" s="255"/>
      <c r="AW970" s="255"/>
      <c r="AX970" s="255"/>
    </row>
    <row r="971" spans="2:50" x14ac:dyDescent="0.2">
      <c r="B971" s="255"/>
      <c r="C971" s="255"/>
      <c r="D971" s="255"/>
      <c r="E971" s="255"/>
      <c r="F971" s="255"/>
      <c r="G971" s="255"/>
      <c r="H971" s="255"/>
      <c r="I971" s="255"/>
      <c r="J971" s="255"/>
      <c r="K971" s="255"/>
      <c r="L971" s="255"/>
      <c r="M971" s="255"/>
      <c r="N971" s="255"/>
      <c r="O971" s="255"/>
      <c r="P971" s="255"/>
      <c r="Q971" s="255"/>
      <c r="R971" s="255"/>
      <c r="S971" s="255"/>
      <c r="T971" s="255"/>
      <c r="U971" s="255"/>
      <c r="V971" s="255"/>
      <c r="W971" s="255"/>
      <c r="X971" s="255"/>
      <c r="Y971" s="255"/>
      <c r="Z971" s="255"/>
      <c r="AA971" s="255"/>
      <c r="AB971" s="255"/>
      <c r="AC971" s="255"/>
      <c r="AD971" s="255"/>
      <c r="AE971" s="255"/>
      <c r="AF971" s="255"/>
      <c r="AG971" s="255"/>
      <c r="AH971" s="255"/>
      <c r="AI971" s="255"/>
      <c r="AJ971" s="255"/>
      <c r="AK971" s="255"/>
      <c r="AL971" s="255"/>
      <c r="AM971" s="255"/>
      <c r="AN971" s="255"/>
      <c r="AO971" s="255"/>
      <c r="AP971" s="255"/>
      <c r="AQ971" s="255"/>
      <c r="AR971" s="255"/>
      <c r="AS971" s="255"/>
      <c r="AT971" s="255"/>
      <c r="AU971" s="255"/>
      <c r="AV971" s="255"/>
      <c r="AW971" s="255"/>
      <c r="AX971" s="255"/>
    </row>
    <row r="972" spans="2:50" x14ac:dyDescent="0.2">
      <c r="B972" s="255"/>
      <c r="C972" s="255"/>
      <c r="D972" s="255"/>
      <c r="E972" s="255"/>
      <c r="F972" s="255"/>
      <c r="G972" s="255"/>
      <c r="H972" s="255"/>
      <c r="I972" s="255"/>
      <c r="J972" s="255"/>
      <c r="K972" s="255"/>
      <c r="L972" s="255"/>
      <c r="M972" s="255"/>
      <c r="N972" s="255"/>
      <c r="O972" s="255"/>
      <c r="P972" s="255"/>
      <c r="Q972" s="255"/>
      <c r="R972" s="255"/>
      <c r="S972" s="255"/>
      <c r="T972" s="255"/>
      <c r="U972" s="255"/>
      <c r="V972" s="255"/>
      <c r="W972" s="255"/>
      <c r="X972" s="255"/>
      <c r="Y972" s="255"/>
      <c r="Z972" s="255"/>
      <c r="AA972" s="255"/>
      <c r="AB972" s="255"/>
      <c r="AC972" s="255"/>
      <c r="AD972" s="255"/>
      <c r="AE972" s="255"/>
      <c r="AF972" s="255"/>
      <c r="AG972" s="255"/>
      <c r="AH972" s="255"/>
      <c r="AI972" s="255"/>
      <c r="AJ972" s="255"/>
      <c r="AK972" s="255"/>
      <c r="AL972" s="255"/>
      <c r="AM972" s="255"/>
      <c r="AN972" s="255"/>
      <c r="AO972" s="255"/>
      <c r="AP972" s="255"/>
      <c r="AQ972" s="255"/>
      <c r="AR972" s="255"/>
      <c r="AS972" s="255"/>
      <c r="AT972" s="255"/>
      <c r="AU972" s="255"/>
      <c r="AV972" s="255"/>
      <c r="AW972" s="255"/>
      <c r="AX972" s="255"/>
    </row>
    <row r="973" spans="2:50" x14ac:dyDescent="0.2">
      <c r="B973" s="255"/>
      <c r="C973" s="255"/>
      <c r="D973" s="255"/>
      <c r="E973" s="255"/>
      <c r="F973" s="255"/>
      <c r="G973" s="255"/>
      <c r="H973" s="255"/>
      <c r="I973" s="255"/>
      <c r="J973" s="255"/>
      <c r="K973" s="255"/>
      <c r="L973" s="255"/>
      <c r="M973" s="255"/>
      <c r="N973" s="255"/>
      <c r="O973" s="255"/>
      <c r="P973" s="255"/>
      <c r="Q973" s="255"/>
      <c r="R973" s="255"/>
      <c r="S973" s="255"/>
      <c r="T973" s="255"/>
      <c r="U973" s="255"/>
      <c r="V973" s="255"/>
      <c r="W973" s="255"/>
      <c r="X973" s="255"/>
      <c r="Y973" s="255"/>
      <c r="Z973" s="255"/>
      <c r="AA973" s="255"/>
      <c r="AB973" s="255"/>
      <c r="AC973" s="255"/>
      <c r="AD973" s="255"/>
      <c r="AE973" s="255"/>
      <c r="AF973" s="255"/>
      <c r="AG973" s="255"/>
      <c r="AH973" s="255"/>
      <c r="AI973" s="255"/>
      <c r="AJ973" s="255"/>
      <c r="AK973" s="255"/>
      <c r="AL973" s="255"/>
      <c r="AM973" s="255"/>
      <c r="AN973" s="255"/>
      <c r="AO973" s="255"/>
      <c r="AP973" s="255"/>
      <c r="AQ973" s="255"/>
      <c r="AR973" s="255"/>
      <c r="AS973" s="255"/>
      <c r="AT973" s="255"/>
      <c r="AU973" s="255"/>
      <c r="AV973" s="255"/>
      <c r="AW973" s="255"/>
      <c r="AX973" s="255"/>
    </row>
    <row r="974" spans="2:50" x14ac:dyDescent="0.2">
      <c r="B974" s="255"/>
      <c r="C974" s="255"/>
      <c r="D974" s="255"/>
      <c r="E974" s="255"/>
      <c r="F974" s="255"/>
      <c r="G974" s="255"/>
      <c r="H974" s="255"/>
      <c r="I974" s="255"/>
      <c r="J974" s="255"/>
      <c r="K974" s="255"/>
      <c r="L974" s="255"/>
      <c r="M974" s="255"/>
      <c r="N974" s="255"/>
      <c r="O974" s="255"/>
      <c r="P974" s="255"/>
      <c r="Q974" s="255"/>
      <c r="R974" s="255"/>
      <c r="S974" s="255"/>
      <c r="T974" s="255"/>
      <c r="U974" s="255"/>
      <c r="V974" s="255"/>
      <c r="W974" s="255"/>
      <c r="X974" s="255"/>
      <c r="Y974" s="255"/>
      <c r="Z974" s="255"/>
      <c r="AA974" s="255"/>
      <c r="AB974" s="255"/>
      <c r="AC974" s="255"/>
      <c r="AD974" s="255"/>
      <c r="AE974" s="255"/>
      <c r="AF974" s="255"/>
      <c r="AG974" s="255"/>
      <c r="AH974" s="255"/>
      <c r="AI974" s="255"/>
      <c r="AJ974" s="255"/>
      <c r="AK974" s="255"/>
      <c r="AL974" s="255"/>
      <c r="AM974" s="255"/>
      <c r="AN974" s="255"/>
      <c r="AO974" s="255"/>
      <c r="AP974" s="255"/>
      <c r="AQ974" s="255"/>
      <c r="AR974" s="255"/>
      <c r="AS974" s="255"/>
      <c r="AT974" s="255"/>
      <c r="AU974" s="255"/>
      <c r="AV974" s="255"/>
      <c r="AW974" s="255"/>
      <c r="AX974" s="255"/>
    </row>
    <row r="975" spans="2:50" x14ac:dyDescent="0.2">
      <c r="B975" s="255"/>
      <c r="C975" s="255"/>
      <c r="D975" s="255"/>
      <c r="E975" s="255"/>
      <c r="F975" s="255"/>
      <c r="G975" s="255"/>
      <c r="H975" s="255"/>
      <c r="I975" s="255"/>
      <c r="J975" s="255"/>
      <c r="K975" s="255"/>
      <c r="L975" s="255"/>
      <c r="M975" s="255"/>
      <c r="N975" s="255"/>
      <c r="O975" s="255"/>
      <c r="P975" s="255"/>
      <c r="Q975" s="255"/>
      <c r="R975" s="255"/>
      <c r="S975" s="255"/>
      <c r="T975" s="255"/>
      <c r="U975" s="255"/>
      <c r="V975" s="255"/>
      <c r="W975" s="255"/>
      <c r="X975" s="255"/>
      <c r="Y975" s="255"/>
      <c r="Z975" s="255"/>
      <c r="AA975" s="255"/>
      <c r="AB975" s="255"/>
      <c r="AC975" s="255"/>
      <c r="AD975" s="255"/>
      <c r="AE975" s="255"/>
      <c r="AF975" s="255"/>
      <c r="AG975" s="255"/>
      <c r="AH975" s="255"/>
      <c r="AI975" s="255"/>
      <c r="AJ975" s="255"/>
      <c r="AK975" s="255"/>
      <c r="AL975" s="255"/>
      <c r="AM975" s="255"/>
      <c r="AN975" s="255"/>
      <c r="AO975" s="255"/>
      <c r="AP975" s="255"/>
      <c r="AQ975" s="255"/>
      <c r="AR975" s="255"/>
      <c r="AS975" s="255"/>
      <c r="AT975" s="255"/>
      <c r="AU975" s="255"/>
      <c r="AV975" s="255"/>
      <c r="AW975" s="255"/>
      <c r="AX975" s="255"/>
    </row>
    <row r="976" spans="2:50" x14ac:dyDescent="0.2">
      <c r="B976" s="255"/>
      <c r="C976" s="255"/>
      <c r="D976" s="255"/>
      <c r="E976" s="255"/>
      <c r="F976" s="255"/>
      <c r="G976" s="255"/>
      <c r="H976" s="255"/>
      <c r="I976" s="255"/>
      <c r="J976" s="255"/>
      <c r="K976" s="255"/>
      <c r="L976" s="255"/>
      <c r="M976" s="255"/>
      <c r="N976" s="255"/>
      <c r="O976" s="255"/>
      <c r="P976" s="255"/>
      <c r="Q976" s="255"/>
      <c r="R976" s="255"/>
      <c r="S976" s="255"/>
      <c r="T976" s="255"/>
      <c r="U976" s="255"/>
      <c r="V976" s="255"/>
      <c r="W976" s="255"/>
      <c r="X976" s="255"/>
      <c r="Y976" s="255"/>
      <c r="Z976" s="255"/>
      <c r="AA976" s="255"/>
      <c r="AB976" s="255"/>
      <c r="AC976" s="255"/>
      <c r="AD976" s="255"/>
      <c r="AE976" s="255"/>
      <c r="AF976" s="255"/>
      <c r="AG976" s="255"/>
      <c r="AH976" s="255"/>
      <c r="AI976" s="255"/>
      <c r="AJ976" s="255"/>
      <c r="AK976" s="255"/>
      <c r="AL976" s="255"/>
      <c r="AM976" s="255"/>
      <c r="AN976" s="255"/>
      <c r="AO976" s="255"/>
      <c r="AP976" s="255"/>
      <c r="AQ976" s="255"/>
      <c r="AR976" s="255"/>
      <c r="AS976" s="255"/>
      <c r="AT976" s="255"/>
      <c r="AU976" s="255"/>
      <c r="AV976" s="255"/>
      <c r="AW976" s="255"/>
      <c r="AX976" s="255"/>
    </row>
    <row r="977" spans="2:50" x14ac:dyDescent="0.2">
      <c r="B977" s="255"/>
      <c r="C977" s="255"/>
      <c r="D977" s="255"/>
      <c r="E977" s="255"/>
      <c r="F977" s="255"/>
      <c r="G977" s="255"/>
      <c r="H977" s="255"/>
      <c r="I977" s="255"/>
      <c r="J977" s="255"/>
      <c r="K977" s="255"/>
      <c r="L977" s="255"/>
      <c r="M977" s="255"/>
      <c r="N977" s="255"/>
      <c r="O977" s="255"/>
      <c r="P977" s="255"/>
      <c r="Q977" s="255"/>
      <c r="R977" s="255"/>
      <c r="S977" s="255"/>
      <c r="T977" s="255"/>
      <c r="U977" s="255"/>
      <c r="V977" s="255"/>
      <c r="W977" s="255"/>
      <c r="X977" s="255"/>
      <c r="Y977" s="255"/>
      <c r="Z977" s="255"/>
      <c r="AA977" s="255"/>
      <c r="AB977" s="255"/>
      <c r="AC977" s="255"/>
      <c r="AD977" s="255"/>
      <c r="AE977" s="255"/>
      <c r="AF977" s="255"/>
      <c r="AG977" s="255"/>
      <c r="AH977" s="255"/>
      <c r="AI977" s="255"/>
      <c r="AJ977" s="255"/>
      <c r="AK977" s="255"/>
      <c r="AL977" s="255"/>
      <c r="AM977" s="255"/>
      <c r="AN977" s="255"/>
      <c r="AO977" s="255"/>
      <c r="AP977" s="255"/>
      <c r="AQ977" s="255"/>
      <c r="AR977" s="255"/>
      <c r="AS977" s="255"/>
      <c r="AT977" s="255"/>
      <c r="AU977" s="255"/>
      <c r="AV977" s="255"/>
      <c r="AW977" s="255"/>
      <c r="AX977" s="255"/>
    </row>
    <row r="978" spans="2:50" x14ac:dyDescent="0.2">
      <c r="B978" s="255"/>
      <c r="C978" s="255"/>
      <c r="D978" s="255"/>
      <c r="E978" s="255"/>
      <c r="F978" s="255"/>
      <c r="G978" s="255"/>
      <c r="H978" s="255"/>
      <c r="I978" s="255"/>
      <c r="J978" s="255"/>
      <c r="K978" s="255"/>
      <c r="L978" s="255"/>
      <c r="M978" s="255"/>
      <c r="N978" s="255"/>
      <c r="O978" s="255"/>
      <c r="P978" s="255"/>
      <c r="Q978" s="255"/>
      <c r="R978" s="255"/>
      <c r="S978" s="255"/>
      <c r="T978" s="255"/>
      <c r="U978" s="255"/>
      <c r="V978" s="255"/>
      <c r="W978" s="255"/>
      <c r="X978" s="255"/>
      <c r="Y978" s="255"/>
      <c r="Z978" s="255"/>
      <c r="AA978" s="255"/>
      <c r="AB978" s="255"/>
      <c r="AC978" s="255"/>
      <c r="AD978" s="255"/>
      <c r="AE978" s="255"/>
      <c r="AF978" s="255"/>
      <c r="AG978" s="255"/>
      <c r="AH978" s="255"/>
      <c r="AI978" s="255"/>
      <c r="AJ978" s="255"/>
      <c r="AK978" s="255"/>
      <c r="AL978" s="255"/>
      <c r="AM978" s="255"/>
      <c r="AN978" s="255"/>
      <c r="AO978" s="255"/>
      <c r="AP978" s="255"/>
      <c r="AQ978" s="255"/>
      <c r="AR978" s="255"/>
      <c r="AS978" s="255"/>
      <c r="AT978" s="255"/>
      <c r="AU978" s="255"/>
      <c r="AV978" s="255"/>
      <c r="AW978" s="255"/>
      <c r="AX978" s="255"/>
    </row>
    <row r="979" spans="2:50" x14ac:dyDescent="0.2">
      <c r="B979" s="255"/>
      <c r="C979" s="255"/>
      <c r="D979" s="255"/>
      <c r="E979" s="255"/>
      <c r="F979" s="255"/>
      <c r="G979" s="255"/>
      <c r="H979" s="255"/>
      <c r="I979" s="255"/>
      <c r="J979" s="255"/>
      <c r="K979" s="255"/>
      <c r="L979" s="255"/>
      <c r="M979" s="255"/>
      <c r="N979" s="255"/>
      <c r="O979" s="255"/>
      <c r="P979" s="255"/>
      <c r="Q979" s="255"/>
      <c r="R979" s="255"/>
      <c r="S979" s="255"/>
      <c r="T979" s="255"/>
      <c r="U979" s="255"/>
      <c r="V979" s="255"/>
      <c r="W979" s="255"/>
      <c r="X979" s="255"/>
      <c r="Y979" s="255"/>
      <c r="Z979" s="255"/>
      <c r="AA979" s="255"/>
      <c r="AB979" s="255"/>
      <c r="AC979" s="255"/>
      <c r="AD979" s="255"/>
      <c r="AE979" s="255"/>
      <c r="AF979" s="255"/>
      <c r="AG979" s="255"/>
      <c r="AH979" s="255"/>
      <c r="AI979" s="255"/>
      <c r="AJ979" s="255"/>
      <c r="AK979" s="255"/>
      <c r="AL979" s="255"/>
      <c r="AM979" s="255"/>
      <c r="AN979" s="255"/>
      <c r="AO979" s="255"/>
      <c r="AP979" s="255"/>
      <c r="AQ979" s="255"/>
      <c r="AR979" s="255"/>
      <c r="AS979" s="255"/>
      <c r="AT979" s="255"/>
      <c r="AU979" s="255"/>
      <c r="AV979" s="255"/>
      <c r="AW979" s="255"/>
      <c r="AX979" s="255"/>
    </row>
    <row r="980" spans="2:50" x14ac:dyDescent="0.2">
      <c r="B980" s="255"/>
      <c r="C980" s="255"/>
      <c r="D980" s="255"/>
      <c r="E980" s="255"/>
      <c r="F980" s="255"/>
      <c r="G980" s="255"/>
      <c r="H980" s="255"/>
      <c r="I980" s="255"/>
      <c r="J980" s="255"/>
      <c r="K980" s="255"/>
      <c r="L980" s="255"/>
      <c r="M980" s="255"/>
      <c r="N980" s="255"/>
      <c r="O980" s="255"/>
      <c r="P980" s="255"/>
      <c r="Q980" s="255"/>
      <c r="R980" s="255"/>
      <c r="S980" s="255"/>
      <c r="T980" s="255"/>
      <c r="U980" s="255"/>
      <c r="V980" s="255"/>
      <c r="W980" s="255"/>
      <c r="X980" s="255"/>
      <c r="Y980" s="255"/>
      <c r="Z980" s="255"/>
      <c r="AA980" s="255"/>
      <c r="AB980" s="255"/>
      <c r="AC980" s="255"/>
      <c r="AD980" s="255"/>
      <c r="AE980" s="255"/>
      <c r="AF980" s="255"/>
      <c r="AG980" s="255"/>
      <c r="AH980" s="255"/>
      <c r="AI980" s="255"/>
      <c r="AJ980" s="255"/>
      <c r="AK980" s="255"/>
      <c r="AL980" s="255"/>
      <c r="AM980" s="255"/>
      <c r="AN980" s="255"/>
      <c r="AO980" s="255"/>
      <c r="AP980" s="255"/>
      <c r="AQ980" s="255"/>
      <c r="AR980" s="255"/>
      <c r="AS980" s="255"/>
      <c r="AT980" s="255"/>
      <c r="AU980" s="255"/>
      <c r="AV980" s="255"/>
      <c r="AW980" s="255"/>
      <c r="AX980" s="255"/>
    </row>
    <row r="981" spans="2:50" x14ac:dyDescent="0.2">
      <c r="B981" s="255"/>
      <c r="C981" s="255"/>
      <c r="D981" s="255"/>
      <c r="E981" s="255"/>
      <c r="F981" s="255"/>
      <c r="G981" s="255"/>
      <c r="H981" s="255"/>
      <c r="I981" s="255"/>
      <c r="J981" s="255"/>
      <c r="K981" s="255"/>
      <c r="L981" s="255"/>
      <c r="M981" s="255"/>
      <c r="N981" s="255"/>
      <c r="O981" s="255"/>
      <c r="P981" s="255"/>
      <c r="Q981" s="255"/>
      <c r="R981" s="255"/>
      <c r="S981" s="255"/>
      <c r="T981" s="255"/>
      <c r="U981" s="255"/>
      <c r="V981" s="255"/>
      <c r="W981" s="255"/>
      <c r="X981" s="255"/>
      <c r="Y981" s="255"/>
      <c r="Z981" s="255"/>
      <c r="AA981" s="255"/>
      <c r="AB981" s="255"/>
      <c r="AC981" s="255"/>
      <c r="AD981" s="255"/>
      <c r="AE981" s="255"/>
      <c r="AF981" s="255"/>
      <c r="AG981" s="255"/>
      <c r="AH981" s="255"/>
      <c r="AI981" s="255"/>
      <c r="AJ981" s="255"/>
      <c r="AK981" s="255"/>
      <c r="AL981" s="255"/>
      <c r="AM981" s="255"/>
      <c r="AN981" s="255"/>
      <c r="AO981" s="255"/>
      <c r="AP981" s="255"/>
      <c r="AQ981" s="255"/>
      <c r="AR981" s="255"/>
      <c r="AS981" s="255"/>
      <c r="AT981" s="255"/>
      <c r="AU981" s="255"/>
      <c r="AV981" s="255"/>
      <c r="AW981" s="255"/>
      <c r="AX981" s="255"/>
    </row>
    <row r="982" spans="2:50" x14ac:dyDescent="0.2">
      <c r="B982" s="255"/>
      <c r="C982" s="255"/>
      <c r="D982" s="255"/>
      <c r="E982" s="255"/>
      <c r="F982" s="255"/>
      <c r="G982" s="255"/>
      <c r="H982" s="255"/>
      <c r="I982" s="255"/>
      <c r="J982" s="255"/>
      <c r="K982" s="255"/>
      <c r="L982" s="255"/>
      <c r="M982" s="255"/>
      <c r="N982" s="255"/>
      <c r="O982" s="255"/>
      <c r="P982" s="255"/>
      <c r="Q982" s="255"/>
      <c r="R982" s="255"/>
      <c r="S982" s="255"/>
      <c r="T982" s="255"/>
      <c r="U982" s="255"/>
      <c r="V982" s="255"/>
      <c r="W982" s="255"/>
      <c r="X982" s="255"/>
      <c r="Y982" s="255"/>
      <c r="Z982" s="255"/>
      <c r="AA982" s="255"/>
      <c r="AB982" s="255"/>
      <c r="AC982" s="255"/>
      <c r="AD982" s="255"/>
      <c r="AE982" s="255"/>
      <c r="AF982" s="255"/>
      <c r="AG982" s="255"/>
      <c r="AH982" s="255"/>
      <c r="AI982" s="255"/>
      <c r="AJ982" s="255"/>
      <c r="AK982" s="255"/>
      <c r="AL982" s="255"/>
      <c r="AM982" s="255"/>
      <c r="AN982" s="255"/>
      <c r="AO982" s="255"/>
      <c r="AP982" s="255"/>
      <c r="AQ982" s="255"/>
      <c r="AR982" s="255"/>
      <c r="AS982" s="255"/>
      <c r="AT982" s="255"/>
      <c r="AU982" s="255"/>
      <c r="AV982" s="255"/>
      <c r="AW982" s="255"/>
      <c r="AX982" s="255"/>
    </row>
    <row r="983" spans="2:50" x14ac:dyDescent="0.2">
      <c r="B983" s="255"/>
      <c r="C983" s="255"/>
      <c r="D983" s="255"/>
      <c r="E983" s="255"/>
      <c r="F983" s="255"/>
      <c r="G983" s="255"/>
      <c r="H983" s="255"/>
      <c r="I983" s="255"/>
      <c r="J983" s="255"/>
      <c r="K983" s="255"/>
      <c r="L983" s="255"/>
      <c r="M983" s="255"/>
      <c r="N983" s="255"/>
      <c r="O983" s="255"/>
      <c r="P983" s="255"/>
      <c r="Q983" s="255"/>
      <c r="R983" s="255"/>
      <c r="S983" s="255"/>
      <c r="T983" s="255"/>
      <c r="U983" s="255"/>
      <c r="V983" s="255"/>
      <c r="W983" s="255"/>
      <c r="X983" s="255"/>
      <c r="Y983" s="255"/>
      <c r="Z983" s="255"/>
      <c r="AA983" s="255"/>
      <c r="AB983" s="255"/>
      <c r="AC983" s="255"/>
      <c r="AD983" s="255"/>
      <c r="AE983" s="255"/>
      <c r="AF983" s="255"/>
      <c r="AG983" s="255"/>
      <c r="AH983" s="255"/>
      <c r="AI983" s="255"/>
      <c r="AJ983" s="255"/>
      <c r="AK983" s="255"/>
      <c r="AL983" s="255"/>
      <c r="AM983" s="255"/>
      <c r="AN983" s="255"/>
      <c r="AO983" s="255"/>
      <c r="AP983" s="255"/>
      <c r="AQ983" s="255"/>
      <c r="AR983" s="255"/>
      <c r="AS983" s="255"/>
      <c r="AT983" s="255"/>
      <c r="AU983" s="255"/>
      <c r="AV983" s="255"/>
      <c r="AW983" s="255"/>
      <c r="AX983" s="255"/>
    </row>
    <row r="984" spans="2:50" x14ac:dyDescent="0.2">
      <c r="B984" s="255"/>
      <c r="C984" s="255"/>
      <c r="D984" s="255"/>
      <c r="E984" s="255"/>
      <c r="F984" s="255"/>
      <c r="G984" s="255"/>
      <c r="H984" s="255"/>
      <c r="I984" s="255"/>
      <c r="J984" s="255"/>
      <c r="K984" s="255"/>
      <c r="L984" s="255"/>
      <c r="M984" s="255"/>
      <c r="N984" s="255"/>
      <c r="O984" s="255"/>
      <c r="P984" s="255"/>
      <c r="Q984" s="255"/>
      <c r="R984" s="255"/>
      <c r="S984" s="255"/>
      <c r="T984" s="255"/>
      <c r="U984" s="255"/>
      <c r="V984" s="255"/>
      <c r="W984" s="255"/>
      <c r="X984" s="255"/>
      <c r="Y984" s="255"/>
      <c r="Z984" s="255"/>
      <c r="AA984" s="255"/>
      <c r="AB984" s="255"/>
      <c r="AC984" s="255"/>
      <c r="AD984" s="255"/>
      <c r="AE984" s="255"/>
      <c r="AF984" s="255"/>
      <c r="AG984" s="255"/>
      <c r="AH984" s="255"/>
      <c r="AI984" s="255"/>
      <c r="AJ984" s="255"/>
      <c r="AK984" s="255"/>
      <c r="AL984" s="255"/>
      <c r="AM984" s="255"/>
      <c r="AN984" s="255"/>
      <c r="AO984" s="255"/>
      <c r="AP984" s="255"/>
      <c r="AQ984" s="255"/>
      <c r="AR984" s="255"/>
      <c r="AS984" s="255"/>
      <c r="AT984" s="255"/>
      <c r="AU984" s="255"/>
      <c r="AV984" s="255"/>
      <c r="AW984" s="255"/>
      <c r="AX984" s="255"/>
    </row>
    <row r="985" spans="2:50" x14ac:dyDescent="0.2">
      <c r="B985" s="255"/>
      <c r="C985" s="255"/>
      <c r="D985" s="255"/>
      <c r="E985" s="255"/>
      <c r="F985" s="255"/>
      <c r="G985" s="255"/>
      <c r="H985" s="255"/>
      <c r="I985" s="255"/>
      <c r="J985" s="255"/>
      <c r="K985" s="255"/>
      <c r="L985" s="255"/>
      <c r="M985" s="255"/>
      <c r="N985" s="255"/>
      <c r="O985" s="255"/>
      <c r="P985" s="255"/>
      <c r="Q985" s="255"/>
      <c r="R985" s="255"/>
      <c r="S985" s="255"/>
      <c r="T985" s="255"/>
      <c r="U985" s="255"/>
      <c r="V985" s="255"/>
      <c r="W985" s="255"/>
      <c r="X985" s="255"/>
      <c r="Y985" s="255"/>
      <c r="Z985" s="255"/>
      <c r="AA985" s="255"/>
      <c r="AB985" s="255"/>
      <c r="AC985" s="255"/>
      <c r="AD985" s="255"/>
      <c r="AE985" s="255"/>
      <c r="AF985" s="255"/>
      <c r="AG985" s="255"/>
      <c r="AH985" s="255"/>
      <c r="AI985" s="255"/>
      <c r="AJ985" s="255"/>
      <c r="AK985" s="255"/>
      <c r="AL985" s="255"/>
      <c r="AM985" s="255"/>
      <c r="AN985" s="255"/>
      <c r="AO985" s="255"/>
      <c r="AP985" s="255"/>
      <c r="AQ985" s="255"/>
      <c r="AR985" s="255"/>
      <c r="AS985" s="255"/>
      <c r="AT985" s="255"/>
      <c r="AU985" s="255"/>
      <c r="AV985" s="255"/>
      <c r="AW985" s="255"/>
      <c r="AX985" s="255"/>
    </row>
    <row r="986" spans="2:50" x14ac:dyDescent="0.2">
      <c r="B986" s="255"/>
      <c r="C986" s="255"/>
      <c r="D986" s="255"/>
      <c r="E986" s="255"/>
      <c r="F986" s="255"/>
      <c r="G986" s="255"/>
      <c r="H986" s="255"/>
      <c r="I986" s="255"/>
      <c r="J986" s="255"/>
      <c r="K986" s="255"/>
      <c r="L986" s="255"/>
      <c r="M986" s="255"/>
      <c r="N986" s="255"/>
      <c r="O986" s="255"/>
      <c r="P986" s="255"/>
      <c r="Q986" s="255"/>
      <c r="R986" s="255"/>
      <c r="S986" s="255"/>
      <c r="T986" s="255"/>
      <c r="U986" s="255"/>
      <c r="V986" s="255"/>
      <c r="W986" s="255"/>
      <c r="X986" s="255"/>
      <c r="Y986" s="255"/>
      <c r="Z986" s="255"/>
      <c r="AA986" s="255"/>
      <c r="AB986" s="255"/>
      <c r="AC986" s="255"/>
      <c r="AD986" s="255"/>
      <c r="AE986" s="255"/>
      <c r="AF986" s="255"/>
      <c r="AG986" s="255"/>
      <c r="AH986" s="255"/>
      <c r="AI986" s="255"/>
      <c r="AJ986" s="255"/>
      <c r="AK986" s="255"/>
      <c r="AL986" s="255"/>
      <c r="AM986" s="255"/>
      <c r="AN986" s="255"/>
      <c r="AO986" s="255"/>
      <c r="AP986" s="255"/>
      <c r="AQ986" s="255"/>
      <c r="AR986" s="255"/>
      <c r="AS986" s="255"/>
      <c r="AT986" s="255"/>
      <c r="AU986" s="255"/>
      <c r="AV986" s="255"/>
      <c r="AW986" s="255"/>
      <c r="AX986" s="255"/>
    </row>
    <row r="987" spans="2:50" x14ac:dyDescent="0.2">
      <c r="B987" s="255"/>
      <c r="C987" s="255"/>
      <c r="D987" s="255"/>
      <c r="E987" s="255"/>
      <c r="F987" s="255"/>
      <c r="G987" s="255"/>
      <c r="H987" s="255"/>
      <c r="I987" s="255"/>
      <c r="J987" s="255"/>
      <c r="K987" s="255"/>
      <c r="L987" s="255"/>
      <c r="M987" s="255"/>
      <c r="N987" s="255"/>
      <c r="O987" s="255"/>
      <c r="P987" s="255"/>
      <c r="Q987" s="255"/>
      <c r="R987" s="255"/>
      <c r="S987" s="255"/>
      <c r="T987" s="255"/>
      <c r="U987" s="255"/>
      <c r="V987" s="255"/>
      <c r="W987" s="255"/>
      <c r="X987" s="255"/>
      <c r="Y987" s="255"/>
      <c r="Z987" s="255"/>
      <c r="AA987" s="255"/>
      <c r="AB987" s="255"/>
      <c r="AC987" s="255"/>
      <c r="AD987" s="255"/>
      <c r="AE987" s="255"/>
      <c r="AF987" s="255"/>
      <c r="AG987" s="255"/>
      <c r="AH987" s="255"/>
      <c r="AI987" s="255"/>
      <c r="AJ987" s="255"/>
      <c r="AK987" s="255"/>
      <c r="AL987" s="255"/>
      <c r="AM987" s="255"/>
      <c r="AN987" s="255"/>
      <c r="AO987" s="255"/>
      <c r="AP987" s="255"/>
      <c r="AQ987" s="255"/>
      <c r="AR987" s="255"/>
      <c r="AS987" s="255"/>
      <c r="AT987" s="255"/>
      <c r="AU987" s="255"/>
      <c r="AV987" s="255"/>
      <c r="AW987" s="255"/>
      <c r="AX987" s="255"/>
    </row>
    <row r="988" spans="2:50" x14ac:dyDescent="0.2">
      <c r="B988" s="255"/>
      <c r="C988" s="255"/>
      <c r="D988" s="255"/>
      <c r="E988" s="255"/>
      <c r="F988" s="255"/>
      <c r="G988" s="255"/>
      <c r="H988" s="255"/>
      <c r="I988" s="255"/>
      <c r="J988" s="255"/>
      <c r="K988" s="255"/>
      <c r="L988" s="255"/>
      <c r="M988" s="255"/>
      <c r="N988" s="255"/>
      <c r="O988" s="255"/>
      <c r="P988" s="255"/>
      <c r="Q988" s="255"/>
      <c r="R988" s="255"/>
      <c r="S988" s="255"/>
      <c r="T988" s="255"/>
      <c r="U988" s="255"/>
      <c r="V988" s="255"/>
      <c r="W988" s="255"/>
      <c r="X988" s="255"/>
      <c r="Y988" s="255"/>
      <c r="Z988" s="255"/>
      <c r="AA988" s="255"/>
      <c r="AB988" s="255"/>
      <c r="AC988" s="255"/>
      <c r="AD988" s="255"/>
      <c r="AE988" s="255"/>
      <c r="AF988" s="255"/>
      <c r="AG988" s="255"/>
      <c r="AH988" s="255"/>
      <c r="AI988" s="255"/>
      <c r="AJ988" s="255"/>
      <c r="AK988" s="255"/>
      <c r="AL988" s="255"/>
      <c r="AM988" s="255"/>
      <c r="AN988" s="255"/>
      <c r="AO988" s="255"/>
      <c r="AP988" s="255"/>
      <c r="AQ988" s="255"/>
      <c r="AR988" s="255"/>
      <c r="AS988" s="255"/>
      <c r="AT988" s="255"/>
      <c r="AU988" s="255"/>
      <c r="AV988" s="255"/>
      <c r="AW988" s="255"/>
      <c r="AX988" s="255"/>
    </row>
    <row r="989" spans="2:50" x14ac:dyDescent="0.2">
      <c r="B989" s="255"/>
      <c r="C989" s="255"/>
      <c r="D989" s="255"/>
      <c r="E989" s="255"/>
      <c r="F989" s="255"/>
      <c r="G989" s="255"/>
      <c r="H989" s="255"/>
      <c r="I989" s="255"/>
      <c r="J989" s="255"/>
      <c r="K989" s="255"/>
      <c r="L989" s="255"/>
      <c r="M989" s="255"/>
      <c r="N989" s="255"/>
      <c r="O989" s="255"/>
      <c r="P989" s="255"/>
      <c r="Q989" s="255"/>
      <c r="R989" s="255"/>
      <c r="S989" s="255"/>
      <c r="T989" s="255"/>
      <c r="U989" s="255"/>
      <c r="V989" s="255"/>
      <c r="W989" s="255"/>
      <c r="X989" s="255"/>
      <c r="Y989" s="255"/>
      <c r="Z989" s="255"/>
      <c r="AA989" s="255"/>
      <c r="AB989" s="255"/>
      <c r="AC989" s="255"/>
      <c r="AD989" s="255"/>
      <c r="AE989" s="255"/>
      <c r="AF989" s="255"/>
      <c r="AG989" s="255"/>
      <c r="AH989" s="255"/>
      <c r="AI989" s="255"/>
      <c r="AJ989" s="255"/>
      <c r="AK989" s="255"/>
      <c r="AL989" s="255"/>
      <c r="AM989" s="255"/>
      <c r="AN989" s="255"/>
      <c r="AO989" s="255"/>
      <c r="AP989" s="255"/>
      <c r="AQ989" s="255"/>
      <c r="AR989" s="255"/>
      <c r="AS989" s="255"/>
      <c r="AT989" s="255"/>
      <c r="AU989" s="255"/>
      <c r="AV989" s="255"/>
      <c r="AW989" s="255"/>
      <c r="AX989" s="255"/>
    </row>
    <row r="990" spans="2:50" x14ac:dyDescent="0.2">
      <c r="B990" s="255"/>
      <c r="C990" s="255"/>
      <c r="D990" s="255"/>
      <c r="E990" s="255"/>
      <c r="F990" s="255"/>
      <c r="G990" s="255"/>
      <c r="H990" s="255"/>
      <c r="I990" s="255"/>
      <c r="J990" s="255"/>
      <c r="K990" s="255"/>
      <c r="L990" s="255"/>
      <c r="M990" s="255"/>
      <c r="N990" s="255"/>
      <c r="O990" s="255"/>
      <c r="P990" s="255"/>
      <c r="Q990" s="255"/>
      <c r="R990" s="255"/>
      <c r="S990" s="255"/>
      <c r="T990" s="255"/>
      <c r="U990" s="255"/>
      <c r="V990" s="255"/>
      <c r="W990" s="255"/>
      <c r="X990" s="255"/>
      <c r="Y990" s="255"/>
      <c r="Z990" s="255"/>
      <c r="AA990" s="255"/>
      <c r="AB990" s="255"/>
      <c r="AC990" s="255"/>
      <c r="AD990" s="255"/>
      <c r="AE990" s="255"/>
      <c r="AF990" s="255"/>
      <c r="AG990" s="255"/>
      <c r="AH990" s="255"/>
      <c r="AI990" s="255"/>
      <c r="AJ990" s="255"/>
      <c r="AK990" s="255"/>
      <c r="AL990" s="255"/>
      <c r="AM990" s="255"/>
      <c r="AN990" s="255"/>
      <c r="AO990" s="255"/>
      <c r="AP990" s="255"/>
      <c r="AQ990" s="255"/>
      <c r="AR990" s="255"/>
      <c r="AS990" s="255"/>
      <c r="AT990" s="255"/>
      <c r="AU990" s="255"/>
      <c r="AV990" s="255"/>
      <c r="AW990" s="255"/>
      <c r="AX990" s="255"/>
    </row>
    <row r="991" spans="2:50" x14ac:dyDescent="0.2">
      <c r="B991" s="255"/>
      <c r="C991" s="255"/>
      <c r="D991" s="255"/>
      <c r="E991" s="255"/>
      <c r="F991" s="255"/>
      <c r="G991" s="255"/>
      <c r="H991" s="255"/>
      <c r="I991" s="255"/>
      <c r="J991" s="255"/>
      <c r="K991" s="255"/>
      <c r="L991" s="255"/>
      <c r="M991" s="255"/>
      <c r="N991" s="255"/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55"/>
      <c r="Z991" s="255"/>
      <c r="AA991" s="255"/>
      <c r="AB991" s="255"/>
      <c r="AC991" s="255"/>
      <c r="AD991" s="255"/>
      <c r="AE991" s="255"/>
      <c r="AF991" s="255"/>
      <c r="AG991" s="255"/>
      <c r="AH991" s="255"/>
      <c r="AI991" s="255"/>
      <c r="AJ991" s="255"/>
      <c r="AK991" s="255"/>
      <c r="AL991" s="255"/>
      <c r="AM991" s="255"/>
      <c r="AN991" s="255"/>
      <c r="AO991" s="255"/>
      <c r="AP991" s="255"/>
      <c r="AQ991" s="255"/>
      <c r="AR991" s="255"/>
      <c r="AS991" s="255"/>
      <c r="AT991" s="255"/>
      <c r="AU991" s="255"/>
      <c r="AV991" s="255"/>
      <c r="AW991" s="255"/>
      <c r="AX991" s="255"/>
    </row>
    <row r="992" spans="2:50" x14ac:dyDescent="0.2">
      <c r="B992" s="255"/>
      <c r="C992" s="255"/>
      <c r="D992" s="255"/>
      <c r="E992" s="255"/>
      <c r="F992" s="255"/>
      <c r="G992" s="255"/>
      <c r="H992" s="255"/>
      <c r="I992" s="255"/>
      <c r="J992" s="255"/>
      <c r="K992" s="255"/>
      <c r="L992" s="255"/>
      <c r="M992" s="255"/>
      <c r="N992" s="255"/>
      <c r="O992" s="255"/>
      <c r="P992" s="255"/>
      <c r="Q992" s="255"/>
      <c r="R992" s="255"/>
      <c r="S992" s="255"/>
      <c r="T992" s="255"/>
      <c r="U992" s="255"/>
      <c r="V992" s="255"/>
      <c r="W992" s="255"/>
      <c r="X992" s="255"/>
      <c r="Y992" s="255"/>
      <c r="Z992" s="255"/>
      <c r="AA992" s="255"/>
      <c r="AB992" s="255"/>
      <c r="AC992" s="255"/>
      <c r="AD992" s="255"/>
      <c r="AE992" s="255"/>
      <c r="AF992" s="255"/>
      <c r="AG992" s="255"/>
      <c r="AH992" s="255"/>
      <c r="AI992" s="255"/>
      <c r="AJ992" s="255"/>
      <c r="AK992" s="255"/>
      <c r="AL992" s="255"/>
      <c r="AM992" s="255"/>
      <c r="AN992" s="255"/>
      <c r="AO992" s="255"/>
      <c r="AP992" s="255"/>
      <c r="AQ992" s="255"/>
      <c r="AR992" s="255"/>
      <c r="AS992" s="255"/>
      <c r="AT992" s="255"/>
      <c r="AU992" s="255"/>
      <c r="AV992" s="255"/>
      <c r="AW992" s="255"/>
      <c r="AX992" s="255"/>
    </row>
    <row r="993" spans="2:50" x14ac:dyDescent="0.2">
      <c r="B993" s="255"/>
      <c r="C993" s="255"/>
      <c r="D993" s="255"/>
      <c r="E993" s="255"/>
      <c r="F993" s="255"/>
      <c r="G993" s="255"/>
      <c r="H993" s="255"/>
      <c r="I993" s="255"/>
      <c r="J993" s="255"/>
      <c r="K993" s="255"/>
      <c r="L993" s="255"/>
      <c r="M993" s="255"/>
      <c r="N993" s="255"/>
      <c r="O993" s="255"/>
      <c r="P993" s="255"/>
      <c r="Q993" s="255"/>
      <c r="R993" s="255"/>
      <c r="S993" s="255"/>
      <c r="T993" s="255"/>
      <c r="U993" s="255"/>
      <c r="V993" s="255"/>
      <c r="W993" s="255"/>
      <c r="X993" s="255"/>
      <c r="Y993" s="255"/>
      <c r="Z993" s="255"/>
      <c r="AA993" s="255"/>
      <c r="AB993" s="255"/>
      <c r="AC993" s="255"/>
      <c r="AD993" s="255"/>
      <c r="AE993" s="255"/>
      <c r="AF993" s="255"/>
      <c r="AG993" s="255"/>
      <c r="AH993" s="255"/>
      <c r="AI993" s="255"/>
      <c r="AJ993" s="255"/>
      <c r="AK993" s="255"/>
      <c r="AL993" s="255"/>
      <c r="AM993" s="255"/>
      <c r="AN993" s="255"/>
      <c r="AO993" s="255"/>
      <c r="AP993" s="255"/>
      <c r="AQ993" s="255"/>
      <c r="AR993" s="255"/>
      <c r="AS993" s="255"/>
      <c r="AT993" s="255"/>
      <c r="AU993" s="255"/>
      <c r="AV993" s="255"/>
      <c r="AW993" s="255"/>
      <c r="AX993" s="255"/>
    </row>
    <row r="994" spans="2:50" x14ac:dyDescent="0.2">
      <c r="B994" s="255"/>
      <c r="C994" s="255"/>
      <c r="D994" s="255"/>
      <c r="E994" s="255"/>
      <c r="F994" s="255"/>
      <c r="G994" s="255"/>
      <c r="H994" s="255"/>
      <c r="I994" s="255"/>
      <c r="J994" s="255"/>
      <c r="K994" s="255"/>
      <c r="L994" s="255"/>
      <c r="M994" s="255"/>
      <c r="N994" s="255"/>
      <c r="O994" s="255"/>
      <c r="P994" s="255"/>
      <c r="Q994" s="255"/>
      <c r="R994" s="255"/>
      <c r="S994" s="255"/>
      <c r="T994" s="255"/>
      <c r="U994" s="255"/>
      <c r="V994" s="255"/>
      <c r="W994" s="255"/>
      <c r="X994" s="255"/>
      <c r="Y994" s="255"/>
      <c r="Z994" s="255"/>
      <c r="AA994" s="255"/>
      <c r="AB994" s="255"/>
      <c r="AC994" s="255"/>
      <c r="AD994" s="255"/>
      <c r="AE994" s="255"/>
      <c r="AF994" s="255"/>
      <c r="AG994" s="255"/>
      <c r="AH994" s="255"/>
      <c r="AI994" s="255"/>
      <c r="AJ994" s="255"/>
      <c r="AK994" s="255"/>
      <c r="AL994" s="255"/>
      <c r="AM994" s="255"/>
      <c r="AN994" s="255"/>
      <c r="AO994" s="255"/>
      <c r="AP994" s="255"/>
      <c r="AQ994" s="255"/>
      <c r="AR994" s="255"/>
      <c r="AS994" s="255"/>
      <c r="AT994" s="255"/>
      <c r="AU994" s="255"/>
      <c r="AV994" s="255"/>
      <c r="AW994" s="255"/>
      <c r="AX994" s="255"/>
    </row>
    <row r="995" spans="2:50" x14ac:dyDescent="0.2">
      <c r="B995" s="255"/>
      <c r="C995" s="255"/>
      <c r="D995" s="255"/>
      <c r="E995" s="255"/>
      <c r="F995" s="255"/>
      <c r="G995" s="255"/>
      <c r="H995" s="255"/>
      <c r="I995" s="255"/>
      <c r="J995" s="255"/>
      <c r="K995" s="255"/>
      <c r="L995" s="255"/>
      <c r="M995" s="255"/>
      <c r="N995" s="255"/>
      <c r="O995" s="255"/>
      <c r="P995" s="255"/>
      <c r="Q995" s="255"/>
      <c r="R995" s="255"/>
      <c r="S995" s="255"/>
      <c r="T995" s="255"/>
      <c r="U995" s="255"/>
      <c r="V995" s="255"/>
      <c r="W995" s="255"/>
      <c r="X995" s="255"/>
      <c r="Y995" s="255"/>
      <c r="Z995" s="255"/>
      <c r="AA995" s="255"/>
      <c r="AB995" s="255"/>
      <c r="AC995" s="255"/>
      <c r="AD995" s="255"/>
      <c r="AE995" s="255"/>
      <c r="AF995" s="255"/>
      <c r="AG995" s="255"/>
      <c r="AH995" s="255"/>
      <c r="AI995" s="255"/>
      <c r="AJ995" s="255"/>
      <c r="AK995" s="255"/>
      <c r="AL995" s="255"/>
      <c r="AM995" s="255"/>
      <c r="AN995" s="255"/>
      <c r="AO995" s="255"/>
      <c r="AP995" s="255"/>
      <c r="AQ995" s="255"/>
      <c r="AR995" s="255"/>
      <c r="AS995" s="255"/>
      <c r="AT995" s="255"/>
      <c r="AU995" s="255"/>
      <c r="AV995" s="255"/>
      <c r="AW995" s="255"/>
      <c r="AX995" s="255"/>
    </row>
    <row r="996" spans="2:50" x14ac:dyDescent="0.2">
      <c r="B996" s="255"/>
      <c r="C996" s="255"/>
      <c r="D996" s="255"/>
      <c r="E996" s="255"/>
      <c r="F996" s="255"/>
      <c r="G996" s="255"/>
      <c r="H996" s="255"/>
      <c r="I996" s="255"/>
      <c r="J996" s="255"/>
      <c r="K996" s="255"/>
      <c r="L996" s="255"/>
      <c r="M996" s="255"/>
      <c r="N996" s="255"/>
      <c r="O996" s="255"/>
      <c r="P996" s="255"/>
      <c r="Q996" s="255"/>
      <c r="R996" s="255"/>
      <c r="S996" s="255"/>
      <c r="T996" s="255"/>
      <c r="U996" s="255"/>
      <c r="V996" s="255"/>
      <c r="W996" s="255"/>
      <c r="X996" s="255"/>
      <c r="Y996" s="255"/>
      <c r="Z996" s="255"/>
      <c r="AA996" s="255"/>
      <c r="AB996" s="255"/>
      <c r="AC996" s="255"/>
      <c r="AD996" s="255"/>
      <c r="AE996" s="255"/>
      <c r="AF996" s="255"/>
      <c r="AG996" s="255"/>
      <c r="AH996" s="255"/>
      <c r="AI996" s="255"/>
      <c r="AJ996" s="255"/>
      <c r="AK996" s="255"/>
      <c r="AL996" s="255"/>
      <c r="AM996" s="255"/>
      <c r="AN996" s="255"/>
      <c r="AO996" s="255"/>
      <c r="AP996" s="255"/>
      <c r="AQ996" s="255"/>
      <c r="AR996" s="255"/>
      <c r="AS996" s="255"/>
      <c r="AT996" s="255"/>
      <c r="AU996" s="255"/>
      <c r="AV996" s="255"/>
      <c r="AW996" s="255"/>
      <c r="AX996" s="255"/>
    </row>
    <row r="997" spans="2:50" x14ac:dyDescent="0.2">
      <c r="B997" s="255"/>
      <c r="C997" s="255"/>
      <c r="D997" s="255"/>
      <c r="E997" s="255"/>
      <c r="F997" s="255"/>
      <c r="G997" s="255"/>
      <c r="H997" s="255"/>
      <c r="I997" s="255"/>
      <c r="J997" s="255"/>
      <c r="K997" s="255"/>
      <c r="L997" s="255"/>
      <c r="M997" s="255"/>
      <c r="N997" s="255"/>
      <c r="O997" s="255"/>
      <c r="P997" s="255"/>
      <c r="Q997" s="255"/>
      <c r="R997" s="255"/>
      <c r="S997" s="255"/>
      <c r="T997" s="255"/>
      <c r="U997" s="255"/>
      <c r="V997" s="255"/>
      <c r="W997" s="255"/>
      <c r="X997" s="255"/>
      <c r="Y997" s="255"/>
      <c r="Z997" s="255"/>
      <c r="AA997" s="255"/>
      <c r="AB997" s="255"/>
      <c r="AC997" s="255"/>
      <c r="AD997" s="255"/>
      <c r="AE997" s="255"/>
      <c r="AF997" s="255"/>
      <c r="AG997" s="255"/>
      <c r="AH997" s="255"/>
      <c r="AI997" s="255"/>
      <c r="AJ997" s="255"/>
      <c r="AK997" s="255"/>
      <c r="AL997" s="255"/>
      <c r="AM997" s="255"/>
      <c r="AN997" s="255"/>
      <c r="AO997" s="255"/>
      <c r="AP997" s="255"/>
      <c r="AQ997" s="255"/>
      <c r="AR997" s="255"/>
      <c r="AS997" s="255"/>
      <c r="AT997" s="255"/>
      <c r="AU997" s="255"/>
      <c r="AV997" s="255"/>
      <c r="AW997" s="255"/>
      <c r="AX997" s="255"/>
    </row>
    <row r="998" spans="2:50" x14ac:dyDescent="0.2">
      <c r="B998" s="255"/>
      <c r="C998" s="255"/>
      <c r="D998" s="255"/>
      <c r="E998" s="255"/>
      <c r="F998" s="255"/>
      <c r="G998" s="255"/>
      <c r="H998" s="255"/>
      <c r="I998" s="255"/>
      <c r="J998" s="255"/>
      <c r="K998" s="255"/>
      <c r="L998" s="255"/>
      <c r="M998" s="255"/>
      <c r="N998" s="255"/>
      <c r="O998" s="255"/>
      <c r="P998" s="255"/>
      <c r="Q998" s="255"/>
      <c r="R998" s="255"/>
      <c r="S998" s="255"/>
      <c r="T998" s="255"/>
      <c r="U998" s="255"/>
      <c r="V998" s="255"/>
      <c r="W998" s="255"/>
      <c r="X998" s="255"/>
      <c r="Y998" s="255"/>
      <c r="Z998" s="255"/>
      <c r="AA998" s="255"/>
      <c r="AB998" s="255"/>
      <c r="AC998" s="255"/>
      <c r="AD998" s="255"/>
      <c r="AE998" s="255"/>
      <c r="AF998" s="255"/>
      <c r="AG998" s="255"/>
      <c r="AH998" s="255"/>
      <c r="AI998" s="255"/>
      <c r="AJ998" s="255"/>
      <c r="AK998" s="255"/>
      <c r="AL998" s="255"/>
      <c r="AM998" s="255"/>
      <c r="AN998" s="255"/>
      <c r="AO998" s="255"/>
      <c r="AP998" s="255"/>
      <c r="AQ998" s="255"/>
      <c r="AR998" s="255"/>
      <c r="AS998" s="255"/>
      <c r="AT998" s="255"/>
      <c r="AU998" s="255"/>
      <c r="AV998" s="255"/>
      <c r="AW998" s="255"/>
      <c r="AX998" s="255"/>
    </row>
    <row r="999" spans="2:50" x14ac:dyDescent="0.2">
      <c r="B999" s="255"/>
      <c r="C999" s="255"/>
      <c r="D999" s="255"/>
      <c r="E999" s="255"/>
      <c r="F999" s="255"/>
      <c r="G999" s="255"/>
      <c r="H999" s="255"/>
      <c r="I999" s="255"/>
      <c r="J999" s="255"/>
      <c r="K999" s="255"/>
      <c r="L999" s="255"/>
      <c r="M999" s="255"/>
      <c r="N999" s="255"/>
      <c r="O999" s="255"/>
      <c r="P999" s="255"/>
      <c r="Q999" s="255"/>
      <c r="R999" s="255"/>
      <c r="S999" s="255"/>
      <c r="T999" s="255"/>
      <c r="U999" s="255"/>
      <c r="V999" s="255"/>
      <c r="W999" s="255"/>
      <c r="X999" s="255"/>
      <c r="Y999" s="255"/>
      <c r="Z999" s="255"/>
      <c r="AA999" s="255"/>
      <c r="AB999" s="255"/>
      <c r="AC999" s="255"/>
      <c r="AD999" s="255"/>
      <c r="AE999" s="255"/>
      <c r="AF999" s="255"/>
      <c r="AG999" s="255"/>
      <c r="AH999" s="255"/>
      <c r="AI999" s="255"/>
      <c r="AJ999" s="255"/>
      <c r="AK999" s="255"/>
      <c r="AL999" s="255"/>
      <c r="AM999" s="255"/>
      <c r="AN999" s="255"/>
      <c r="AO999" s="255"/>
      <c r="AP999" s="255"/>
      <c r="AQ999" s="255"/>
      <c r="AR999" s="255"/>
      <c r="AS999" s="255"/>
      <c r="AT999" s="255"/>
      <c r="AU999" s="255"/>
      <c r="AV999" s="255"/>
      <c r="AW999" s="255"/>
      <c r="AX999" s="255"/>
    </row>
    <row r="1000" spans="2:50" x14ac:dyDescent="0.2">
      <c r="B1000" s="255"/>
      <c r="C1000" s="255"/>
      <c r="D1000" s="255"/>
      <c r="E1000" s="255"/>
      <c r="F1000" s="255"/>
      <c r="G1000" s="255"/>
      <c r="H1000" s="255"/>
      <c r="I1000" s="255"/>
      <c r="J1000" s="255"/>
      <c r="K1000" s="255"/>
      <c r="L1000" s="255"/>
      <c r="M1000" s="255"/>
      <c r="N1000" s="255"/>
      <c r="O1000" s="255"/>
      <c r="P1000" s="255"/>
      <c r="Q1000" s="255"/>
      <c r="R1000" s="255"/>
      <c r="S1000" s="255"/>
      <c r="T1000" s="255"/>
      <c r="U1000" s="255"/>
      <c r="V1000" s="255"/>
      <c r="W1000" s="255"/>
      <c r="X1000" s="255"/>
      <c r="Y1000" s="255"/>
      <c r="Z1000" s="255"/>
      <c r="AA1000" s="255"/>
      <c r="AB1000" s="255"/>
      <c r="AC1000" s="255"/>
      <c r="AD1000" s="255"/>
      <c r="AE1000" s="255"/>
      <c r="AF1000" s="255"/>
      <c r="AG1000" s="255"/>
      <c r="AH1000" s="255"/>
      <c r="AI1000" s="255"/>
      <c r="AJ1000" s="255"/>
      <c r="AK1000" s="255"/>
      <c r="AL1000" s="255"/>
      <c r="AM1000" s="255"/>
      <c r="AN1000" s="255"/>
      <c r="AO1000" s="255"/>
      <c r="AP1000" s="255"/>
      <c r="AQ1000" s="255"/>
      <c r="AR1000" s="255"/>
      <c r="AS1000" s="255"/>
      <c r="AT1000" s="255"/>
      <c r="AU1000" s="255"/>
      <c r="AV1000" s="255"/>
      <c r="AW1000" s="255"/>
      <c r="AX1000" s="255"/>
    </row>
    <row r="1001" spans="2:50" x14ac:dyDescent="0.2">
      <c r="B1001" s="255"/>
      <c r="C1001" s="255"/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5"/>
      <c r="Q1001" s="255"/>
      <c r="R1001" s="255"/>
      <c r="S1001" s="255"/>
      <c r="T1001" s="255"/>
      <c r="U1001" s="255"/>
      <c r="V1001" s="255"/>
      <c r="W1001" s="255"/>
      <c r="X1001" s="255"/>
      <c r="Y1001" s="255"/>
      <c r="Z1001" s="255"/>
      <c r="AA1001" s="255"/>
      <c r="AB1001" s="255"/>
      <c r="AC1001" s="255"/>
      <c r="AD1001" s="255"/>
      <c r="AE1001" s="255"/>
      <c r="AF1001" s="255"/>
      <c r="AG1001" s="255"/>
      <c r="AH1001" s="255"/>
      <c r="AI1001" s="255"/>
      <c r="AJ1001" s="255"/>
      <c r="AK1001" s="255"/>
      <c r="AL1001" s="255"/>
      <c r="AM1001" s="255"/>
      <c r="AN1001" s="255"/>
      <c r="AO1001" s="255"/>
      <c r="AP1001" s="255"/>
      <c r="AQ1001" s="255"/>
      <c r="AR1001" s="255"/>
      <c r="AS1001" s="255"/>
      <c r="AT1001" s="255"/>
      <c r="AU1001" s="255"/>
      <c r="AV1001" s="255"/>
      <c r="AW1001" s="255"/>
      <c r="AX1001" s="255"/>
    </row>
    <row r="1002" spans="2:50" x14ac:dyDescent="0.2">
      <c r="B1002" s="255"/>
      <c r="C1002" s="255"/>
      <c r="D1002" s="255"/>
      <c r="E1002" s="255"/>
      <c r="F1002" s="255"/>
      <c r="G1002" s="255"/>
      <c r="H1002" s="255"/>
      <c r="I1002" s="255"/>
      <c r="J1002" s="255"/>
      <c r="K1002" s="255"/>
      <c r="L1002" s="255"/>
      <c r="M1002" s="255"/>
      <c r="N1002" s="255"/>
      <c r="O1002" s="255"/>
      <c r="P1002" s="255"/>
      <c r="Q1002" s="255"/>
      <c r="R1002" s="255"/>
      <c r="S1002" s="255"/>
      <c r="T1002" s="255"/>
      <c r="U1002" s="255"/>
      <c r="V1002" s="255"/>
      <c r="W1002" s="255"/>
      <c r="X1002" s="255"/>
      <c r="Y1002" s="255"/>
      <c r="Z1002" s="255"/>
      <c r="AA1002" s="255"/>
      <c r="AB1002" s="255"/>
      <c r="AC1002" s="255"/>
      <c r="AD1002" s="255"/>
      <c r="AE1002" s="255"/>
      <c r="AF1002" s="255"/>
      <c r="AG1002" s="255"/>
      <c r="AH1002" s="255"/>
      <c r="AI1002" s="255"/>
      <c r="AJ1002" s="255"/>
      <c r="AK1002" s="255"/>
      <c r="AL1002" s="255"/>
      <c r="AM1002" s="255"/>
      <c r="AN1002" s="255"/>
      <c r="AO1002" s="255"/>
      <c r="AP1002" s="255"/>
      <c r="AQ1002" s="255"/>
      <c r="AR1002" s="255"/>
      <c r="AS1002" s="255"/>
      <c r="AT1002" s="255"/>
      <c r="AU1002" s="255"/>
      <c r="AV1002" s="255"/>
      <c r="AW1002" s="255"/>
      <c r="AX1002" s="255"/>
    </row>
    <row r="1003" spans="2:50" x14ac:dyDescent="0.2">
      <c r="B1003" s="255"/>
      <c r="C1003" s="255"/>
      <c r="D1003" s="255"/>
      <c r="E1003" s="255"/>
      <c r="F1003" s="255"/>
      <c r="G1003" s="255"/>
      <c r="H1003" s="255"/>
      <c r="I1003" s="255"/>
      <c r="J1003" s="255"/>
      <c r="K1003" s="255"/>
      <c r="L1003" s="255"/>
      <c r="M1003" s="255"/>
      <c r="N1003" s="255"/>
      <c r="O1003" s="255"/>
      <c r="P1003" s="255"/>
      <c r="Q1003" s="255"/>
      <c r="R1003" s="255"/>
      <c r="S1003" s="255"/>
      <c r="T1003" s="255"/>
      <c r="U1003" s="255"/>
      <c r="V1003" s="255"/>
      <c r="W1003" s="255"/>
      <c r="X1003" s="255"/>
      <c r="Y1003" s="255"/>
      <c r="Z1003" s="255"/>
      <c r="AA1003" s="255"/>
      <c r="AB1003" s="255"/>
      <c r="AC1003" s="255"/>
      <c r="AD1003" s="255"/>
      <c r="AE1003" s="255"/>
      <c r="AF1003" s="255"/>
      <c r="AG1003" s="255"/>
      <c r="AH1003" s="255"/>
      <c r="AI1003" s="255"/>
      <c r="AJ1003" s="255"/>
      <c r="AK1003" s="255"/>
      <c r="AL1003" s="255"/>
      <c r="AM1003" s="255"/>
      <c r="AN1003" s="255"/>
      <c r="AO1003" s="255"/>
      <c r="AP1003" s="255"/>
      <c r="AQ1003" s="255"/>
      <c r="AR1003" s="255"/>
      <c r="AS1003" s="255"/>
      <c r="AT1003" s="255"/>
      <c r="AU1003" s="255"/>
      <c r="AV1003" s="255"/>
      <c r="AW1003" s="255"/>
      <c r="AX1003" s="255"/>
    </row>
    <row r="1004" spans="2:50" x14ac:dyDescent="0.2">
      <c r="B1004" s="255"/>
      <c r="C1004" s="255"/>
      <c r="D1004" s="255"/>
      <c r="E1004" s="255"/>
      <c r="F1004" s="255"/>
      <c r="G1004" s="255"/>
      <c r="H1004" s="255"/>
      <c r="I1004" s="255"/>
      <c r="J1004" s="255"/>
      <c r="K1004" s="255"/>
      <c r="L1004" s="255"/>
      <c r="M1004" s="255"/>
      <c r="N1004" s="255"/>
      <c r="O1004" s="255"/>
      <c r="P1004" s="255"/>
      <c r="Q1004" s="255"/>
      <c r="R1004" s="255"/>
      <c r="S1004" s="255"/>
      <c r="T1004" s="255"/>
      <c r="U1004" s="255"/>
      <c r="V1004" s="255"/>
      <c r="W1004" s="255"/>
      <c r="X1004" s="255"/>
      <c r="Y1004" s="255"/>
      <c r="Z1004" s="255"/>
      <c r="AA1004" s="255"/>
      <c r="AB1004" s="255"/>
      <c r="AC1004" s="255"/>
      <c r="AD1004" s="255"/>
      <c r="AE1004" s="255"/>
      <c r="AF1004" s="255"/>
      <c r="AG1004" s="255"/>
      <c r="AH1004" s="255"/>
      <c r="AI1004" s="255"/>
      <c r="AJ1004" s="255"/>
      <c r="AK1004" s="255"/>
      <c r="AL1004" s="255"/>
      <c r="AM1004" s="255"/>
      <c r="AN1004" s="255"/>
      <c r="AO1004" s="255"/>
      <c r="AP1004" s="255"/>
      <c r="AQ1004" s="255"/>
      <c r="AR1004" s="255"/>
      <c r="AS1004" s="255"/>
      <c r="AT1004" s="255"/>
      <c r="AU1004" s="255"/>
      <c r="AV1004" s="255"/>
      <c r="AW1004" s="255"/>
      <c r="AX1004" s="255"/>
    </row>
    <row r="1005" spans="2:50" x14ac:dyDescent="0.2">
      <c r="B1005" s="255"/>
      <c r="C1005" s="255"/>
      <c r="D1005" s="255"/>
      <c r="E1005" s="255"/>
      <c r="F1005" s="255"/>
      <c r="G1005" s="255"/>
      <c r="H1005" s="255"/>
      <c r="I1005" s="255"/>
      <c r="J1005" s="255"/>
      <c r="K1005" s="255"/>
      <c r="L1005" s="255"/>
      <c r="M1005" s="255"/>
      <c r="N1005" s="255"/>
      <c r="O1005" s="255"/>
      <c r="P1005" s="255"/>
      <c r="Q1005" s="255"/>
      <c r="R1005" s="255"/>
      <c r="S1005" s="255"/>
      <c r="T1005" s="255"/>
      <c r="U1005" s="255"/>
      <c r="V1005" s="255"/>
      <c r="W1005" s="255"/>
      <c r="X1005" s="255"/>
      <c r="Y1005" s="255"/>
      <c r="Z1005" s="255"/>
      <c r="AA1005" s="255"/>
      <c r="AB1005" s="255"/>
      <c r="AC1005" s="255"/>
      <c r="AD1005" s="255"/>
      <c r="AE1005" s="255"/>
      <c r="AF1005" s="255"/>
      <c r="AG1005" s="255"/>
      <c r="AH1005" s="255"/>
      <c r="AI1005" s="255"/>
      <c r="AJ1005" s="255"/>
      <c r="AK1005" s="255"/>
      <c r="AL1005" s="255"/>
      <c r="AM1005" s="255"/>
      <c r="AN1005" s="255"/>
      <c r="AO1005" s="255"/>
      <c r="AP1005" s="255"/>
      <c r="AQ1005" s="255"/>
      <c r="AR1005" s="255"/>
      <c r="AS1005" s="255"/>
      <c r="AT1005" s="255"/>
      <c r="AU1005" s="255"/>
      <c r="AV1005" s="255"/>
      <c r="AW1005" s="255"/>
      <c r="AX1005" s="255"/>
    </row>
    <row r="1006" spans="2:50" x14ac:dyDescent="0.2">
      <c r="B1006" s="255"/>
      <c r="C1006" s="255"/>
      <c r="D1006" s="255"/>
      <c r="E1006" s="255"/>
      <c r="F1006" s="255"/>
      <c r="G1006" s="255"/>
      <c r="H1006" s="255"/>
      <c r="I1006" s="255"/>
      <c r="J1006" s="255"/>
      <c r="K1006" s="255"/>
      <c r="L1006" s="255"/>
      <c r="M1006" s="255"/>
      <c r="N1006" s="255"/>
      <c r="O1006" s="255"/>
      <c r="P1006" s="255"/>
      <c r="Q1006" s="255"/>
      <c r="R1006" s="255"/>
      <c r="S1006" s="255"/>
      <c r="T1006" s="255"/>
      <c r="U1006" s="255"/>
      <c r="V1006" s="255"/>
      <c r="W1006" s="255"/>
      <c r="X1006" s="255"/>
      <c r="Y1006" s="255"/>
      <c r="Z1006" s="255"/>
      <c r="AA1006" s="255"/>
      <c r="AB1006" s="255"/>
      <c r="AC1006" s="255"/>
      <c r="AD1006" s="255"/>
      <c r="AE1006" s="255"/>
      <c r="AF1006" s="255"/>
      <c r="AG1006" s="255"/>
      <c r="AH1006" s="255"/>
      <c r="AI1006" s="255"/>
      <c r="AJ1006" s="255"/>
      <c r="AK1006" s="255"/>
      <c r="AL1006" s="255"/>
      <c r="AM1006" s="255"/>
      <c r="AN1006" s="255"/>
      <c r="AO1006" s="255"/>
      <c r="AP1006" s="255"/>
      <c r="AQ1006" s="255"/>
      <c r="AR1006" s="255"/>
      <c r="AS1006" s="255"/>
      <c r="AT1006" s="255"/>
      <c r="AU1006" s="255"/>
      <c r="AV1006" s="255"/>
      <c r="AW1006" s="255"/>
      <c r="AX1006" s="255"/>
    </row>
    <row r="1007" spans="2:50" x14ac:dyDescent="0.2">
      <c r="B1007" s="255"/>
      <c r="C1007" s="255"/>
      <c r="D1007" s="255"/>
      <c r="E1007" s="255"/>
      <c r="F1007" s="255"/>
      <c r="G1007" s="255"/>
      <c r="H1007" s="255"/>
      <c r="I1007" s="255"/>
      <c r="J1007" s="255"/>
      <c r="K1007" s="255"/>
      <c r="L1007" s="255"/>
      <c r="M1007" s="255"/>
      <c r="N1007" s="255"/>
      <c r="O1007" s="255"/>
      <c r="P1007" s="255"/>
      <c r="Q1007" s="255"/>
      <c r="R1007" s="255"/>
      <c r="S1007" s="255"/>
      <c r="T1007" s="255"/>
      <c r="U1007" s="255"/>
      <c r="V1007" s="255"/>
      <c r="W1007" s="255"/>
      <c r="X1007" s="255"/>
      <c r="Y1007" s="255"/>
      <c r="Z1007" s="255"/>
      <c r="AA1007" s="255"/>
      <c r="AB1007" s="255"/>
      <c r="AC1007" s="255"/>
      <c r="AD1007" s="255"/>
      <c r="AE1007" s="255"/>
      <c r="AF1007" s="255"/>
      <c r="AG1007" s="255"/>
      <c r="AH1007" s="255"/>
      <c r="AI1007" s="255"/>
      <c r="AJ1007" s="255"/>
      <c r="AK1007" s="255"/>
      <c r="AL1007" s="255"/>
      <c r="AM1007" s="255"/>
      <c r="AN1007" s="255"/>
      <c r="AO1007" s="255"/>
      <c r="AP1007" s="255"/>
      <c r="AQ1007" s="255"/>
      <c r="AR1007" s="255"/>
      <c r="AS1007" s="255"/>
      <c r="AT1007" s="255"/>
      <c r="AU1007" s="255"/>
      <c r="AV1007" s="255"/>
      <c r="AW1007" s="255"/>
      <c r="AX1007" s="255"/>
    </row>
    <row r="1008" spans="2:50" x14ac:dyDescent="0.2">
      <c r="B1008" s="255"/>
      <c r="C1008" s="255"/>
      <c r="D1008" s="255"/>
      <c r="E1008" s="255"/>
      <c r="F1008" s="255"/>
      <c r="G1008" s="255"/>
      <c r="H1008" s="255"/>
      <c r="I1008" s="255"/>
      <c r="J1008" s="255"/>
      <c r="K1008" s="255"/>
      <c r="L1008" s="255"/>
      <c r="M1008" s="255"/>
      <c r="N1008" s="255"/>
      <c r="O1008" s="255"/>
      <c r="P1008" s="255"/>
      <c r="Q1008" s="255"/>
      <c r="R1008" s="255"/>
      <c r="S1008" s="255"/>
      <c r="T1008" s="255"/>
      <c r="U1008" s="255"/>
      <c r="V1008" s="255"/>
      <c r="W1008" s="255"/>
      <c r="X1008" s="255"/>
      <c r="Y1008" s="255"/>
      <c r="Z1008" s="255"/>
      <c r="AA1008" s="255"/>
      <c r="AB1008" s="255"/>
      <c r="AC1008" s="255"/>
      <c r="AD1008" s="255"/>
      <c r="AE1008" s="255"/>
      <c r="AF1008" s="255"/>
      <c r="AG1008" s="255"/>
      <c r="AH1008" s="255"/>
      <c r="AI1008" s="255"/>
      <c r="AJ1008" s="255"/>
      <c r="AK1008" s="255"/>
      <c r="AL1008" s="255"/>
      <c r="AM1008" s="255"/>
      <c r="AN1008" s="255"/>
      <c r="AO1008" s="255"/>
      <c r="AP1008" s="255"/>
      <c r="AQ1008" s="255"/>
      <c r="AR1008" s="255"/>
      <c r="AS1008" s="255"/>
      <c r="AT1008" s="255"/>
      <c r="AU1008" s="255"/>
      <c r="AV1008" s="255"/>
      <c r="AW1008" s="255"/>
      <c r="AX1008" s="255"/>
    </row>
    <row r="1009" spans="2:50" x14ac:dyDescent="0.2">
      <c r="B1009" s="255"/>
      <c r="C1009" s="255"/>
      <c r="D1009" s="255"/>
      <c r="E1009" s="255"/>
      <c r="F1009" s="255"/>
      <c r="G1009" s="255"/>
      <c r="H1009" s="255"/>
      <c r="I1009" s="255"/>
      <c r="J1009" s="255"/>
      <c r="K1009" s="255"/>
      <c r="L1009" s="255"/>
      <c r="M1009" s="255"/>
      <c r="N1009" s="255"/>
      <c r="O1009" s="255"/>
      <c r="P1009" s="255"/>
      <c r="Q1009" s="255"/>
      <c r="R1009" s="255"/>
      <c r="S1009" s="255"/>
      <c r="T1009" s="255"/>
      <c r="U1009" s="255"/>
      <c r="V1009" s="255"/>
      <c r="W1009" s="255"/>
      <c r="X1009" s="255"/>
      <c r="Y1009" s="255"/>
      <c r="Z1009" s="255"/>
      <c r="AA1009" s="255"/>
      <c r="AB1009" s="255"/>
      <c r="AC1009" s="255"/>
      <c r="AD1009" s="255"/>
      <c r="AE1009" s="255"/>
      <c r="AF1009" s="255"/>
      <c r="AG1009" s="255"/>
      <c r="AH1009" s="255"/>
      <c r="AI1009" s="255"/>
      <c r="AJ1009" s="255"/>
      <c r="AK1009" s="255"/>
      <c r="AL1009" s="255"/>
      <c r="AM1009" s="255"/>
      <c r="AN1009" s="255"/>
      <c r="AO1009" s="255"/>
      <c r="AP1009" s="255"/>
      <c r="AQ1009" s="255"/>
      <c r="AR1009" s="255"/>
      <c r="AS1009" s="255"/>
      <c r="AT1009" s="255"/>
      <c r="AU1009" s="255"/>
      <c r="AV1009" s="255"/>
      <c r="AW1009" s="255"/>
      <c r="AX1009" s="255"/>
    </row>
    <row r="1010" spans="2:50" x14ac:dyDescent="0.2">
      <c r="B1010" s="255"/>
      <c r="C1010" s="255"/>
      <c r="D1010" s="255"/>
      <c r="E1010" s="255"/>
      <c r="F1010" s="255"/>
      <c r="G1010" s="255"/>
      <c r="H1010" s="255"/>
      <c r="I1010" s="255"/>
      <c r="J1010" s="255"/>
      <c r="K1010" s="255"/>
      <c r="L1010" s="255"/>
      <c r="M1010" s="255"/>
      <c r="N1010" s="255"/>
      <c r="O1010" s="255"/>
      <c r="P1010" s="255"/>
      <c r="Q1010" s="255"/>
      <c r="R1010" s="255"/>
      <c r="S1010" s="255"/>
      <c r="T1010" s="255"/>
      <c r="U1010" s="255"/>
      <c r="V1010" s="255"/>
      <c r="W1010" s="255"/>
      <c r="X1010" s="255"/>
      <c r="Y1010" s="255"/>
      <c r="Z1010" s="255"/>
      <c r="AA1010" s="255"/>
      <c r="AB1010" s="255"/>
      <c r="AC1010" s="255"/>
      <c r="AD1010" s="255"/>
      <c r="AE1010" s="255"/>
      <c r="AF1010" s="255"/>
      <c r="AG1010" s="255"/>
      <c r="AH1010" s="255"/>
      <c r="AI1010" s="255"/>
      <c r="AJ1010" s="255"/>
      <c r="AK1010" s="255"/>
      <c r="AL1010" s="255"/>
      <c r="AM1010" s="255"/>
      <c r="AN1010" s="255"/>
      <c r="AO1010" s="255"/>
      <c r="AP1010" s="255"/>
      <c r="AQ1010" s="255"/>
      <c r="AR1010" s="255"/>
      <c r="AS1010" s="255"/>
      <c r="AT1010" s="255"/>
      <c r="AU1010" s="255"/>
      <c r="AV1010" s="255"/>
      <c r="AW1010" s="255"/>
      <c r="AX1010" s="255"/>
    </row>
    <row r="1011" spans="2:50" x14ac:dyDescent="0.2">
      <c r="B1011" s="255"/>
      <c r="C1011" s="255"/>
      <c r="D1011" s="255"/>
      <c r="E1011" s="255"/>
      <c r="F1011" s="255"/>
      <c r="G1011" s="255"/>
      <c r="H1011" s="255"/>
      <c r="I1011" s="255"/>
      <c r="J1011" s="255"/>
      <c r="K1011" s="255"/>
      <c r="L1011" s="255"/>
      <c r="M1011" s="255"/>
      <c r="N1011" s="255"/>
      <c r="O1011" s="255"/>
      <c r="P1011" s="255"/>
      <c r="Q1011" s="255"/>
      <c r="R1011" s="255"/>
      <c r="S1011" s="255"/>
      <c r="T1011" s="255"/>
      <c r="U1011" s="255"/>
      <c r="V1011" s="255"/>
      <c r="W1011" s="255"/>
      <c r="X1011" s="255"/>
      <c r="Y1011" s="255"/>
      <c r="Z1011" s="255"/>
      <c r="AA1011" s="255"/>
      <c r="AB1011" s="255"/>
      <c r="AC1011" s="255"/>
      <c r="AD1011" s="255"/>
      <c r="AE1011" s="255"/>
      <c r="AF1011" s="255"/>
      <c r="AG1011" s="255"/>
      <c r="AH1011" s="255"/>
      <c r="AI1011" s="255"/>
      <c r="AJ1011" s="255"/>
      <c r="AK1011" s="255"/>
      <c r="AL1011" s="255"/>
      <c r="AM1011" s="255"/>
      <c r="AN1011" s="255"/>
      <c r="AO1011" s="255"/>
      <c r="AP1011" s="255"/>
      <c r="AQ1011" s="255"/>
      <c r="AR1011" s="255"/>
      <c r="AS1011" s="255"/>
      <c r="AT1011" s="255"/>
      <c r="AU1011" s="255"/>
      <c r="AV1011" s="255"/>
      <c r="AW1011" s="255"/>
      <c r="AX1011" s="255"/>
    </row>
    <row r="1012" spans="2:50" x14ac:dyDescent="0.2">
      <c r="B1012" s="255"/>
      <c r="C1012" s="255"/>
      <c r="D1012" s="255"/>
      <c r="E1012" s="255"/>
      <c r="F1012" s="255"/>
      <c r="G1012" s="255"/>
      <c r="H1012" s="255"/>
      <c r="I1012" s="255"/>
      <c r="J1012" s="255"/>
      <c r="K1012" s="255"/>
      <c r="L1012" s="255"/>
      <c r="M1012" s="255"/>
      <c r="N1012" s="255"/>
      <c r="O1012" s="255"/>
      <c r="P1012" s="255"/>
      <c r="Q1012" s="255"/>
      <c r="R1012" s="255"/>
      <c r="S1012" s="255"/>
      <c r="T1012" s="255"/>
      <c r="U1012" s="255"/>
      <c r="V1012" s="255"/>
      <c r="W1012" s="255"/>
      <c r="X1012" s="255"/>
      <c r="Y1012" s="255"/>
      <c r="Z1012" s="255"/>
      <c r="AA1012" s="255"/>
      <c r="AB1012" s="255"/>
      <c r="AC1012" s="255"/>
      <c r="AD1012" s="255"/>
      <c r="AE1012" s="255"/>
      <c r="AF1012" s="255"/>
      <c r="AG1012" s="255"/>
      <c r="AH1012" s="255"/>
      <c r="AI1012" s="255"/>
      <c r="AJ1012" s="255"/>
      <c r="AK1012" s="255"/>
      <c r="AL1012" s="255"/>
      <c r="AM1012" s="255"/>
      <c r="AN1012" s="255"/>
      <c r="AO1012" s="255"/>
      <c r="AP1012" s="255"/>
      <c r="AQ1012" s="255"/>
      <c r="AR1012" s="255"/>
      <c r="AS1012" s="255"/>
      <c r="AT1012" s="255"/>
      <c r="AU1012" s="255"/>
      <c r="AV1012" s="255"/>
      <c r="AW1012" s="255"/>
      <c r="AX1012" s="255"/>
    </row>
    <row r="1013" spans="2:50" x14ac:dyDescent="0.2">
      <c r="B1013" s="255"/>
      <c r="C1013" s="255"/>
      <c r="D1013" s="255"/>
      <c r="E1013" s="255"/>
      <c r="F1013" s="255"/>
      <c r="G1013" s="255"/>
      <c r="H1013" s="255"/>
      <c r="I1013" s="255"/>
      <c r="J1013" s="255"/>
      <c r="K1013" s="255"/>
      <c r="L1013" s="255"/>
      <c r="M1013" s="255"/>
      <c r="N1013" s="255"/>
      <c r="O1013" s="255"/>
      <c r="P1013" s="255"/>
      <c r="Q1013" s="255"/>
      <c r="R1013" s="255"/>
      <c r="S1013" s="255"/>
      <c r="T1013" s="255"/>
      <c r="U1013" s="255"/>
      <c r="V1013" s="255"/>
      <c r="W1013" s="255"/>
      <c r="X1013" s="255"/>
      <c r="Y1013" s="255"/>
      <c r="Z1013" s="255"/>
      <c r="AA1013" s="255"/>
      <c r="AB1013" s="255"/>
      <c r="AC1013" s="255"/>
      <c r="AD1013" s="255"/>
      <c r="AE1013" s="255"/>
      <c r="AF1013" s="255"/>
      <c r="AG1013" s="255"/>
      <c r="AH1013" s="255"/>
      <c r="AI1013" s="255"/>
      <c r="AJ1013" s="255"/>
      <c r="AK1013" s="255"/>
      <c r="AL1013" s="255"/>
      <c r="AM1013" s="255"/>
      <c r="AN1013" s="255"/>
      <c r="AO1013" s="255"/>
      <c r="AP1013" s="255"/>
      <c r="AQ1013" s="255"/>
      <c r="AR1013" s="255"/>
      <c r="AS1013" s="255"/>
      <c r="AT1013" s="255"/>
      <c r="AU1013" s="255"/>
      <c r="AV1013" s="255"/>
      <c r="AW1013" s="255"/>
      <c r="AX1013" s="255"/>
    </row>
    <row r="1014" spans="2:50" x14ac:dyDescent="0.2">
      <c r="B1014" s="255"/>
      <c r="C1014" s="255"/>
      <c r="D1014" s="255"/>
      <c r="E1014" s="255"/>
      <c r="F1014" s="255"/>
      <c r="G1014" s="255"/>
      <c r="H1014" s="255"/>
      <c r="I1014" s="255"/>
      <c r="J1014" s="255"/>
      <c r="K1014" s="255"/>
      <c r="L1014" s="255"/>
      <c r="M1014" s="255"/>
      <c r="N1014" s="255"/>
      <c r="O1014" s="255"/>
      <c r="P1014" s="255"/>
      <c r="Q1014" s="255"/>
      <c r="R1014" s="255"/>
      <c r="S1014" s="255"/>
      <c r="T1014" s="255"/>
      <c r="U1014" s="255"/>
      <c r="V1014" s="255"/>
      <c r="W1014" s="255"/>
      <c r="X1014" s="255"/>
      <c r="Y1014" s="255"/>
      <c r="Z1014" s="255"/>
      <c r="AA1014" s="255"/>
      <c r="AB1014" s="255"/>
      <c r="AC1014" s="255"/>
      <c r="AD1014" s="255"/>
      <c r="AE1014" s="255"/>
      <c r="AF1014" s="255"/>
      <c r="AG1014" s="255"/>
      <c r="AH1014" s="255"/>
      <c r="AI1014" s="255"/>
      <c r="AJ1014" s="255"/>
      <c r="AK1014" s="255"/>
      <c r="AL1014" s="255"/>
      <c r="AM1014" s="255"/>
      <c r="AN1014" s="255"/>
      <c r="AO1014" s="255"/>
      <c r="AP1014" s="255"/>
      <c r="AQ1014" s="255"/>
      <c r="AR1014" s="255"/>
      <c r="AS1014" s="255"/>
      <c r="AT1014" s="255"/>
      <c r="AU1014" s="255"/>
      <c r="AV1014" s="255"/>
      <c r="AW1014" s="255"/>
      <c r="AX1014" s="255"/>
    </row>
    <row r="1015" spans="2:50" x14ac:dyDescent="0.2">
      <c r="B1015" s="255"/>
      <c r="C1015" s="255"/>
      <c r="D1015" s="255"/>
      <c r="E1015" s="255"/>
      <c r="F1015" s="255"/>
      <c r="G1015" s="255"/>
      <c r="H1015" s="255"/>
      <c r="I1015" s="255"/>
      <c r="J1015" s="255"/>
      <c r="K1015" s="255"/>
      <c r="L1015" s="255"/>
      <c r="M1015" s="255"/>
      <c r="N1015" s="255"/>
      <c r="O1015" s="255"/>
      <c r="P1015" s="255"/>
      <c r="Q1015" s="255"/>
      <c r="R1015" s="255"/>
      <c r="S1015" s="255"/>
      <c r="T1015" s="255"/>
      <c r="U1015" s="255"/>
      <c r="V1015" s="255"/>
      <c r="W1015" s="255"/>
      <c r="X1015" s="255"/>
      <c r="Y1015" s="255"/>
      <c r="Z1015" s="255"/>
      <c r="AA1015" s="255"/>
      <c r="AB1015" s="255"/>
      <c r="AC1015" s="255"/>
      <c r="AD1015" s="255"/>
      <c r="AE1015" s="255"/>
      <c r="AF1015" s="255"/>
      <c r="AG1015" s="255"/>
      <c r="AH1015" s="255"/>
      <c r="AI1015" s="255"/>
      <c r="AJ1015" s="255"/>
      <c r="AK1015" s="255"/>
      <c r="AL1015" s="255"/>
      <c r="AM1015" s="255"/>
      <c r="AN1015" s="255"/>
      <c r="AO1015" s="255"/>
      <c r="AP1015" s="255"/>
      <c r="AQ1015" s="255"/>
      <c r="AR1015" s="255"/>
      <c r="AS1015" s="255"/>
      <c r="AT1015" s="255"/>
      <c r="AU1015" s="255"/>
      <c r="AV1015" s="255"/>
      <c r="AW1015" s="255"/>
      <c r="AX1015" s="255"/>
    </row>
    <row r="1016" spans="2:50" x14ac:dyDescent="0.2">
      <c r="B1016" s="255"/>
      <c r="C1016" s="255"/>
      <c r="D1016" s="255"/>
      <c r="E1016" s="255"/>
      <c r="F1016" s="255"/>
      <c r="G1016" s="255"/>
      <c r="H1016" s="255"/>
      <c r="I1016" s="255"/>
      <c r="J1016" s="255"/>
      <c r="K1016" s="255"/>
      <c r="L1016" s="255"/>
      <c r="M1016" s="255"/>
      <c r="N1016" s="255"/>
      <c r="O1016" s="255"/>
      <c r="P1016" s="255"/>
      <c r="Q1016" s="255"/>
      <c r="R1016" s="255"/>
      <c r="S1016" s="255"/>
      <c r="T1016" s="255"/>
      <c r="U1016" s="255"/>
      <c r="V1016" s="255"/>
      <c r="W1016" s="255"/>
      <c r="X1016" s="255"/>
      <c r="Y1016" s="255"/>
      <c r="Z1016" s="255"/>
      <c r="AA1016" s="255"/>
      <c r="AB1016" s="255"/>
      <c r="AC1016" s="255"/>
      <c r="AD1016" s="255"/>
      <c r="AE1016" s="255"/>
      <c r="AF1016" s="255"/>
      <c r="AG1016" s="255"/>
      <c r="AH1016" s="255"/>
      <c r="AI1016" s="255"/>
      <c r="AJ1016" s="255"/>
      <c r="AK1016" s="255"/>
      <c r="AL1016" s="255"/>
      <c r="AM1016" s="255"/>
      <c r="AN1016" s="255"/>
      <c r="AO1016" s="255"/>
      <c r="AP1016" s="255"/>
      <c r="AQ1016" s="255"/>
      <c r="AR1016" s="255"/>
      <c r="AS1016" s="255"/>
      <c r="AT1016" s="255"/>
      <c r="AU1016" s="255"/>
      <c r="AV1016" s="255"/>
      <c r="AW1016" s="255"/>
      <c r="AX1016" s="255"/>
    </row>
    <row r="1017" spans="2:50" x14ac:dyDescent="0.2">
      <c r="B1017" s="255"/>
      <c r="C1017" s="255"/>
      <c r="D1017" s="255"/>
      <c r="E1017" s="255"/>
      <c r="F1017" s="255"/>
      <c r="G1017" s="255"/>
      <c r="H1017" s="255"/>
      <c r="I1017" s="255"/>
      <c r="J1017" s="255"/>
      <c r="K1017" s="255"/>
      <c r="L1017" s="255"/>
      <c r="M1017" s="255"/>
      <c r="N1017" s="255"/>
      <c r="O1017" s="255"/>
      <c r="P1017" s="255"/>
      <c r="Q1017" s="255"/>
      <c r="R1017" s="255"/>
      <c r="S1017" s="255"/>
      <c r="T1017" s="255"/>
      <c r="U1017" s="255"/>
      <c r="V1017" s="255"/>
      <c r="W1017" s="255"/>
      <c r="X1017" s="255"/>
      <c r="Y1017" s="255"/>
      <c r="Z1017" s="255"/>
      <c r="AA1017" s="255"/>
      <c r="AB1017" s="255"/>
      <c r="AC1017" s="255"/>
      <c r="AD1017" s="255"/>
      <c r="AE1017" s="255"/>
      <c r="AF1017" s="255"/>
      <c r="AG1017" s="255"/>
      <c r="AH1017" s="255"/>
      <c r="AI1017" s="255"/>
      <c r="AJ1017" s="255"/>
      <c r="AK1017" s="255"/>
      <c r="AL1017" s="255"/>
      <c r="AM1017" s="255"/>
      <c r="AN1017" s="255"/>
      <c r="AO1017" s="255"/>
      <c r="AP1017" s="255"/>
      <c r="AQ1017" s="255"/>
      <c r="AR1017" s="255"/>
      <c r="AS1017" s="255"/>
      <c r="AT1017" s="255"/>
      <c r="AU1017" s="255"/>
      <c r="AV1017" s="255"/>
      <c r="AW1017" s="255"/>
      <c r="AX1017" s="255"/>
    </row>
    <row r="1018" spans="2:50" x14ac:dyDescent="0.2">
      <c r="B1018" s="255"/>
      <c r="C1018" s="255"/>
      <c r="D1018" s="255"/>
      <c r="E1018" s="255"/>
      <c r="F1018" s="255"/>
      <c r="G1018" s="255"/>
      <c r="H1018" s="255"/>
      <c r="I1018" s="255"/>
      <c r="J1018" s="255"/>
      <c r="K1018" s="255"/>
      <c r="L1018" s="255"/>
      <c r="M1018" s="255"/>
      <c r="N1018" s="255"/>
      <c r="O1018" s="255"/>
      <c r="P1018" s="255"/>
      <c r="Q1018" s="255"/>
      <c r="R1018" s="255"/>
      <c r="S1018" s="255"/>
      <c r="T1018" s="255"/>
      <c r="U1018" s="255"/>
      <c r="V1018" s="255"/>
      <c r="W1018" s="255"/>
      <c r="X1018" s="255"/>
      <c r="Y1018" s="255"/>
      <c r="Z1018" s="255"/>
      <c r="AA1018" s="255"/>
      <c r="AB1018" s="255"/>
      <c r="AC1018" s="255"/>
      <c r="AD1018" s="255"/>
      <c r="AE1018" s="255"/>
      <c r="AF1018" s="255"/>
      <c r="AG1018" s="255"/>
      <c r="AH1018" s="255"/>
      <c r="AI1018" s="255"/>
      <c r="AJ1018" s="255"/>
      <c r="AK1018" s="255"/>
      <c r="AL1018" s="255"/>
      <c r="AM1018" s="255"/>
      <c r="AN1018" s="255"/>
      <c r="AO1018" s="255"/>
      <c r="AP1018" s="255"/>
      <c r="AQ1018" s="255"/>
      <c r="AR1018" s="255"/>
      <c r="AS1018" s="255"/>
      <c r="AT1018" s="255"/>
      <c r="AU1018" s="255"/>
      <c r="AV1018" s="255"/>
      <c r="AW1018" s="255"/>
      <c r="AX1018" s="255"/>
    </row>
    <row r="1019" spans="2:50" x14ac:dyDescent="0.2">
      <c r="B1019" s="255"/>
      <c r="C1019" s="255"/>
      <c r="D1019" s="255"/>
      <c r="E1019" s="255"/>
      <c r="F1019" s="255"/>
      <c r="G1019" s="255"/>
      <c r="H1019" s="255"/>
      <c r="I1019" s="255"/>
      <c r="J1019" s="255"/>
      <c r="K1019" s="255"/>
      <c r="L1019" s="255"/>
      <c r="M1019" s="255"/>
      <c r="N1019" s="255"/>
      <c r="O1019" s="255"/>
      <c r="P1019" s="255"/>
      <c r="Q1019" s="255"/>
      <c r="R1019" s="255"/>
      <c r="S1019" s="255"/>
      <c r="T1019" s="255"/>
      <c r="U1019" s="255"/>
      <c r="V1019" s="255"/>
      <c r="W1019" s="255"/>
      <c r="X1019" s="255"/>
      <c r="Y1019" s="255"/>
      <c r="Z1019" s="255"/>
      <c r="AA1019" s="255"/>
      <c r="AB1019" s="255"/>
      <c r="AC1019" s="255"/>
      <c r="AD1019" s="255"/>
      <c r="AE1019" s="255"/>
      <c r="AF1019" s="255"/>
      <c r="AG1019" s="255"/>
      <c r="AH1019" s="255"/>
      <c r="AI1019" s="255"/>
      <c r="AJ1019" s="255"/>
      <c r="AK1019" s="255"/>
      <c r="AL1019" s="255"/>
      <c r="AM1019" s="255"/>
      <c r="AN1019" s="255"/>
      <c r="AO1019" s="255"/>
      <c r="AP1019" s="255"/>
      <c r="AQ1019" s="255"/>
      <c r="AR1019" s="255"/>
      <c r="AS1019" s="255"/>
      <c r="AT1019" s="255"/>
      <c r="AU1019" s="255"/>
      <c r="AV1019" s="255"/>
      <c r="AW1019" s="255"/>
      <c r="AX1019" s="255"/>
    </row>
    <row r="1020" spans="2:50" x14ac:dyDescent="0.2">
      <c r="B1020" s="255"/>
      <c r="C1020" s="255"/>
      <c r="D1020" s="255"/>
      <c r="E1020" s="255"/>
      <c r="F1020" s="255"/>
      <c r="G1020" s="255"/>
      <c r="H1020" s="255"/>
      <c r="I1020" s="255"/>
      <c r="J1020" s="255"/>
      <c r="K1020" s="255"/>
      <c r="L1020" s="255"/>
      <c r="M1020" s="255"/>
      <c r="N1020" s="255"/>
      <c r="O1020" s="255"/>
      <c r="P1020" s="255"/>
      <c r="Q1020" s="255"/>
      <c r="R1020" s="255"/>
      <c r="S1020" s="255"/>
      <c r="T1020" s="255"/>
      <c r="U1020" s="255"/>
      <c r="V1020" s="255"/>
      <c r="W1020" s="255"/>
      <c r="X1020" s="255"/>
      <c r="Y1020" s="255"/>
      <c r="Z1020" s="255"/>
      <c r="AA1020" s="255"/>
      <c r="AB1020" s="255"/>
      <c r="AC1020" s="255"/>
      <c r="AD1020" s="255"/>
      <c r="AE1020" s="255"/>
      <c r="AF1020" s="255"/>
      <c r="AG1020" s="255"/>
      <c r="AH1020" s="255"/>
      <c r="AI1020" s="255"/>
      <c r="AJ1020" s="255"/>
      <c r="AK1020" s="255"/>
      <c r="AL1020" s="255"/>
      <c r="AM1020" s="255"/>
      <c r="AN1020" s="255"/>
      <c r="AO1020" s="255"/>
      <c r="AP1020" s="255"/>
      <c r="AQ1020" s="255"/>
      <c r="AR1020" s="255"/>
      <c r="AS1020" s="255"/>
      <c r="AT1020" s="255"/>
      <c r="AU1020" s="255"/>
      <c r="AV1020" s="255"/>
      <c r="AW1020" s="255"/>
      <c r="AX1020" s="255"/>
    </row>
    <row r="1021" spans="2:50" x14ac:dyDescent="0.2">
      <c r="B1021" s="255"/>
      <c r="C1021" s="255"/>
      <c r="D1021" s="255"/>
      <c r="E1021" s="255"/>
      <c r="F1021" s="255"/>
      <c r="G1021" s="255"/>
      <c r="H1021" s="255"/>
      <c r="I1021" s="255"/>
      <c r="J1021" s="255"/>
      <c r="K1021" s="255"/>
      <c r="L1021" s="255"/>
      <c r="M1021" s="255"/>
      <c r="N1021" s="255"/>
      <c r="O1021" s="255"/>
      <c r="P1021" s="255"/>
      <c r="Q1021" s="255"/>
      <c r="R1021" s="255"/>
      <c r="S1021" s="255"/>
      <c r="T1021" s="255"/>
      <c r="U1021" s="255"/>
      <c r="V1021" s="255"/>
      <c r="W1021" s="255"/>
      <c r="X1021" s="255"/>
      <c r="Y1021" s="255"/>
      <c r="Z1021" s="255"/>
      <c r="AA1021" s="255"/>
      <c r="AB1021" s="255"/>
      <c r="AC1021" s="255"/>
      <c r="AD1021" s="255"/>
      <c r="AE1021" s="255"/>
      <c r="AF1021" s="255"/>
      <c r="AG1021" s="255"/>
      <c r="AH1021" s="255"/>
      <c r="AI1021" s="255"/>
      <c r="AJ1021" s="255"/>
      <c r="AK1021" s="255"/>
      <c r="AL1021" s="255"/>
      <c r="AM1021" s="255"/>
      <c r="AN1021" s="255"/>
      <c r="AO1021" s="255"/>
      <c r="AP1021" s="255"/>
      <c r="AQ1021" s="255"/>
      <c r="AR1021" s="255"/>
      <c r="AS1021" s="255"/>
      <c r="AT1021" s="255"/>
      <c r="AU1021" s="255"/>
      <c r="AV1021" s="255"/>
      <c r="AW1021" s="255"/>
      <c r="AX1021" s="255"/>
    </row>
    <row r="1022" spans="2:50" x14ac:dyDescent="0.2">
      <c r="B1022" s="255"/>
      <c r="C1022" s="255"/>
      <c r="D1022" s="255"/>
      <c r="E1022" s="255"/>
      <c r="F1022" s="255"/>
      <c r="G1022" s="255"/>
      <c r="H1022" s="255"/>
      <c r="I1022" s="255"/>
      <c r="J1022" s="255"/>
      <c r="K1022" s="255"/>
      <c r="L1022" s="255"/>
      <c r="M1022" s="255"/>
      <c r="N1022" s="255"/>
      <c r="O1022" s="255"/>
      <c r="P1022" s="255"/>
      <c r="Q1022" s="255"/>
      <c r="R1022" s="255"/>
      <c r="S1022" s="255"/>
      <c r="T1022" s="255"/>
      <c r="U1022" s="255"/>
      <c r="V1022" s="255"/>
      <c r="W1022" s="255"/>
      <c r="X1022" s="255"/>
      <c r="Y1022" s="255"/>
      <c r="Z1022" s="255"/>
      <c r="AA1022" s="255"/>
      <c r="AB1022" s="255"/>
      <c r="AC1022" s="255"/>
      <c r="AD1022" s="255"/>
      <c r="AE1022" s="255"/>
      <c r="AF1022" s="255"/>
      <c r="AG1022" s="255"/>
      <c r="AH1022" s="255"/>
      <c r="AI1022" s="255"/>
      <c r="AJ1022" s="255"/>
      <c r="AK1022" s="255"/>
      <c r="AL1022" s="255"/>
      <c r="AM1022" s="255"/>
      <c r="AN1022" s="255"/>
      <c r="AO1022" s="255"/>
      <c r="AP1022" s="255"/>
      <c r="AQ1022" s="255"/>
      <c r="AR1022" s="255"/>
      <c r="AS1022" s="255"/>
      <c r="AT1022" s="255"/>
      <c r="AU1022" s="255"/>
      <c r="AV1022" s="255"/>
      <c r="AW1022" s="255"/>
      <c r="AX1022" s="255"/>
    </row>
    <row r="1023" spans="2:50" x14ac:dyDescent="0.2">
      <c r="B1023" s="255"/>
      <c r="C1023" s="255"/>
      <c r="D1023" s="255"/>
      <c r="E1023" s="255"/>
      <c r="F1023" s="255"/>
      <c r="G1023" s="255"/>
      <c r="H1023" s="255"/>
      <c r="I1023" s="255"/>
      <c r="J1023" s="255"/>
      <c r="K1023" s="255"/>
      <c r="L1023" s="255"/>
      <c r="M1023" s="255"/>
      <c r="N1023" s="255"/>
      <c r="O1023" s="255"/>
      <c r="P1023" s="255"/>
      <c r="Q1023" s="255"/>
      <c r="R1023" s="255"/>
      <c r="S1023" s="255"/>
      <c r="T1023" s="255"/>
      <c r="U1023" s="255"/>
      <c r="V1023" s="255"/>
      <c r="W1023" s="255"/>
      <c r="X1023" s="255"/>
      <c r="Y1023" s="255"/>
      <c r="Z1023" s="255"/>
      <c r="AA1023" s="255"/>
      <c r="AB1023" s="255"/>
      <c r="AC1023" s="255"/>
      <c r="AD1023" s="255"/>
      <c r="AE1023" s="255"/>
      <c r="AF1023" s="255"/>
      <c r="AG1023" s="255"/>
      <c r="AH1023" s="255"/>
      <c r="AI1023" s="255"/>
      <c r="AJ1023" s="255"/>
      <c r="AK1023" s="255"/>
      <c r="AL1023" s="255"/>
      <c r="AM1023" s="255"/>
      <c r="AN1023" s="255"/>
      <c r="AO1023" s="255"/>
      <c r="AP1023" s="255"/>
      <c r="AQ1023" s="255"/>
      <c r="AR1023" s="255"/>
      <c r="AS1023" s="255"/>
      <c r="AT1023" s="255"/>
      <c r="AU1023" s="255"/>
      <c r="AV1023" s="255"/>
      <c r="AW1023" s="255"/>
      <c r="AX1023" s="255"/>
    </row>
    <row r="1024" spans="2:50" x14ac:dyDescent="0.2">
      <c r="B1024" s="255"/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5"/>
      <c r="S1024" s="255"/>
      <c r="T1024" s="255"/>
      <c r="U1024" s="255"/>
      <c r="V1024" s="255"/>
      <c r="W1024" s="255"/>
      <c r="X1024" s="255"/>
      <c r="Y1024" s="255"/>
      <c r="Z1024" s="255"/>
      <c r="AA1024" s="255"/>
      <c r="AB1024" s="255"/>
      <c r="AC1024" s="255"/>
      <c r="AD1024" s="255"/>
      <c r="AE1024" s="255"/>
      <c r="AF1024" s="255"/>
      <c r="AG1024" s="255"/>
      <c r="AH1024" s="255"/>
      <c r="AI1024" s="255"/>
      <c r="AJ1024" s="255"/>
      <c r="AK1024" s="255"/>
      <c r="AL1024" s="255"/>
      <c r="AM1024" s="255"/>
      <c r="AN1024" s="255"/>
      <c r="AO1024" s="255"/>
      <c r="AP1024" s="255"/>
      <c r="AQ1024" s="255"/>
      <c r="AR1024" s="255"/>
      <c r="AS1024" s="255"/>
      <c r="AT1024" s="255"/>
      <c r="AU1024" s="255"/>
      <c r="AV1024" s="255"/>
      <c r="AW1024" s="255"/>
      <c r="AX1024" s="255"/>
    </row>
    <row r="1025" spans="2:50" x14ac:dyDescent="0.2">
      <c r="B1025" s="255"/>
      <c r="C1025" s="255"/>
      <c r="D1025" s="255"/>
      <c r="E1025" s="255"/>
      <c r="F1025" s="255"/>
      <c r="G1025" s="255"/>
      <c r="H1025" s="255"/>
      <c r="I1025" s="255"/>
      <c r="J1025" s="255"/>
      <c r="K1025" s="255"/>
      <c r="L1025" s="255"/>
      <c r="M1025" s="255"/>
      <c r="N1025" s="255"/>
      <c r="O1025" s="255"/>
      <c r="P1025" s="255"/>
      <c r="Q1025" s="255"/>
      <c r="R1025" s="255"/>
      <c r="S1025" s="255"/>
      <c r="T1025" s="255"/>
      <c r="U1025" s="255"/>
      <c r="V1025" s="255"/>
      <c r="W1025" s="255"/>
      <c r="X1025" s="255"/>
      <c r="Y1025" s="255"/>
      <c r="Z1025" s="255"/>
      <c r="AA1025" s="255"/>
      <c r="AB1025" s="255"/>
      <c r="AC1025" s="255"/>
      <c r="AD1025" s="255"/>
      <c r="AE1025" s="255"/>
      <c r="AF1025" s="255"/>
      <c r="AG1025" s="255"/>
      <c r="AH1025" s="255"/>
      <c r="AI1025" s="255"/>
      <c r="AJ1025" s="255"/>
      <c r="AK1025" s="255"/>
      <c r="AL1025" s="255"/>
      <c r="AM1025" s="255"/>
      <c r="AN1025" s="255"/>
      <c r="AO1025" s="255"/>
      <c r="AP1025" s="255"/>
      <c r="AQ1025" s="255"/>
      <c r="AR1025" s="255"/>
      <c r="AS1025" s="255"/>
      <c r="AT1025" s="255"/>
      <c r="AU1025" s="255"/>
      <c r="AV1025" s="255"/>
      <c r="AW1025" s="255"/>
      <c r="AX1025" s="255"/>
    </row>
    <row r="1026" spans="2:50" x14ac:dyDescent="0.2">
      <c r="B1026" s="255"/>
      <c r="C1026" s="255"/>
      <c r="D1026" s="255"/>
      <c r="E1026" s="255"/>
      <c r="F1026" s="255"/>
      <c r="G1026" s="255"/>
      <c r="H1026" s="255"/>
      <c r="I1026" s="255"/>
      <c r="J1026" s="255"/>
      <c r="K1026" s="255"/>
      <c r="L1026" s="255"/>
      <c r="M1026" s="255"/>
      <c r="N1026" s="255"/>
      <c r="O1026" s="255"/>
      <c r="P1026" s="255"/>
      <c r="Q1026" s="255"/>
      <c r="R1026" s="255"/>
      <c r="S1026" s="255"/>
      <c r="T1026" s="255"/>
      <c r="U1026" s="255"/>
      <c r="V1026" s="255"/>
      <c r="W1026" s="255"/>
      <c r="X1026" s="255"/>
      <c r="Y1026" s="255"/>
      <c r="Z1026" s="255"/>
      <c r="AA1026" s="255"/>
      <c r="AB1026" s="255"/>
      <c r="AC1026" s="255"/>
      <c r="AD1026" s="255"/>
      <c r="AE1026" s="255"/>
      <c r="AF1026" s="255"/>
      <c r="AG1026" s="255"/>
      <c r="AH1026" s="255"/>
      <c r="AI1026" s="255"/>
      <c r="AJ1026" s="255"/>
      <c r="AK1026" s="255"/>
      <c r="AL1026" s="255"/>
      <c r="AM1026" s="255"/>
      <c r="AN1026" s="255"/>
      <c r="AO1026" s="255"/>
      <c r="AP1026" s="255"/>
      <c r="AQ1026" s="255"/>
      <c r="AR1026" s="255"/>
      <c r="AS1026" s="255"/>
      <c r="AT1026" s="255"/>
      <c r="AU1026" s="255"/>
      <c r="AV1026" s="255"/>
      <c r="AW1026" s="255"/>
      <c r="AX1026" s="255"/>
    </row>
    <row r="1027" spans="2:50" x14ac:dyDescent="0.2">
      <c r="B1027" s="255"/>
      <c r="C1027" s="255"/>
      <c r="D1027" s="255"/>
      <c r="E1027" s="255"/>
      <c r="F1027" s="255"/>
      <c r="G1027" s="255"/>
      <c r="H1027" s="255"/>
      <c r="I1027" s="255"/>
      <c r="J1027" s="255"/>
      <c r="K1027" s="255"/>
      <c r="L1027" s="255"/>
      <c r="M1027" s="255"/>
      <c r="N1027" s="255"/>
      <c r="O1027" s="255"/>
      <c r="P1027" s="255"/>
      <c r="Q1027" s="255"/>
      <c r="R1027" s="255"/>
      <c r="S1027" s="255"/>
      <c r="T1027" s="255"/>
      <c r="U1027" s="255"/>
      <c r="V1027" s="255"/>
      <c r="W1027" s="255"/>
      <c r="X1027" s="255"/>
      <c r="Y1027" s="255"/>
      <c r="Z1027" s="255"/>
      <c r="AA1027" s="255"/>
      <c r="AB1027" s="255"/>
      <c r="AC1027" s="255"/>
      <c r="AD1027" s="255"/>
      <c r="AE1027" s="255"/>
      <c r="AF1027" s="255"/>
      <c r="AG1027" s="255"/>
      <c r="AH1027" s="255"/>
      <c r="AI1027" s="255"/>
      <c r="AJ1027" s="255"/>
      <c r="AK1027" s="255"/>
      <c r="AL1027" s="255"/>
      <c r="AM1027" s="255"/>
      <c r="AN1027" s="255"/>
      <c r="AO1027" s="255"/>
      <c r="AP1027" s="255"/>
      <c r="AQ1027" s="255"/>
      <c r="AR1027" s="255"/>
      <c r="AS1027" s="255"/>
      <c r="AT1027" s="255"/>
      <c r="AU1027" s="255"/>
      <c r="AV1027" s="255"/>
      <c r="AW1027" s="255"/>
      <c r="AX1027" s="255"/>
    </row>
    <row r="1028" spans="2:50" x14ac:dyDescent="0.2">
      <c r="B1028" s="255"/>
      <c r="C1028" s="255"/>
      <c r="D1028" s="255"/>
      <c r="E1028" s="255"/>
      <c r="F1028" s="255"/>
      <c r="G1028" s="255"/>
      <c r="H1028" s="255"/>
      <c r="I1028" s="255"/>
      <c r="J1028" s="255"/>
      <c r="K1028" s="255"/>
      <c r="L1028" s="255"/>
      <c r="M1028" s="255"/>
      <c r="N1028" s="255"/>
      <c r="O1028" s="255"/>
      <c r="P1028" s="255"/>
      <c r="Q1028" s="255"/>
      <c r="R1028" s="255"/>
      <c r="S1028" s="255"/>
      <c r="T1028" s="255"/>
      <c r="U1028" s="255"/>
      <c r="V1028" s="255"/>
      <c r="W1028" s="255"/>
      <c r="X1028" s="255"/>
      <c r="Y1028" s="255"/>
      <c r="Z1028" s="255"/>
      <c r="AA1028" s="255"/>
      <c r="AB1028" s="255"/>
      <c r="AC1028" s="255"/>
      <c r="AD1028" s="255"/>
      <c r="AE1028" s="255"/>
      <c r="AF1028" s="255"/>
      <c r="AG1028" s="255"/>
      <c r="AH1028" s="255"/>
      <c r="AI1028" s="255"/>
      <c r="AJ1028" s="255"/>
      <c r="AK1028" s="255"/>
      <c r="AL1028" s="255"/>
      <c r="AM1028" s="255"/>
      <c r="AN1028" s="255"/>
      <c r="AO1028" s="255"/>
      <c r="AP1028" s="255"/>
      <c r="AQ1028" s="255"/>
      <c r="AR1028" s="255"/>
      <c r="AS1028" s="255"/>
      <c r="AT1028" s="255"/>
      <c r="AU1028" s="255"/>
      <c r="AV1028" s="255"/>
      <c r="AW1028" s="255"/>
      <c r="AX1028" s="255"/>
    </row>
    <row r="1029" spans="2:50" x14ac:dyDescent="0.2">
      <c r="B1029" s="255"/>
      <c r="C1029" s="255"/>
      <c r="D1029" s="255"/>
      <c r="E1029" s="255"/>
      <c r="F1029" s="255"/>
      <c r="G1029" s="255"/>
      <c r="H1029" s="255"/>
      <c r="I1029" s="255"/>
      <c r="J1029" s="255"/>
      <c r="K1029" s="255"/>
      <c r="L1029" s="255"/>
      <c r="M1029" s="255"/>
      <c r="N1029" s="255"/>
      <c r="O1029" s="255"/>
      <c r="P1029" s="255"/>
      <c r="Q1029" s="255"/>
      <c r="R1029" s="255"/>
      <c r="S1029" s="255"/>
      <c r="T1029" s="255"/>
      <c r="U1029" s="255"/>
      <c r="V1029" s="255"/>
      <c r="W1029" s="255"/>
      <c r="X1029" s="255"/>
      <c r="Y1029" s="255"/>
      <c r="Z1029" s="255"/>
      <c r="AA1029" s="255"/>
      <c r="AB1029" s="255"/>
      <c r="AC1029" s="255"/>
      <c r="AD1029" s="255"/>
      <c r="AE1029" s="255"/>
      <c r="AF1029" s="255"/>
      <c r="AG1029" s="255"/>
      <c r="AH1029" s="255"/>
      <c r="AI1029" s="255"/>
      <c r="AJ1029" s="255"/>
      <c r="AK1029" s="255"/>
      <c r="AL1029" s="255"/>
      <c r="AM1029" s="255"/>
      <c r="AN1029" s="255"/>
      <c r="AO1029" s="255"/>
      <c r="AP1029" s="255"/>
      <c r="AQ1029" s="255"/>
      <c r="AR1029" s="255"/>
      <c r="AS1029" s="255"/>
      <c r="AT1029" s="255"/>
      <c r="AU1029" s="255"/>
      <c r="AV1029" s="255"/>
      <c r="AW1029" s="255"/>
      <c r="AX1029" s="255"/>
    </row>
    <row r="1030" spans="2:50" x14ac:dyDescent="0.2">
      <c r="B1030" s="255"/>
      <c r="C1030" s="255"/>
      <c r="D1030" s="255"/>
      <c r="E1030" s="255"/>
      <c r="F1030" s="255"/>
      <c r="G1030" s="255"/>
      <c r="H1030" s="255"/>
      <c r="I1030" s="255"/>
      <c r="J1030" s="255"/>
      <c r="K1030" s="255"/>
      <c r="L1030" s="255"/>
      <c r="M1030" s="255"/>
      <c r="N1030" s="255"/>
      <c r="O1030" s="255"/>
      <c r="P1030" s="255"/>
      <c r="Q1030" s="255"/>
      <c r="R1030" s="255"/>
      <c r="S1030" s="255"/>
      <c r="T1030" s="255"/>
      <c r="U1030" s="255"/>
      <c r="V1030" s="255"/>
      <c r="W1030" s="255"/>
      <c r="X1030" s="255"/>
      <c r="Y1030" s="255"/>
      <c r="Z1030" s="255"/>
      <c r="AA1030" s="255"/>
      <c r="AB1030" s="255"/>
      <c r="AC1030" s="255"/>
      <c r="AD1030" s="255"/>
      <c r="AE1030" s="255"/>
      <c r="AF1030" s="255"/>
      <c r="AG1030" s="255"/>
      <c r="AH1030" s="255"/>
      <c r="AI1030" s="255"/>
      <c r="AJ1030" s="255"/>
      <c r="AK1030" s="255"/>
      <c r="AL1030" s="255"/>
      <c r="AM1030" s="255"/>
      <c r="AN1030" s="255"/>
      <c r="AO1030" s="255"/>
      <c r="AP1030" s="255"/>
      <c r="AQ1030" s="255"/>
      <c r="AR1030" s="255"/>
      <c r="AS1030" s="255"/>
      <c r="AT1030" s="255"/>
      <c r="AU1030" s="255"/>
      <c r="AV1030" s="255"/>
      <c r="AW1030" s="255"/>
      <c r="AX1030" s="255"/>
    </row>
    <row r="1031" spans="2:50" x14ac:dyDescent="0.2">
      <c r="B1031" s="255"/>
      <c r="C1031" s="255"/>
      <c r="D1031" s="255"/>
      <c r="E1031" s="255"/>
      <c r="F1031" s="255"/>
      <c r="G1031" s="255"/>
      <c r="H1031" s="255"/>
      <c r="I1031" s="255"/>
      <c r="J1031" s="255"/>
      <c r="K1031" s="255"/>
      <c r="L1031" s="255"/>
      <c r="M1031" s="255"/>
      <c r="N1031" s="255"/>
      <c r="O1031" s="255"/>
      <c r="P1031" s="255"/>
      <c r="Q1031" s="255"/>
      <c r="R1031" s="255"/>
      <c r="S1031" s="255"/>
      <c r="T1031" s="255"/>
      <c r="U1031" s="255"/>
      <c r="V1031" s="255"/>
      <c r="W1031" s="255"/>
      <c r="X1031" s="255"/>
      <c r="Y1031" s="255"/>
      <c r="Z1031" s="255"/>
      <c r="AA1031" s="255"/>
      <c r="AB1031" s="255"/>
      <c r="AC1031" s="255"/>
      <c r="AD1031" s="255"/>
      <c r="AE1031" s="255"/>
      <c r="AF1031" s="255"/>
      <c r="AG1031" s="255"/>
      <c r="AH1031" s="255"/>
      <c r="AI1031" s="255"/>
      <c r="AJ1031" s="255"/>
      <c r="AK1031" s="255"/>
      <c r="AL1031" s="255"/>
      <c r="AM1031" s="255"/>
      <c r="AN1031" s="255"/>
      <c r="AO1031" s="255"/>
      <c r="AP1031" s="255"/>
      <c r="AQ1031" s="255"/>
      <c r="AR1031" s="255"/>
      <c r="AS1031" s="255"/>
      <c r="AT1031" s="255"/>
      <c r="AU1031" s="255"/>
      <c r="AV1031" s="255"/>
      <c r="AW1031" s="255"/>
      <c r="AX1031" s="255"/>
    </row>
    <row r="1032" spans="2:50" x14ac:dyDescent="0.2">
      <c r="B1032" s="255"/>
      <c r="C1032" s="255"/>
      <c r="D1032" s="255"/>
      <c r="E1032" s="255"/>
      <c r="F1032" s="255"/>
      <c r="G1032" s="255"/>
      <c r="H1032" s="255"/>
      <c r="I1032" s="255"/>
      <c r="J1032" s="255"/>
      <c r="K1032" s="255"/>
      <c r="L1032" s="255"/>
      <c r="M1032" s="255"/>
      <c r="N1032" s="255"/>
      <c r="O1032" s="255"/>
      <c r="P1032" s="255"/>
      <c r="Q1032" s="255"/>
      <c r="R1032" s="255"/>
      <c r="S1032" s="255"/>
      <c r="T1032" s="255"/>
      <c r="U1032" s="255"/>
      <c r="V1032" s="255"/>
      <c r="W1032" s="255"/>
      <c r="X1032" s="255"/>
      <c r="Y1032" s="255"/>
      <c r="Z1032" s="255"/>
      <c r="AA1032" s="255"/>
      <c r="AB1032" s="255"/>
      <c r="AC1032" s="255"/>
      <c r="AD1032" s="255"/>
      <c r="AE1032" s="255"/>
      <c r="AF1032" s="255"/>
      <c r="AG1032" s="255"/>
      <c r="AH1032" s="255"/>
      <c r="AI1032" s="255"/>
      <c r="AJ1032" s="255"/>
      <c r="AK1032" s="255"/>
      <c r="AL1032" s="255"/>
      <c r="AM1032" s="255"/>
      <c r="AN1032" s="255"/>
      <c r="AO1032" s="255"/>
      <c r="AP1032" s="255"/>
      <c r="AQ1032" s="255"/>
      <c r="AR1032" s="255"/>
      <c r="AS1032" s="255"/>
      <c r="AT1032" s="255"/>
      <c r="AU1032" s="255"/>
      <c r="AV1032" s="255"/>
      <c r="AW1032" s="255"/>
      <c r="AX1032" s="255"/>
    </row>
    <row r="1033" spans="2:50" x14ac:dyDescent="0.2">
      <c r="B1033" s="255"/>
      <c r="C1033" s="255"/>
      <c r="D1033" s="255"/>
      <c r="E1033" s="255"/>
      <c r="F1033" s="255"/>
      <c r="G1033" s="255"/>
      <c r="H1033" s="255"/>
      <c r="I1033" s="255"/>
      <c r="J1033" s="255"/>
      <c r="K1033" s="255"/>
      <c r="L1033" s="255"/>
      <c r="M1033" s="255"/>
      <c r="N1033" s="255"/>
      <c r="O1033" s="255"/>
      <c r="P1033" s="255"/>
      <c r="Q1033" s="255"/>
      <c r="R1033" s="255"/>
      <c r="S1033" s="255"/>
      <c r="T1033" s="255"/>
      <c r="U1033" s="255"/>
      <c r="V1033" s="255"/>
      <c r="W1033" s="255"/>
      <c r="X1033" s="255"/>
      <c r="Y1033" s="255"/>
      <c r="Z1033" s="255"/>
      <c r="AA1033" s="255"/>
      <c r="AB1033" s="255"/>
      <c r="AC1033" s="255"/>
      <c r="AD1033" s="255"/>
      <c r="AE1033" s="255"/>
      <c r="AF1033" s="255"/>
      <c r="AG1033" s="255"/>
      <c r="AH1033" s="255"/>
      <c r="AI1033" s="255"/>
      <c r="AJ1033" s="255"/>
      <c r="AK1033" s="255"/>
      <c r="AL1033" s="255"/>
      <c r="AM1033" s="255"/>
      <c r="AN1033" s="255"/>
      <c r="AO1033" s="255"/>
      <c r="AP1033" s="255"/>
      <c r="AQ1033" s="255"/>
      <c r="AR1033" s="255"/>
      <c r="AS1033" s="255"/>
      <c r="AT1033" s="255"/>
      <c r="AU1033" s="255"/>
      <c r="AV1033" s="255"/>
      <c r="AW1033" s="255"/>
      <c r="AX1033" s="255"/>
    </row>
    <row r="1034" spans="2:50" x14ac:dyDescent="0.2">
      <c r="B1034" s="255"/>
      <c r="C1034" s="255"/>
      <c r="D1034" s="255"/>
      <c r="E1034" s="255"/>
      <c r="F1034" s="255"/>
      <c r="G1034" s="255"/>
      <c r="H1034" s="255"/>
      <c r="I1034" s="255"/>
      <c r="J1034" s="255"/>
      <c r="K1034" s="255"/>
      <c r="L1034" s="255"/>
      <c r="M1034" s="255"/>
      <c r="N1034" s="255"/>
      <c r="O1034" s="255"/>
      <c r="P1034" s="255"/>
      <c r="Q1034" s="255"/>
      <c r="R1034" s="255"/>
      <c r="S1034" s="255"/>
      <c r="T1034" s="255"/>
      <c r="U1034" s="255"/>
      <c r="V1034" s="255"/>
      <c r="W1034" s="255"/>
      <c r="X1034" s="255"/>
      <c r="Y1034" s="255"/>
      <c r="Z1034" s="255"/>
      <c r="AA1034" s="255"/>
      <c r="AB1034" s="255"/>
      <c r="AC1034" s="255"/>
      <c r="AD1034" s="255"/>
      <c r="AE1034" s="255"/>
      <c r="AF1034" s="255"/>
      <c r="AG1034" s="255"/>
      <c r="AH1034" s="255"/>
      <c r="AI1034" s="255"/>
      <c r="AJ1034" s="255"/>
      <c r="AK1034" s="255"/>
      <c r="AL1034" s="255"/>
      <c r="AM1034" s="255"/>
      <c r="AN1034" s="255"/>
      <c r="AO1034" s="255"/>
      <c r="AP1034" s="255"/>
      <c r="AQ1034" s="255"/>
      <c r="AR1034" s="255"/>
      <c r="AS1034" s="255"/>
      <c r="AT1034" s="255"/>
      <c r="AU1034" s="255"/>
      <c r="AV1034" s="255"/>
      <c r="AW1034" s="255"/>
      <c r="AX1034" s="255"/>
    </row>
    <row r="1035" spans="2:50" x14ac:dyDescent="0.2">
      <c r="B1035" s="255"/>
      <c r="C1035" s="255"/>
      <c r="D1035" s="255"/>
      <c r="E1035" s="255"/>
      <c r="F1035" s="255"/>
      <c r="G1035" s="255"/>
      <c r="H1035" s="255"/>
      <c r="I1035" s="255"/>
      <c r="J1035" s="255"/>
      <c r="K1035" s="255"/>
      <c r="L1035" s="255"/>
      <c r="M1035" s="255"/>
      <c r="N1035" s="255"/>
      <c r="O1035" s="255"/>
      <c r="P1035" s="255"/>
      <c r="Q1035" s="255"/>
      <c r="R1035" s="255"/>
      <c r="S1035" s="255"/>
      <c r="T1035" s="255"/>
      <c r="U1035" s="255"/>
      <c r="V1035" s="255"/>
      <c r="W1035" s="255"/>
      <c r="X1035" s="255"/>
      <c r="Y1035" s="255"/>
      <c r="Z1035" s="255"/>
      <c r="AA1035" s="255"/>
      <c r="AB1035" s="255"/>
      <c r="AC1035" s="255"/>
      <c r="AD1035" s="255"/>
      <c r="AE1035" s="255"/>
      <c r="AF1035" s="255"/>
      <c r="AG1035" s="255"/>
      <c r="AH1035" s="255"/>
      <c r="AI1035" s="255"/>
      <c r="AJ1035" s="255"/>
      <c r="AK1035" s="255"/>
      <c r="AL1035" s="255"/>
      <c r="AM1035" s="255"/>
      <c r="AN1035" s="255"/>
      <c r="AO1035" s="255"/>
      <c r="AP1035" s="255"/>
      <c r="AQ1035" s="255"/>
      <c r="AR1035" s="255"/>
      <c r="AS1035" s="255"/>
      <c r="AT1035" s="255"/>
      <c r="AU1035" s="255"/>
      <c r="AV1035" s="255"/>
      <c r="AW1035" s="255"/>
      <c r="AX1035" s="255"/>
    </row>
    <row r="1036" spans="2:50" x14ac:dyDescent="0.2">
      <c r="B1036" s="255"/>
      <c r="C1036" s="255"/>
      <c r="D1036" s="255"/>
      <c r="E1036" s="255"/>
      <c r="F1036" s="255"/>
      <c r="G1036" s="255"/>
      <c r="H1036" s="255"/>
      <c r="I1036" s="255"/>
      <c r="J1036" s="255"/>
      <c r="K1036" s="255"/>
      <c r="L1036" s="255"/>
      <c r="M1036" s="255"/>
      <c r="N1036" s="255"/>
      <c r="O1036" s="255"/>
      <c r="P1036" s="255"/>
      <c r="Q1036" s="255"/>
      <c r="R1036" s="255"/>
      <c r="S1036" s="255"/>
      <c r="T1036" s="255"/>
      <c r="U1036" s="255"/>
      <c r="V1036" s="255"/>
      <c r="W1036" s="255"/>
      <c r="X1036" s="255"/>
      <c r="Y1036" s="255"/>
      <c r="Z1036" s="255"/>
      <c r="AA1036" s="255"/>
      <c r="AB1036" s="255"/>
      <c r="AC1036" s="255"/>
      <c r="AD1036" s="255"/>
      <c r="AE1036" s="255"/>
      <c r="AF1036" s="255"/>
      <c r="AG1036" s="255"/>
      <c r="AH1036" s="255"/>
      <c r="AI1036" s="255"/>
      <c r="AJ1036" s="255"/>
      <c r="AK1036" s="255"/>
      <c r="AL1036" s="255"/>
      <c r="AM1036" s="255"/>
      <c r="AN1036" s="255"/>
      <c r="AO1036" s="255"/>
      <c r="AP1036" s="255"/>
      <c r="AQ1036" s="255"/>
      <c r="AR1036" s="255"/>
      <c r="AS1036" s="255"/>
      <c r="AT1036" s="255"/>
      <c r="AU1036" s="255"/>
      <c r="AV1036" s="255"/>
      <c r="AW1036" s="255"/>
      <c r="AX1036" s="255"/>
    </row>
    <row r="1037" spans="2:50" x14ac:dyDescent="0.2">
      <c r="B1037" s="255"/>
      <c r="C1037" s="255"/>
      <c r="D1037" s="255"/>
      <c r="E1037" s="255"/>
      <c r="F1037" s="255"/>
      <c r="G1037" s="255"/>
      <c r="H1037" s="255"/>
      <c r="I1037" s="255"/>
      <c r="J1037" s="255"/>
      <c r="K1037" s="255"/>
      <c r="L1037" s="255"/>
      <c r="M1037" s="255"/>
      <c r="N1037" s="255"/>
      <c r="O1037" s="255"/>
      <c r="P1037" s="255"/>
      <c r="Q1037" s="255"/>
      <c r="R1037" s="255"/>
      <c r="S1037" s="255"/>
      <c r="T1037" s="255"/>
      <c r="U1037" s="255"/>
      <c r="V1037" s="255"/>
      <c r="W1037" s="255"/>
      <c r="X1037" s="255"/>
      <c r="Y1037" s="255"/>
      <c r="Z1037" s="255"/>
      <c r="AA1037" s="255"/>
      <c r="AB1037" s="255"/>
      <c r="AC1037" s="255"/>
      <c r="AD1037" s="255"/>
      <c r="AE1037" s="255"/>
      <c r="AF1037" s="255"/>
      <c r="AG1037" s="255"/>
      <c r="AH1037" s="255"/>
      <c r="AI1037" s="255"/>
      <c r="AJ1037" s="255"/>
      <c r="AK1037" s="255"/>
      <c r="AL1037" s="255"/>
      <c r="AM1037" s="255"/>
      <c r="AN1037" s="255"/>
      <c r="AO1037" s="255"/>
      <c r="AP1037" s="255"/>
      <c r="AQ1037" s="255"/>
      <c r="AR1037" s="255"/>
      <c r="AS1037" s="255"/>
      <c r="AT1037" s="255"/>
      <c r="AU1037" s="255"/>
      <c r="AV1037" s="255"/>
      <c r="AW1037" s="255"/>
      <c r="AX1037" s="255"/>
    </row>
    <row r="1038" spans="2:50" x14ac:dyDescent="0.2">
      <c r="B1038" s="255"/>
      <c r="C1038" s="255"/>
      <c r="D1038" s="255"/>
      <c r="E1038" s="255"/>
      <c r="F1038" s="255"/>
      <c r="G1038" s="255"/>
      <c r="H1038" s="255"/>
      <c r="I1038" s="255"/>
      <c r="J1038" s="255"/>
      <c r="K1038" s="255"/>
      <c r="L1038" s="255"/>
      <c r="M1038" s="255"/>
      <c r="N1038" s="255"/>
      <c r="O1038" s="255"/>
      <c r="P1038" s="255"/>
      <c r="Q1038" s="255"/>
      <c r="R1038" s="255"/>
      <c r="S1038" s="255"/>
      <c r="T1038" s="255"/>
      <c r="U1038" s="255"/>
      <c r="V1038" s="255"/>
      <c r="W1038" s="255"/>
      <c r="X1038" s="255"/>
      <c r="Y1038" s="255"/>
      <c r="Z1038" s="255"/>
      <c r="AA1038" s="255"/>
      <c r="AB1038" s="255"/>
      <c r="AC1038" s="255"/>
      <c r="AD1038" s="255"/>
      <c r="AE1038" s="255"/>
      <c r="AF1038" s="255"/>
      <c r="AG1038" s="255"/>
      <c r="AH1038" s="255"/>
      <c r="AI1038" s="255"/>
      <c r="AJ1038" s="255"/>
      <c r="AK1038" s="255"/>
      <c r="AL1038" s="255"/>
      <c r="AM1038" s="255"/>
      <c r="AN1038" s="255"/>
      <c r="AO1038" s="255"/>
      <c r="AP1038" s="255"/>
      <c r="AQ1038" s="255"/>
      <c r="AR1038" s="255"/>
      <c r="AS1038" s="255"/>
      <c r="AT1038" s="255"/>
      <c r="AU1038" s="255"/>
      <c r="AV1038" s="255"/>
      <c r="AW1038" s="255"/>
      <c r="AX1038" s="255"/>
    </row>
    <row r="1039" spans="2:50" x14ac:dyDescent="0.2">
      <c r="B1039" s="255"/>
      <c r="C1039" s="255"/>
      <c r="D1039" s="255"/>
      <c r="E1039" s="255"/>
      <c r="F1039" s="255"/>
      <c r="G1039" s="255"/>
      <c r="H1039" s="255"/>
      <c r="I1039" s="255"/>
      <c r="J1039" s="255"/>
      <c r="K1039" s="255"/>
      <c r="L1039" s="255"/>
      <c r="M1039" s="255"/>
      <c r="N1039" s="255"/>
      <c r="O1039" s="255"/>
      <c r="P1039" s="255"/>
      <c r="Q1039" s="255"/>
      <c r="R1039" s="255"/>
      <c r="S1039" s="255"/>
      <c r="T1039" s="255"/>
      <c r="U1039" s="255"/>
      <c r="V1039" s="255"/>
      <c r="W1039" s="255"/>
      <c r="X1039" s="255"/>
      <c r="Y1039" s="255"/>
      <c r="Z1039" s="255"/>
      <c r="AA1039" s="255"/>
      <c r="AB1039" s="255"/>
      <c r="AC1039" s="255"/>
      <c r="AD1039" s="255"/>
      <c r="AE1039" s="255"/>
      <c r="AF1039" s="255"/>
      <c r="AG1039" s="255"/>
      <c r="AH1039" s="255"/>
      <c r="AI1039" s="255"/>
      <c r="AJ1039" s="255"/>
      <c r="AK1039" s="255"/>
      <c r="AL1039" s="255"/>
      <c r="AM1039" s="255"/>
      <c r="AN1039" s="255"/>
      <c r="AO1039" s="255"/>
      <c r="AP1039" s="255"/>
      <c r="AQ1039" s="255"/>
      <c r="AR1039" s="255"/>
      <c r="AS1039" s="255"/>
      <c r="AT1039" s="255"/>
      <c r="AU1039" s="255"/>
      <c r="AV1039" s="255"/>
      <c r="AW1039" s="255"/>
      <c r="AX1039" s="255"/>
    </row>
    <row r="1040" spans="2:50" x14ac:dyDescent="0.2">
      <c r="B1040" s="255"/>
      <c r="C1040" s="255"/>
      <c r="D1040" s="255"/>
      <c r="E1040" s="255"/>
      <c r="F1040" s="255"/>
      <c r="G1040" s="255"/>
      <c r="H1040" s="255"/>
      <c r="I1040" s="255"/>
      <c r="J1040" s="255"/>
      <c r="K1040" s="255"/>
      <c r="L1040" s="255"/>
      <c r="M1040" s="255"/>
      <c r="N1040" s="255"/>
      <c r="O1040" s="255"/>
      <c r="P1040" s="255"/>
      <c r="Q1040" s="255"/>
      <c r="R1040" s="255"/>
      <c r="S1040" s="255"/>
      <c r="T1040" s="255"/>
      <c r="U1040" s="255"/>
      <c r="V1040" s="255"/>
      <c r="W1040" s="255"/>
      <c r="X1040" s="255"/>
      <c r="Y1040" s="255"/>
      <c r="Z1040" s="255"/>
      <c r="AA1040" s="255"/>
      <c r="AB1040" s="255"/>
      <c r="AC1040" s="255"/>
      <c r="AD1040" s="255"/>
      <c r="AE1040" s="255"/>
      <c r="AF1040" s="255"/>
      <c r="AG1040" s="255"/>
      <c r="AH1040" s="255"/>
      <c r="AI1040" s="255"/>
      <c r="AJ1040" s="255"/>
      <c r="AK1040" s="255"/>
      <c r="AL1040" s="255"/>
      <c r="AM1040" s="255"/>
      <c r="AN1040" s="255"/>
      <c r="AO1040" s="255"/>
      <c r="AP1040" s="255"/>
      <c r="AQ1040" s="255"/>
      <c r="AR1040" s="255"/>
      <c r="AS1040" s="255"/>
      <c r="AT1040" s="255"/>
      <c r="AU1040" s="255"/>
      <c r="AV1040" s="255"/>
      <c r="AW1040" s="255"/>
      <c r="AX1040" s="255"/>
    </row>
    <row r="1041" spans="2:50" x14ac:dyDescent="0.2">
      <c r="B1041" s="255"/>
      <c r="C1041" s="255"/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5"/>
      <c r="Q1041" s="255"/>
      <c r="R1041" s="255"/>
      <c r="S1041" s="255"/>
      <c r="T1041" s="255"/>
      <c r="U1041" s="255"/>
      <c r="V1041" s="255"/>
      <c r="W1041" s="255"/>
      <c r="X1041" s="255"/>
      <c r="Y1041" s="255"/>
      <c r="Z1041" s="255"/>
      <c r="AA1041" s="255"/>
      <c r="AB1041" s="255"/>
      <c r="AC1041" s="255"/>
      <c r="AD1041" s="255"/>
      <c r="AE1041" s="255"/>
      <c r="AF1041" s="255"/>
      <c r="AG1041" s="255"/>
      <c r="AH1041" s="255"/>
      <c r="AI1041" s="255"/>
      <c r="AJ1041" s="255"/>
      <c r="AK1041" s="255"/>
      <c r="AL1041" s="255"/>
      <c r="AM1041" s="255"/>
      <c r="AN1041" s="255"/>
      <c r="AO1041" s="255"/>
      <c r="AP1041" s="255"/>
      <c r="AQ1041" s="255"/>
      <c r="AR1041" s="255"/>
      <c r="AS1041" s="255"/>
      <c r="AT1041" s="255"/>
      <c r="AU1041" s="255"/>
      <c r="AV1041" s="255"/>
      <c r="AW1041" s="255"/>
      <c r="AX1041" s="255"/>
    </row>
    <row r="1042" spans="2:50" x14ac:dyDescent="0.2">
      <c r="B1042" s="255"/>
      <c r="C1042" s="255"/>
      <c r="D1042" s="255"/>
      <c r="E1042" s="255"/>
      <c r="F1042" s="255"/>
      <c r="G1042" s="255"/>
      <c r="H1042" s="255"/>
      <c r="I1042" s="255"/>
      <c r="J1042" s="255"/>
      <c r="K1042" s="255"/>
      <c r="L1042" s="255"/>
      <c r="M1042" s="255"/>
      <c r="N1042" s="255"/>
      <c r="O1042" s="255"/>
      <c r="P1042" s="255"/>
      <c r="Q1042" s="255"/>
      <c r="R1042" s="255"/>
      <c r="S1042" s="255"/>
      <c r="T1042" s="255"/>
      <c r="U1042" s="255"/>
      <c r="V1042" s="255"/>
      <c r="W1042" s="255"/>
      <c r="X1042" s="255"/>
      <c r="Y1042" s="255"/>
      <c r="Z1042" s="255"/>
      <c r="AA1042" s="255"/>
      <c r="AB1042" s="255"/>
      <c r="AC1042" s="255"/>
      <c r="AD1042" s="255"/>
      <c r="AE1042" s="255"/>
      <c r="AF1042" s="255"/>
      <c r="AG1042" s="255"/>
      <c r="AH1042" s="255"/>
      <c r="AI1042" s="255"/>
      <c r="AJ1042" s="255"/>
      <c r="AK1042" s="255"/>
      <c r="AL1042" s="255"/>
      <c r="AM1042" s="255"/>
      <c r="AN1042" s="255"/>
      <c r="AO1042" s="255"/>
      <c r="AP1042" s="255"/>
      <c r="AQ1042" s="255"/>
      <c r="AR1042" s="255"/>
      <c r="AS1042" s="255"/>
      <c r="AT1042" s="255"/>
      <c r="AU1042" s="255"/>
      <c r="AV1042" s="255"/>
      <c r="AW1042" s="255"/>
      <c r="AX1042" s="255"/>
    </row>
    <row r="1043" spans="2:50" x14ac:dyDescent="0.2">
      <c r="B1043" s="255"/>
      <c r="C1043" s="255"/>
      <c r="D1043" s="255"/>
      <c r="E1043" s="255"/>
      <c r="F1043" s="255"/>
      <c r="G1043" s="255"/>
      <c r="H1043" s="255"/>
      <c r="I1043" s="255"/>
      <c r="J1043" s="255"/>
      <c r="K1043" s="255"/>
      <c r="L1043" s="255"/>
      <c r="M1043" s="255"/>
      <c r="N1043" s="255"/>
      <c r="O1043" s="255"/>
      <c r="P1043" s="255"/>
      <c r="Q1043" s="255"/>
      <c r="R1043" s="255"/>
      <c r="S1043" s="255"/>
      <c r="T1043" s="255"/>
      <c r="U1043" s="255"/>
      <c r="V1043" s="255"/>
      <c r="W1043" s="255"/>
      <c r="X1043" s="255"/>
      <c r="Y1043" s="255"/>
      <c r="Z1043" s="255"/>
      <c r="AA1043" s="255"/>
      <c r="AB1043" s="255"/>
      <c r="AC1043" s="255"/>
      <c r="AD1043" s="255"/>
      <c r="AE1043" s="255"/>
      <c r="AF1043" s="255"/>
      <c r="AG1043" s="255"/>
      <c r="AH1043" s="255"/>
      <c r="AI1043" s="255"/>
      <c r="AJ1043" s="255"/>
      <c r="AK1043" s="255"/>
      <c r="AL1043" s="255"/>
      <c r="AM1043" s="255"/>
      <c r="AN1043" s="255"/>
      <c r="AO1043" s="255"/>
      <c r="AP1043" s="255"/>
      <c r="AQ1043" s="255"/>
      <c r="AR1043" s="255"/>
      <c r="AS1043" s="255"/>
      <c r="AT1043" s="255"/>
      <c r="AU1043" s="255"/>
      <c r="AV1043" s="255"/>
      <c r="AW1043" s="255"/>
      <c r="AX1043" s="255"/>
    </row>
    <row r="1044" spans="2:50" x14ac:dyDescent="0.2">
      <c r="B1044" s="255"/>
      <c r="C1044" s="255"/>
      <c r="D1044" s="255"/>
      <c r="E1044" s="255"/>
      <c r="F1044" s="255"/>
      <c r="G1044" s="255"/>
      <c r="H1044" s="255"/>
      <c r="I1044" s="255"/>
      <c r="J1044" s="255"/>
      <c r="K1044" s="255"/>
      <c r="L1044" s="255"/>
      <c r="M1044" s="255"/>
      <c r="N1044" s="255"/>
      <c r="O1044" s="255"/>
      <c r="P1044" s="255"/>
      <c r="Q1044" s="255"/>
      <c r="R1044" s="255"/>
      <c r="S1044" s="255"/>
      <c r="T1044" s="255"/>
      <c r="U1044" s="255"/>
      <c r="V1044" s="255"/>
      <c r="W1044" s="255"/>
      <c r="X1044" s="255"/>
      <c r="Y1044" s="255"/>
      <c r="Z1044" s="255"/>
      <c r="AA1044" s="255"/>
      <c r="AB1044" s="255"/>
      <c r="AC1044" s="255"/>
      <c r="AD1044" s="255"/>
      <c r="AE1044" s="255"/>
      <c r="AF1044" s="255"/>
      <c r="AG1044" s="255"/>
      <c r="AH1044" s="255"/>
      <c r="AI1044" s="255"/>
      <c r="AJ1044" s="255"/>
      <c r="AK1044" s="255"/>
      <c r="AL1044" s="255"/>
      <c r="AM1044" s="255"/>
      <c r="AN1044" s="255"/>
      <c r="AO1044" s="255"/>
      <c r="AP1044" s="255"/>
      <c r="AQ1044" s="255"/>
      <c r="AR1044" s="255"/>
      <c r="AS1044" s="255"/>
      <c r="AT1044" s="255"/>
      <c r="AU1044" s="255"/>
      <c r="AV1044" s="255"/>
      <c r="AW1044" s="255"/>
      <c r="AX1044" s="255"/>
    </row>
    <row r="1045" spans="2:50" x14ac:dyDescent="0.2">
      <c r="B1045" s="255"/>
      <c r="C1045" s="255"/>
      <c r="D1045" s="255"/>
      <c r="E1045" s="255"/>
      <c r="F1045" s="255"/>
      <c r="G1045" s="255"/>
      <c r="H1045" s="255"/>
      <c r="I1045" s="255"/>
      <c r="J1045" s="255"/>
      <c r="K1045" s="255"/>
      <c r="L1045" s="255"/>
      <c r="M1045" s="255"/>
      <c r="N1045" s="255"/>
      <c r="O1045" s="255"/>
      <c r="P1045" s="255"/>
      <c r="Q1045" s="255"/>
      <c r="R1045" s="255"/>
      <c r="S1045" s="255"/>
      <c r="T1045" s="255"/>
      <c r="U1045" s="255"/>
      <c r="V1045" s="255"/>
      <c r="W1045" s="255"/>
      <c r="X1045" s="255"/>
      <c r="Y1045" s="255"/>
      <c r="Z1045" s="255"/>
      <c r="AA1045" s="255"/>
      <c r="AB1045" s="255"/>
      <c r="AC1045" s="255"/>
      <c r="AD1045" s="255"/>
      <c r="AE1045" s="255"/>
      <c r="AF1045" s="255"/>
      <c r="AG1045" s="255"/>
      <c r="AH1045" s="255"/>
      <c r="AI1045" s="255"/>
      <c r="AJ1045" s="255"/>
      <c r="AK1045" s="255"/>
      <c r="AL1045" s="255"/>
      <c r="AM1045" s="255"/>
      <c r="AN1045" s="255"/>
      <c r="AO1045" s="255"/>
      <c r="AP1045" s="255"/>
      <c r="AQ1045" s="255"/>
      <c r="AR1045" s="255"/>
      <c r="AS1045" s="255"/>
      <c r="AT1045" s="255"/>
      <c r="AU1045" s="255"/>
      <c r="AV1045" s="255"/>
      <c r="AW1045" s="255"/>
      <c r="AX1045" s="255"/>
    </row>
    <row r="1046" spans="2:50" x14ac:dyDescent="0.2">
      <c r="B1046" s="255"/>
      <c r="C1046" s="255"/>
      <c r="D1046" s="255"/>
      <c r="E1046" s="255"/>
      <c r="F1046" s="255"/>
      <c r="G1046" s="255"/>
      <c r="H1046" s="255"/>
      <c r="I1046" s="255"/>
      <c r="J1046" s="255"/>
      <c r="K1046" s="255"/>
      <c r="L1046" s="255"/>
      <c r="M1046" s="255"/>
      <c r="N1046" s="255"/>
      <c r="O1046" s="255"/>
      <c r="P1046" s="255"/>
      <c r="Q1046" s="255"/>
      <c r="R1046" s="255"/>
      <c r="S1046" s="255"/>
      <c r="T1046" s="255"/>
      <c r="U1046" s="255"/>
      <c r="V1046" s="255"/>
      <c r="W1046" s="255"/>
      <c r="X1046" s="255"/>
      <c r="Y1046" s="255"/>
      <c r="Z1046" s="255"/>
      <c r="AA1046" s="255"/>
      <c r="AB1046" s="255"/>
      <c r="AC1046" s="255"/>
      <c r="AD1046" s="255"/>
      <c r="AE1046" s="255"/>
      <c r="AF1046" s="255"/>
      <c r="AG1046" s="255"/>
      <c r="AH1046" s="255"/>
      <c r="AI1046" s="255"/>
      <c r="AJ1046" s="255"/>
      <c r="AK1046" s="255"/>
      <c r="AL1046" s="255"/>
      <c r="AM1046" s="255"/>
      <c r="AN1046" s="255"/>
      <c r="AO1046" s="255"/>
      <c r="AP1046" s="255"/>
      <c r="AQ1046" s="255"/>
      <c r="AR1046" s="255"/>
      <c r="AS1046" s="255"/>
      <c r="AT1046" s="255"/>
      <c r="AU1046" s="255"/>
      <c r="AV1046" s="255"/>
      <c r="AW1046" s="255"/>
      <c r="AX1046" s="255"/>
    </row>
    <row r="1047" spans="2:50" x14ac:dyDescent="0.2">
      <c r="B1047" s="255"/>
      <c r="C1047" s="255"/>
      <c r="D1047" s="255"/>
      <c r="E1047" s="255"/>
      <c r="F1047" s="255"/>
      <c r="G1047" s="255"/>
      <c r="H1047" s="255"/>
      <c r="I1047" s="255"/>
      <c r="J1047" s="255"/>
      <c r="K1047" s="255"/>
      <c r="L1047" s="255"/>
      <c r="M1047" s="255"/>
      <c r="N1047" s="255"/>
      <c r="O1047" s="255"/>
      <c r="P1047" s="255"/>
      <c r="Q1047" s="255"/>
      <c r="R1047" s="255"/>
      <c r="S1047" s="255"/>
      <c r="T1047" s="255"/>
      <c r="U1047" s="255"/>
      <c r="V1047" s="255"/>
      <c r="W1047" s="255"/>
      <c r="X1047" s="255"/>
      <c r="Y1047" s="255"/>
      <c r="Z1047" s="255"/>
      <c r="AA1047" s="255"/>
      <c r="AB1047" s="255"/>
      <c r="AC1047" s="255"/>
      <c r="AD1047" s="255"/>
      <c r="AE1047" s="255"/>
      <c r="AF1047" s="255"/>
      <c r="AG1047" s="255"/>
      <c r="AH1047" s="255"/>
      <c r="AI1047" s="255"/>
      <c r="AJ1047" s="255"/>
      <c r="AK1047" s="255"/>
      <c r="AL1047" s="255"/>
      <c r="AM1047" s="255"/>
      <c r="AN1047" s="255"/>
      <c r="AO1047" s="255"/>
      <c r="AP1047" s="255"/>
      <c r="AQ1047" s="255"/>
      <c r="AR1047" s="255"/>
      <c r="AS1047" s="255"/>
      <c r="AT1047" s="255"/>
      <c r="AU1047" s="255"/>
      <c r="AV1047" s="255"/>
      <c r="AW1047" s="255"/>
      <c r="AX1047" s="255"/>
    </row>
    <row r="1048" spans="2:50" x14ac:dyDescent="0.2">
      <c r="B1048" s="255"/>
      <c r="C1048" s="255"/>
      <c r="D1048" s="255"/>
      <c r="E1048" s="255"/>
      <c r="F1048" s="255"/>
      <c r="G1048" s="255"/>
      <c r="H1048" s="255"/>
      <c r="I1048" s="255"/>
      <c r="J1048" s="255"/>
      <c r="K1048" s="255"/>
      <c r="L1048" s="255"/>
      <c r="M1048" s="255"/>
      <c r="N1048" s="255"/>
      <c r="O1048" s="255"/>
      <c r="P1048" s="255"/>
      <c r="Q1048" s="255"/>
      <c r="R1048" s="255"/>
      <c r="S1048" s="255"/>
      <c r="T1048" s="255"/>
      <c r="U1048" s="255"/>
      <c r="V1048" s="255"/>
      <c r="W1048" s="255"/>
      <c r="X1048" s="255"/>
      <c r="Y1048" s="255"/>
      <c r="Z1048" s="255"/>
      <c r="AA1048" s="255"/>
      <c r="AB1048" s="255"/>
      <c r="AC1048" s="255"/>
      <c r="AD1048" s="255"/>
      <c r="AE1048" s="255"/>
      <c r="AF1048" s="255"/>
      <c r="AG1048" s="255"/>
      <c r="AH1048" s="255"/>
      <c r="AI1048" s="255"/>
      <c r="AJ1048" s="255"/>
      <c r="AK1048" s="255"/>
      <c r="AL1048" s="255"/>
      <c r="AM1048" s="255"/>
      <c r="AN1048" s="255"/>
      <c r="AO1048" s="255"/>
      <c r="AP1048" s="255"/>
      <c r="AQ1048" s="255"/>
      <c r="AR1048" s="255"/>
      <c r="AS1048" s="255"/>
      <c r="AT1048" s="255"/>
      <c r="AU1048" s="255"/>
      <c r="AV1048" s="255"/>
      <c r="AW1048" s="255"/>
      <c r="AX1048" s="255"/>
    </row>
    <row r="1049" spans="2:50" x14ac:dyDescent="0.2">
      <c r="B1049" s="255"/>
      <c r="C1049" s="255"/>
      <c r="D1049" s="255"/>
      <c r="E1049" s="255"/>
      <c r="F1049" s="255"/>
      <c r="G1049" s="255"/>
      <c r="H1049" s="255"/>
      <c r="I1049" s="255"/>
      <c r="J1049" s="255"/>
      <c r="K1049" s="255"/>
      <c r="L1049" s="255"/>
      <c r="M1049" s="255"/>
      <c r="N1049" s="255"/>
      <c r="O1049" s="255"/>
      <c r="P1049" s="255"/>
      <c r="Q1049" s="255"/>
      <c r="R1049" s="255"/>
      <c r="S1049" s="255"/>
      <c r="T1049" s="255"/>
      <c r="U1049" s="255"/>
      <c r="V1049" s="255"/>
      <c r="W1049" s="255"/>
      <c r="X1049" s="255"/>
      <c r="Y1049" s="255"/>
      <c r="Z1049" s="255"/>
      <c r="AA1049" s="255"/>
      <c r="AB1049" s="255"/>
      <c r="AC1049" s="255"/>
      <c r="AD1049" s="255"/>
      <c r="AE1049" s="255"/>
      <c r="AF1049" s="255"/>
      <c r="AG1049" s="255"/>
      <c r="AH1049" s="255"/>
      <c r="AI1049" s="255"/>
      <c r="AJ1049" s="255"/>
      <c r="AK1049" s="255"/>
      <c r="AL1049" s="255"/>
      <c r="AM1049" s="255"/>
      <c r="AN1049" s="255"/>
      <c r="AO1049" s="255"/>
      <c r="AP1049" s="255"/>
      <c r="AQ1049" s="255"/>
      <c r="AR1049" s="255"/>
      <c r="AS1049" s="255"/>
      <c r="AT1049" s="255"/>
      <c r="AU1049" s="255"/>
      <c r="AV1049" s="255"/>
      <c r="AW1049" s="255"/>
      <c r="AX1049" s="255"/>
    </row>
    <row r="1050" spans="2:50" x14ac:dyDescent="0.2">
      <c r="B1050" s="255"/>
      <c r="C1050" s="255"/>
      <c r="D1050" s="255"/>
      <c r="E1050" s="255"/>
      <c r="F1050" s="255"/>
      <c r="G1050" s="255"/>
      <c r="H1050" s="255"/>
      <c r="I1050" s="255"/>
      <c r="J1050" s="255"/>
      <c r="K1050" s="255"/>
      <c r="L1050" s="255"/>
      <c r="M1050" s="255"/>
      <c r="N1050" s="255"/>
      <c r="O1050" s="255"/>
      <c r="P1050" s="255"/>
      <c r="Q1050" s="255"/>
      <c r="R1050" s="255"/>
      <c r="S1050" s="255"/>
      <c r="T1050" s="255"/>
      <c r="U1050" s="255"/>
      <c r="V1050" s="255"/>
      <c r="W1050" s="255"/>
      <c r="X1050" s="255"/>
      <c r="Y1050" s="255"/>
      <c r="Z1050" s="255"/>
      <c r="AA1050" s="255"/>
      <c r="AB1050" s="255"/>
      <c r="AC1050" s="255"/>
      <c r="AD1050" s="255"/>
      <c r="AE1050" s="255"/>
      <c r="AF1050" s="255"/>
      <c r="AG1050" s="255"/>
      <c r="AH1050" s="255"/>
      <c r="AI1050" s="255"/>
      <c r="AJ1050" s="255"/>
      <c r="AK1050" s="255"/>
      <c r="AL1050" s="255"/>
      <c r="AM1050" s="255"/>
      <c r="AN1050" s="255"/>
      <c r="AO1050" s="255"/>
      <c r="AP1050" s="255"/>
      <c r="AQ1050" s="255"/>
      <c r="AR1050" s="255"/>
      <c r="AS1050" s="255"/>
      <c r="AT1050" s="255"/>
      <c r="AU1050" s="255"/>
      <c r="AV1050" s="255"/>
      <c r="AW1050" s="255"/>
      <c r="AX1050" s="255"/>
    </row>
    <row r="1051" spans="2:50" x14ac:dyDescent="0.2">
      <c r="B1051" s="255"/>
      <c r="C1051" s="255"/>
      <c r="D1051" s="255"/>
      <c r="E1051" s="255"/>
      <c r="F1051" s="255"/>
      <c r="G1051" s="255"/>
      <c r="H1051" s="255"/>
      <c r="I1051" s="255"/>
      <c r="J1051" s="255"/>
      <c r="K1051" s="255"/>
      <c r="L1051" s="255"/>
      <c r="M1051" s="255"/>
      <c r="N1051" s="255"/>
      <c r="O1051" s="255"/>
      <c r="P1051" s="255"/>
      <c r="Q1051" s="255"/>
      <c r="R1051" s="255"/>
      <c r="S1051" s="255"/>
      <c r="T1051" s="255"/>
      <c r="U1051" s="255"/>
      <c r="V1051" s="255"/>
      <c r="W1051" s="255"/>
      <c r="X1051" s="255"/>
      <c r="Y1051" s="255"/>
      <c r="Z1051" s="255"/>
      <c r="AA1051" s="255"/>
      <c r="AB1051" s="255"/>
      <c r="AC1051" s="255"/>
      <c r="AD1051" s="255"/>
      <c r="AE1051" s="255"/>
      <c r="AF1051" s="255"/>
      <c r="AG1051" s="255"/>
      <c r="AH1051" s="255"/>
      <c r="AI1051" s="255"/>
      <c r="AJ1051" s="255"/>
      <c r="AK1051" s="255"/>
      <c r="AL1051" s="255"/>
      <c r="AM1051" s="255"/>
      <c r="AN1051" s="255"/>
      <c r="AO1051" s="255"/>
      <c r="AP1051" s="255"/>
      <c r="AQ1051" s="255"/>
      <c r="AR1051" s="255"/>
      <c r="AS1051" s="255"/>
      <c r="AT1051" s="255"/>
      <c r="AU1051" s="255"/>
      <c r="AV1051" s="255"/>
      <c r="AW1051" s="255"/>
      <c r="AX1051" s="255"/>
    </row>
    <row r="1052" spans="2:50" x14ac:dyDescent="0.2">
      <c r="B1052" s="255"/>
      <c r="C1052" s="255"/>
      <c r="D1052" s="255"/>
      <c r="E1052" s="255"/>
      <c r="F1052" s="255"/>
      <c r="G1052" s="255"/>
      <c r="H1052" s="255"/>
      <c r="I1052" s="255"/>
      <c r="J1052" s="255"/>
      <c r="K1052" s="255"/>
      <c r="L1052" s="255"/>
      <c r="M1052" s="255"/>
      <c r="N1052" s="255"/>
      <c r="O1052" s="255"/>
      <c r="P1052" s="255"/>
      <c r="Q1052" s="255"/>
      <c r="R1052" s="255"/>
      <c r="S1052" s="255"/>
      <c r="T1052" s="255"/>
      <c r="U1052" s="255"/>
      <c r="V1052" s="255"/>
      <c r="W1052" s="255"/>
      <c r="X1052" s="255"/>
      <c r="Y1052" s="255"/>
      <c r="Z1052" s="255"/>
      <c r="AA1052" s="255"/>
      <c r="AB1052" s="255"/>
      <c r="AC1052" s="255"/>
      <c r="AD1052" s="255"/>
      <c r="AE1052" s="255"/>
      <c r="AF1052" s="255"/>
      <c r="AG1052" s="255"/>
      <c r="AH1052" s="255"/>
      <c r="AI1052" s="255"/>
      <c r="AJ1052" s="255"/>
      <c r="AK1052" s="255"/>
      <c r="AL1052" s="255"/>
      <c r="AM1052" s="255"/>
      <c r="AN1052" s="255"/>
      <c r="AO1052" s="255"/>
      <c r="AP1052" s="255"/>
      <c r="AQ1052" s="255"/>
      <c r="AR1052" s="255"/>
      <c r="AS1052" s="255"/>
      <c r="AT1052" s="255"/>
      <c r="AU1052" s="255"/>
      <c r="AV1052" s="255"/>
      <c r="AW1052" s="255"/>
      <c r="AX1052" s="255"/>
    </row>
    <row r="1053" spans="2:50" x14ac:dyDescent="0.2">
      <c r="B1053" s="255"/>
      <c r="C1053" s="255"/>
      <c r="D1053" s="255"/>
      <c r="E1053" s="255"/>
      <c r="F1053" s="255"/>
      <c r="G1053" s="255"/>
      <c r="H1053" s="255"/>
      <c r="I1053" s="255"/>
      <c r="J1053" s="255"/>
      <c r="K1053" s="255"/>
      <c r="L1053" s="255"/>
      <c r="M1053" s="255"/>
      <c r="N1053" s="255"/>
      <c r="O1053" s="255"/>
      <c r="P1053" s="255"/>
      <c r="Q1053" s="255"/>
      <c r="R1053" s="255"/>
      <c r="S1053" s="255"/>
      <c r="T1053" s="255"/>
      <c r="U1053" s="255"/>
      <c r="V1053" s="255"/>
      <c r="W1053" s="255"/>
      <c r="X1053" s="255"/>
      <c r="Y1053" s="255"/>
      <c r="Z1053" s="255"/>
      <c r="AA1053" s="255"/>
      <c r="AB1053" s="255"/>
      <c r="AC1053" s="255"/>
      <c r="AD1053" s="255"/>
      <c r="AE1053" s="255"/>
      <c r="AF1053" s="255"/>
      <c r="AG1053" s="255"/>
      <c r="AH1053" s="255"/>
      <c r="AI1053" s="255"/>
      <c r="AJ1053" s="255"/>
      <c r="AK1053" s="255"/>
      <c r="AL1053" s="255"/>
      <c r="AM1053" s="255"/>
      <c r="AN1053" s="255"/>
      <c r="AO1053" s="255"/>
      <c r="AP1053" s="255"/>
      <c r="AQ1053" s="255"/>
      <c r="AR1053" s="255"/>
      <c r="AS1053" s="255"/>
      <c r="AT1053" s="255"/>
      <c r="AU1053" s="255"/>
      <c r="AV1053" s="255"/>
      <c r="AW1053" s="255"/>
      <c r="AX1053" s="255"/>
    </row>
    <row r="1054" spans="2:50" x14ac:dyDescent="0.2">
      <c r="B1054" s="255"/>
      <c r="C1054" s="255"/>
      <c r="D1054" s="255"/>
      <c r="E1054" s="255"/>
      <c r="F1054" s="255"/>
      <c r="G1054" s="255"/>
      <c r="H1054" s="255"/>
      <c r="I1054" s="255"/>
      <c r="J1054" s="255"/>
      <c r="K1054" s="255"/>
      <c r="L1054" s="255"/>
      <c r="M1054" s="255"/>
      <c r="N1054" s="255"/>
      <c r="O1054" s="255"/>
      <c r="P1054" s="255"/>
      <c r="Q1054" s="255"/>
      <c r="R1054" s="255"/>
      <c r="S1054" s="255"/>
      <c r="T1054" s="255"/>
      <c r="U1054" s="255"/>
      <c r="V1054" s="255"/>
      <c r="W1054" s="255"/>
      <c r="X1054" s="255"/>
      <c r="Y1054" s="255"/>
      <c r="Z1054" s="255"/>
      <c r="AA1054" s="255"/>
      <c r="AB1054" s="255"/>
      <c r="AC1054" s="255"/>
      <c r="AD1054" s="255"/>
      <c r="AE1054" s="255"/>
      <c r="AF1054" s="255"/>
      <c r="AG1054" s="255"/>
      <c r="AH1054" s="255"/>
      <c r="AI1054" s="255"/>
      <c r="AJ1054" s="255"/>
      <c r="AK1054" s="255"/>
      <c r="AL1054" s="255"/>
      <c r="AM1054" s="255"/>
      <c r="AN1054" s="255"/>
      <c r="AO1054" s="255"/>
      <c r="AP1054" s="255"/>
      <c r="AQ1054" s="255"/>
      <c r="AR1054" s="255"/>
      <c r="AS1054" s="255"/>
      <c r="AT1054" s="255"/>
      <c r="AU1054" s="255"/>
      <c r="AV1054" s="255"/>
      <c r="AW1054" s="255"/>
      <c r="AX1054" s="255"/>
    </row>
    <row r="1055" spans="2:50" x14ac:dyDescent="0.2">
      <c r="B1055" s="255"/>
      <c r="C1055" s="255"/>
      <c r="D1055" s="255"/>
      <c r="E1055" s="255"/>
      <c r="F1055" s="255"/>
      <c r="G1055" s="255"/>
      <c r="H1055" s="255"/>
      <c r="I1055" s="255"/>
      <c r="J1055" s="255"/>
      <c r="K1055" s="255"/>
      <c r="L1055" s="255"/>
      <c r="M1055" s="255"/>
      <c r="N1055" s="255"/>
      <c r="O1055" s="255"/>
      <c r="P1055" s="255"/>
      <c r="Q1055" s="255"/>
      <c r="R1055" s="255"/>
      <c r="S1055" s="255"/>
      <c r="T1055" s="255"/>
      <c r="U1055" s="255"/>
      <c r="V1055" s="255"/>
      <c r="W1055" s="255"/>
      <c r="X1055" s="255"/>
      <c r="Y1055" s="255"/>
      <c r="Z1055" s="255"/>
      <c r="AA1055" s="255"/>
      <c r="AB1055" s="255"/>
      <c r="AC1055" s="255"/>
      <c r="AD1055" s="255"/>
      <c r="AE1055" s="255"/>
      <c r="AF1055" s="255"/>
      <c r="AG1055" s="255"/>
      <c r="AH1055" s="255"/>
      <c r="AI1055" s="255"/>
      <c r="AJ1055" s="255"/>
      <c r="AK1055" s="255"/>
      <c r="AL1055" s="255"/>
      <c r="AM1055" s="255"/>
      <c r="AN1055" s="255"/>
      <c r="AO1055" s="255"/>
      <c r="AP1055" s="255"/>
      <c r="AQ1055" s="255"/>
      <c r="AR1055" s="255"/>
      <c r="AS1055" s="255"/>
      <c r="AT1055" s="255"/>
      <c r="AU1055" s="255"/>
      <c r="AV1055" s="255"/>
      <c r="AW1055" s="255"/>
      <c r="AX1055" s="255"/>
    </row>
    <row r="1056" spans="2:50" x14ac:dyDescent="0.2">
      <c r="B1056" s="255"/>
      <c r="C1056" s="255"/>
      <c r="D1056" s="255"/>
      <c r="E1056" s="255"/>
      <c r="F1056" s="255"/>
      <c r="G1056" s="255"/>
      <c r="H1056" s="255"/>
      <c r="I1056" s="255"/>
      <c r="J1056" s="255"/>
      <c r="K1056" s="255"/>
      <c r="L1056" s="255"/>
      <c r="M1056" s="255"/>
      <c r="N1056" s="255"/>
      <c r="O1056" s="255"/>
      <c r="P1056" s="255"/>
      <c r="Q1056" s="255"/>
      <c r="R1056" s="255"/>
      <c r="S1056" s="255"/>
      <c r="T1056" s="255"/>
      <c r="U1056" s="255"/>
      <c r="V1056" s="255"/>
      <c r="W1056" s="255"/>
      <c r="X1056" s="255"/>
      <c r="Y1056" s="255"/>
      <c r="Z1056" s="255"/>
      <c r="AA1056" s="255"/>
      <c r="AB1056" s="255"/>
      <c r="AC1056" s="255"/>
      <c r="AD1056" s="255"/>
      <c r="AE1056" s="255"/>
      <c r="AF1056" s="255"/>
      <c r="AG1056" s="255"/>
      <c r="AH1056" s="255"/>
      <c r="AI1056" s="255"/>
      <c r="AJ1056" s="255"/>
      <c r="AK1056" s="255"/>
      <c r="AL1056" s="255"/>
      <c r="AM1056" s="255"/>
      <c r="AN1056" s="255"/>
      <c r="AO1056" s="255"/>
      <c r="AP1056" s="255"/>
      <c r="AQ1056" s="255"/>
      <c r="AR1056" s="255"/>
      <c r="AS1056" s="255"/>
      <c r="AT1056" s="255"/>
      <c r="AU1056" s="255"/>
      <c r="AV1056" s="255"/>
      <c r="AW1056" s="255"/>
      <c r="AX1056" s="255"/>
    </row>
    <row r="1057" spans="2:50" x14ac:dyDescent="0.2">
      <c r="B1057" s="255"/>
      <c r="C1057" s="255"/>
      <c r="D1057" s="255"/>
      <c r="E1057" s="255"/>
      <c r="F1057" s="255"/>
      <c r="G1057" s="255"/>
      <c r="H1057" s="255"/>
      <c r="I1057" s="255"/>
      <c r="J1057" s="255"/>
      <c r="K1057" s="255"/>
      <c r="L1057" s="255"/>
      <c r="M1057" s="255"/>
      <c r="N1057" s="255"/>
      <c r="O1057" s="255"/>
      <c r="P1057" s="255"/>
      <c r="Q1057" s="255"/>
      <c r="R1057" s="255"/>
      <c r="S1057" s="255"/>
      <c r="T1057" s="255"/>
      <c r="U1057" s="255"/>
      <c r="V1057" s="255"/>
      <c r="W1057" s="255"/>
      <c r="X1057" s="255"/>
      <c r="Y1057" s="255"/>
      <c r="Z1057" s="255"/>
      <c r="AA1057" s="255"/>
      <c r="AB1057" s="255"/>
      <c r="AC1057" s="255"/>
      <c r="AD1057" s="255"/>
      <c r="AE1057" s="255"/>
      <c r="AF1057" s="255"/>
      <c r="AG1057" s="255"/>
      <c r="AH1057" s="255"/>
      <c r="AI1057" s="255"/>
      <c r="AJ1057" s="255"/>
      <c r="AK1057" s="255"/>
      <c r="AL1057" s="255"/>
      <c r="AM1057" s="255"/>
      <c r="AN1057" s="255"/>
      <c r="AO1057" s="255"/>
      <c r="AP1057" s="255"/>
      <c r="AQ1057" s="255"/>
      <c r="AR1057" s="255"/>
      <c r="AS1057" s="255"/>
      <c r="AT1057" s="255"/>
      <c r="AU1057" s="255"/>
      <c r="AV1057" s="255"/>
      <c r="AW1057" s="255"/>
      <c r="AX1057" s="255"/>
    </row>
    <row r="1058" spans="2:50" x14ac:dyDescent="0.2">
      <c r="B1058" s="255"/>
      <c r="C1058" s="255"/>
      <c r="D1058" s="255"/>
      <c r="E1058" s="255"/>
      <c r="F1058" s="255"/>
      <c r="G1058" s="255"/>
      <c r="H1058" s="255"/>
      <c r="I1058" s="255"/>
      <c r="J1058" s="255"/>
      <c r="K1058" s="255"/>
      <c r="L1058" s="255"/>
      <c r="M1058" s="255"/>
      <c r="N1058" s="255"/>
      <c r="O1058" s="255"/>
      <c r="P1058" s="255"/>
      <c r="Q1058" s="255"/>
      <c r="R1058" s="255"/>
      <c r="S1058" s="255"/>
      <c r="T1058" s="255"/>
      <c r="U1058" s="255"/>
      <c r="V1058" s="255"/>
      <c r="W1058" s="255"/>
      <c r="X1058" s="255"/>
      <c r="Y1058" s="255"/>
      <c r="Z1058" s="255"/>
      <c r="AA1058" s="255"/>
      <c r="AB1058" s="255"/>
      <c r="AC1058" s="255"/>
      <c r="AD1058" s="255"/>
      <c r="AE1058" s="255"/>
      <c r="AF1058" s="255"/>
      <c r="AG1058" s="255"/>
      <c r="AH1058" s="255"/>
      <c r="AI1058" s="255"/>
      <c r="AJ1058" s="255"/>
      <c r="AK1058" s="255"/>
      <c r="AL1058" s="255"/>
      <c r="AM1058" s="255"/>
      <c r="AN1058" s="255"/>
      <c r="AO1058" s="255"/>
      <c r="AP1058" s="255"/>
      <c r="AQ1058" s="255"/>
      <c r="AR1058" s="255"/>
      <c r="AS1058" s="255"/>
      <c r="AT1058" s="255"/>
      <c r="AU1058" s="255"/>
      <c r="AV1058" s="255"/>
      <c r="AW1058" s="255"/>
      <c r="AX1058" s="255"/>
    </row>
    <row r="1059" spans="2:50" x14ac:dyDescent="0.2">
      <c r="B1059" s="255"/>
      <c r="C1059" s="255"/>
      <c r="D1059" s="255"/>
      <c r="E1059" s="255"/>
      <c r="F1059" s="255"/>
      <c r="G1059" s="255"/>
      <c r="H1059" s="255"/>
      <c r="I1059" s="255"/>
      <c r="J1059" s="255"/>
      <c r="K1059" s="255"/>
      <c r="L1059" s="255"/>
      <c r="M1059" s="255"/>
      <c r="N1059" s="255"/>
      <c r="O1059" s="255"/>
      <c r="P1059" s="255"/>
      <c r="Q1059" s="255"/>
      <c r="R1059" s="255"/>
      <c r="S1059" s="255"/>
      <c r="T1059" s="255"/>
      <c r="U1059" s="255"/>
      <c r="V1059" s="255"/>
      <c r="W1059" s="255"/>
      <c r="X1059" s="255"/>
      <c r="Y1059" s="255"/>
      <c r="Z1059" s="255"/>
      <c r="AA1059" s="255"/>
      <c r="AB1059" s="255"/>
      <c r="AC1059" s="255"/>
      <c r="AD1059" s="255"/>
      <c r="AE1059" s="255"/>
      <c r="AF1059" s="255"/>
      <c r="AG1059" s="255"/>
      <c r="AH1059" s="255"/>
      <c r="AI1059" s="255"/>
      <c r="AJ1059" s="255"/>
      <c r="AK1059" s="255"/>
      <c r="AL1059" s="255"/>
      <c r="AM1059" s="255"/>
      <c r="AN1059" s="255"/>
      <c r="AO1059" s="255"/>
      <c r="AP1059" s="255"/>
      <c r="AQ1059" s="255"/>
      <c r="AR1059" s="255"/>
      <c r="AS1059" s="255"/>
      <c r="AT1059" s="255"/>
      <c r="AU1059" s="255"/>
      <c r="AV1059" s="255"/>
      <c r="AW1059" s="255"/>
      <c r="AX1059" s="255"/>
    </row>
    <row r="1060" spans="2:50" x14ac:dyDescent="0.2">
      <c r="B1060" s="255"/>
      <c r="C1060" s="255"/>
      <c r="D1060" s="255"/>
      <c r="E1060" s="255"/>
      <c r="F1060" s="255"/>
      <c r="G1060" s="255"/>
      <c r="H1060" s="255"/>
      <c r="I1060" s="255"/>
      <c r="J1060" s="255"/>
      <c r="K1060" s="255"/>
      <c r="L1060" s="255"/>
      <c r="M1060" s="255"/>
      <c r="N1060" s="255"/>
      <c r="O1060" s="255"/>
      <c r="P1060" s="255"/>
      <c r="Q1060" s="255"/>
      <c r="R1060" s="255"/>
      <c r="S1060" s="255"/>
      <c r="T1060" s="255"/>
      <c r="U1060" s="255"/>
      <c r="V1060" s="255"/>
      <c r="W1060" s="255"/>
      <c r="X1060" s="255"/>
      <c r="Y1060" s="255"/>
      <c r="Z1060" s="255"/>
      <c r="AA1060" s="255"/>
      <c r="AB1060" s="255"/>
      <c r="AC1060" s="255"/>
      <c r="AD1060" s="255"/>
      <c r="AE1060" s="255"/>
      <c r="AF1060" s="255"/>
      <c r="AG1060" s="255"/>
      <c r="AH1060" s="255"/>
      <c r="AI1060" s="255"/>
      <c r="AJ1060" s="255"/>
      <c r="AK1060" s="255"/>
      <c r="AL1060" s="255"/>
      <c r="AM1060" s="255"/>
      <c r="AN1060" s="255"/>
      <c r="AO1060" s="255"/>
      <c r="AP1060" s="255"/>
      <c r="AQ1060" s="255"/>
      <c r="AR1060" s="255"/>
      <c r="AS1060" s="255"/>
      <c r="AT1060" s="255"/>
      <c r="AU1060" s="255"/>
      <c r="AV1060" s="255"/>
      <c r="AW1060" s="255"/>
      <c r="AX1060" s="255"/>
    </row>
    <row r="1061" spans="2:50" x14ac:dyDescent="0.2">
      <c r="B1061" s="255"/>
      <c r="C1061" s="255"/>
      <c r="D1061" s="255"/>
      <c r="E1061" s="255"/>
      <c r="F1061" s="255"/>
      <c r="G1061" s="255"/>
      <c r="H1061" s="255"/>
      <c r="I1061" s="255"/>
      <c r="J1061" s="255"/>
      <c r="K1061" s="255"/>
      <c r="L1061" s="255"/>
      <c r="M1061" s="255"/>
      <c r="N1061" s="255"/>
      <c r="O1061" s="255"/>
      <c r="P1061" s="255"/>
      <c r="Q1061" s="255"/>
      <c r="R1061" s="255"/>
      <c r="S1061" s="255"/>
      <c r="T1061" s="255"/>
      <c r="U1061" s="255"/>
      <c r="V1061" s="255"/>
      <c r="W1061" s="255"/>
      <c r="X1061" s="255"/>
      <c r="Y1061" s="255"/>
      <c r="Z1061" s="255"/>
      <c r="AA1061" s="255"/>
      <c r="AB1061" s="255"/>
      <c r="AC1061" s="255"/>
      <c r="AD1061" s="255"/>
      <c r="AE1061" s="255"/>
      <c r="AF1061" s="255"/>
      <c r="AG1061" s="255"/>
      <c r="AH1061" s="255"/>
      <c r="AI1061" s="255"/>
      <c r="AJ1061" s="255"/>
      <c r="AK1061" s="255"/>
      <c r="AL1061" s="255"/>
      <c r="AM1061" s="255"/>
      <c r="AN1061" s="255"/>
      <c r="AO1061" s="255"/>
      <c r="AP1061" s="255"/>
      <c r="AQ1061" s="255"/>
      <c r="AR1061" s="255"/>
      <c r="AS1061" s="255"/>
      <c r="AT1061" s="255"/>
      <c r="AU1061" s="255"/>
      <c r="AV1061" s="255"/>
      <c r="AW1061" s="255"/>
      <c r="AX1061" s="255"/>
    </row>
    <row r="1062" spans="2:50" x14ac:dyDescent="0.2">
      <c r="B1062" s="255"/>
      <c r="C1062" s="255"/>
      <c r="D1062" s="255"/>
      <c r="E1062" s="255"/>
      <c r="F1062" s="255"/>
      <c r="G1062" s="255"/>
      <c r="H1062" s="255"/>
      <c r="I1062" s="255"/>
      <c r="J1062" s="255"/>
      <c r="K1062" s="255"/>
      <c r="L1062" s="255"/>
      <c r="M1062" s="255"/>
      <c r="N1062" s="255"/>
      <c r="O1062" s="255"/>
      <c r="P1062" s="255"/>
      <c r="Q1062" s="255"/>
      <c r="R1062" s="255"/>
      <c r="S1062" s="255"/>
      <c r="T1062" s="255"/>
      <c r="U1062" s="255"/>
      <c r="V1062" s="255"/>
      <c r="W1062" s="255"/>
      <c r="X1062" s="255"/>
      <c r="Y1062" s="255"/>
      <c r="Z1062" s="255"/>
      <c r="AA1062" s="255"/>
      <c r="AB1062" s="255"/>
      <c r="AC1062" s="255"/>
      <c r="AD1062" s="255"/>
      <c r="AE1062" s="255"/>
      <c r="AF1062" s="255"/>
      <c r="AG1062" s="255"/>
      <c r="AH1062" s="255"/>
      <c r="AI1062" s="255"/>
      <c r="AJ1062" s="255"/>
      <c r="AK1062" s="255"/>
      <c r="AL1062" s="255"/>
      <c r="AM1062" s="255"/>
      <c r="AN1062" s="255"/>
      <c r="AO1062" s="255"/>
      <c r="AP1062" s="255"/>
      <c r="AQ1062" s="255"/>
      <c r="AR1062" s="255"/>
      <c r="AS1062" s="255"/>
      <c r="AT1062" s="255"/>
      <c r="AU1062" s="255"/>
      <c r="AV1062" s="255"/>
      <c r="AW1062" s="255"/>
      <c r="AX1062" s="255"/>
    </row>
    <row r="1063" spans="2:50" x14ac:dyDescent="0.2">
      <c r="B1063" s="255"/>
      <c r="C1063" s="255"/>
      <c r="D1063" s="255"/>
      <c r="E1063" s="255"/>
      <c r="F1063" s="255"/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/>
      <c r="S1063" s="255"/>
      <c r="T1063" s="255"/>
      <c r="U1063" s="255"/>
      <c r="V1063" s="255"/>
      <c r="W1063" s="255"/>
      <c r="X1063" s="255"/>
      <c r="Y1063" s="255"/>
      <c r="Z1063" s="255"/>
      <c r="AA1063" s="255"/>
      <c r="AB1063" s="255"/>
      <c r="AC1063" s="255"/>
      <c r="AD1063" s="255"/>
      <c r="AE1063" s="255"/>
      <c r="AF1063" s="255"/>
      <c r="AG1063" s="255"/>
      <c r="AH1063" s="255"/>
      <c r="AI1063" s="255"/>
      <c r="AJ1063" s="255"/>
      <c r="AK1063" s="255"/>
      <c r="AL1063" s="255"/>
      <c r="AM1063" s="255"/>
      <c r="AN1063" s="255"/>
      <c r="AO1063" s="255"/>
      <c r="AP1063" s="255"/>
      <c r="AQ1063" s="255"/>
      <c r="AR1063" s="255"/>
      <c r="AS1063" s="255"/>
      <c r="AT1063" s="255"/>
      <c r="AU1063" s="255"/>
      <c r="AV1063" s="255"/>
      <c r="AW1063" s="255"/>
      <c r="AX1063" s="255"/>
    </row>
    <row r="1064" spans="2:50" x14ac:dyDescent="0.2">
      <c r="B1064" s="255"/>
      <c r="C1064" s="255"/>
      <c r="D1064" s="255"/>
      <c r="E1064" s="255"/>
      <c r="F1064" s="255"/>
      <c r="G1064" s="255"/>
      <c r="H1064" s="255"/>
      <c r="I1064" s="255"/>
      <c r="J1064" s="255"/>
      <c r="K1064" s="255"/>
      <c r="L1064" s="255"/>
      <c r="M1064" s="255"/>
      <c r="N1064" s="255"/>
      <c r="O1064" s="255"/>
      <c r="P1064" s="255"/>
      <c r="Q1064" s="255"/>
      <c r="R1064" s="255"/>
      <c r="S1064" s="255"/>
      <c r="T1064" s="255"/>
      <c r="U1064" s="255"/>
      <c r="V1064" s="255"/>
      <c r="W1064" s="255"/>
      <c r="X1064" s="255"/>
      <c r="Y1064" s="255"/>
      <c r="Z1064" s="255"/>
      <c r="AA1064" s="255"/>
      <c r="AB1064" s="255"/>
      <c r="AC1064" s="255"/>
      <c r="AD1064" s="255"/>
      <c r="AE1064" s="255"/>
      <c r="AF1064" s="255"/>
      <c r="AG1064" s="255"/>
      <c r="AH1064" s="255"/>
      <c r="AI1064" s="255"/>
      <c r="AJ1064" s="255"/>
      <c r="AK1064" s="255"/>
      <c r="AL1064" s="255"/>
      <c r="AM1064" s="255"/>
      <c r="AN1064" s="255"/>
      <c r="AO1064" s="255"/>
      <c r="AP1064" s="255"/>
      <c r="AQ1064" s="255"/>
      <c r="AR1064" s="255"/>
      <c r="AS1064" s="255"/>
      <c r="AT1064" s="255"/>
      <c r="AU1064" s="255"/>
      <c r="AV1064" s="255"/>
      <c r="AW1064" s="255"/>
      <c r="AX1064" s="255"/>
    </row>
    <row r="1065" spans="2:50" x14ac:dyDescent="0.2">
      <c r="B1065" s="255"/>
      <c r="C1065" s="255"/>
      <c r="D1065" s="255"/>
      <c r="E1065" s="255"/>
      <c r="F1065" s="255"/>
      <c r="G1065" s="255"/>
      <c r="H1065" s="255"/>
      <c r="I1065" s="255"/>
      <c r="J1065" s="255"/>
      <c r="K1065" s="255"/>
      <c r="L1065" s="255"/>
      <c r="M1065" s="255"/>
      <c r="N1065" s="255"/>
      <c r="O1065" s="255"/>
      <c r="P1065" s="255"/>
      <c r="Q1065" s="255"/>
      <c r="R1065" s="255"/>
      <c r="S1065" s="255"/>
      <c r="T1065" s="255"/>
      <c r="U1065" s="255"/>
      <c r="V1065" s="255"/>
      <c r="W1065" s="255"/>
      <c r="X1065" s="255"/>
      <c r="Y1065" s="255"/>
      <c r="Z1065" s="255"/>
      <c r="AA1065" s="255"/>
      <c r="AB1065" s="255"/>
      <c r="AC1065" s="255"/>
      <c r="AD1065" s="255"/>
      <c r="AE1065" s="255"/>
      <c r="AF1065" s="255"/>
      <c r="AG1065" s="255"/>
      <c r="AH1065" s="255"/>
      <c r="AI1065" s="255"/>
      <c r="AJ1065" s="255"/>
      <c r="AK1065" s="255"/>
      <c r="AL1065" s="255"/>
      <c r="AM1065" s="255"/>
      <c r="AN1065" s="255"/>
      <c r="AO1065" s="255"/>
      <c r="AP1065" s="255"/>
      <c r="AQ1065" s="255"/>
      <c r="AR1065" s="255"/>
      <c r="AS1065" s="255"/>
      <c r="AT1065" s="255"/>
      <c r="AU1065" s="255"/>
      <c r="AV1065" s="255"/>
      <c r="AW1065" s="255"/>
      <c r="AX1065" s="255"/>
    </row>
    <row r="1066" spans="2:50" x14ac:dyDescent="0.2">
      <c r="B1066" s="255"/>
      <c r="C1066" s="255"/>
      <c r="D1066" s="255"/>
      <c r="E1066" s="255"/>
      <c r="F1066" s="255"/>
      <c r="G1066" s="255"/>
      <c r="H1066" s="255"/>
      <c r="I1066" s="255"/>
      <c r="J1066" s="255"/>
      <c r="K1066" s="255"/>
      <c r="L1066" s="255"/>
      <c r="M1066" s="255"/>
      <c r="N1066" s="255"/>
      <c r="O1066" s="255"/>
      <c r="P1066" s="255"/>
      <c r="Q1066" s="255"/>
      <c r="R1066" s="255"/>
      <c r="S1066" s="255"/>
      <c r="T1066" s="255"/>
      <c r="U1066" s="255"/>
      <c r="V1066" s="255"/>
      <c r="W1066" s="255"/>
      <c r="X1066" s="255"/>
      <c r="Y1066" s="255"/>
      <c r="Z1066" s="255"/>
      <c r="AA1066" s="255"/>
      <c r="AB1066" s="255"/>
      <c r="AC1066" s="255"/>
      <c r="AD1066" s="255"/>
      <c r="AE1066" s="255"/>
      <c r="AF1066" s="255"/>
      <c r="AG1066" s="255"/>
      <c r="AH1066" s="255"/>
      <c r="AI1066" s="255"/>
      <c r="AJ1066" s="255"/>
      <c r="AK1066" s="255"/>
      <c r="AL1066" s="255"/>
      <c r="AM1066" s="255"/>
      <c r="AN1066" s="255"/>
      <c r="AO1066" s="255"/>
      <c r="AP1066" s="255"/>
      <c r="AQ1066" s="255"/>
      <c r="AR1066" s="255"/>
      <c r="AS1066" s="255"/>
      <c r="AT1066" s="255"/>
      <c r="AU1066" s="255"/>
      <c r="AV1066" s="255"/>
      <c r="AW1066" s="255"/>
      <c r="AX1066" s="255"/>
    </row>
    <row r="1067" spans="2:50" x14ac:dyDescent="0.2">
      <c r="B1067" s="255"/>
      <c r="C1067" s="255"/>
      <c r="D1067" s="255"/>
      <c r="E1067" s="255"/>
      <c r="F1067" s="255"/>
      <c r="G1067" s="255"/>
      <c r="H1067" s="255"/>
      <c r="I1067" s="255"/>
      <c r="J1067" s="255"/>
      <c r="K1067" s="255"/>
      <c r="L1067" s="255"/>
      <c r="M1067" s="255"/>
      <c r="N1067" s="255"/>
      <c r="O1067" s="255"/>
      <c r="P1067" s="255"/>
      <c r="Q1067" s="255"/>
      <c r="R1067" s="255"/>
      <c r="S1067" s="255"/>
      <c r="T1067" s="255"/>
      <c r="U1067" s="255"/>
      <c r="V1067" s="255"/>
      <c r="W1067" s="255"/>
      <c r="X1067" s="255"/>
      <c r="Y1067" s="255"/>
      <c r="Z1067" s="255"/>
      <c r="AA1067" s="255"/>
      <c r="AB1067" s="255"/>
      <c r="AC1067" s="255"/>
      <c r="AD1067" s="255"/>
      <c r="AE1067" s="255"/>
      <c r="AF1067" s="255"/>
      <c r="AG1067" s="255"/>
      <c r="AH1067" s="255"/>
      <c r="AI1067" s="255"/>
      <c r="AJ1067" s="255"/>
      <c r="AK1067" s="255"/>
      <c r="AL1067" s="255"/>
      <c r="AM1067" s="255"/>
      <c r="AN1067" s="255"/>
      <c r="AO1067" s="255"/>
      <c r="AP1067" s="255"/>
      <c r="AQ1067" s="255"/>
      <c r="AR1067" s="255"/>
      <c r="AS1067" s="255"/>
      <c r="AT1067" s="255"/>
      <c r="AU1067" s="255"/>
      <c r="AV1067" s="255"/>
      <c r="AW1067" s="255"/>
      <c r="AX1067" s="255"/>
    </row>
    <row r="1068" spans="2:50" x14ac:dyDescent="0.2">
      <c r="B1068" s="255"/>
      <c r="C1068" s="255"/>
      <c r="D1068" s="255"/>
      <c r="E1068" s="255"/>
      <c r="F1068" s="255"/>
      <c r="G1068" s="255"/>
      <c r="H1068" s="255"/>
      <c r="I1068" s="255"/>
      <c r="J1068" s="255"/>
      <c r="K1068" s="255"/>
      <c r="L1068" s="255"/>
      <c r="M1068" s="255"/>
      <c r="N1068" s="255"/>
      <c r="O1068" s="255"/>
      <c r="P1068" s="255"/>
      <c r="Q1068" s="255"/>
      <c r="R1068" s="255"/>
      <c r="S1068" s="255"/>
      <c r="T1068" s="255"/>
      <c r="U1068" s="255"/>
      <c r="V1068" s="255"/>
      <c r="W1068" s="255"/>
      <c r="X1068" s="255"/>
      <c r="Y1068" s="255"/>
      <c r="Z1068" s="255"/>
      <c r="AA1068" s="255"/>
      <c r="AB1068" s="255"/>
      <c r="AC1068" s="255"/>
      <c r="AD1068" s="255"/>
      <c r="AE1068" s="255"/>
      <c r="AF1068" s="255"/>
      <c r="AG1068" s="255"/>
      <c r="AH1068" s="255"/>
      <c r="AI1068" s="255"/>
      <c r="AJ1068" s="255"/>
      <c r="AK1068" s="255"/>
      <c r="AL1068" s="255"/>
      <c r="AM1068" s="255"/>
      <c r="AN1068" s="255"/>
      <c r="AO1068" s="255"/>
      <c r="AP1068" s="255"/>
      <c r="AQ1068" s="255"/>
      <c r="AR1068" s="255"/>
      <c r="AS1068" s="255"/>
      <c r="AT1068" s="255"/>
      <c r="AU1068" s="255"/>
      <c r="AV1068" s="255"/>
      <c r="AW1068" s="255"/>
      <c r="AX1068" s="255"/>
    </row>
    <row r="1069" spans="2:50" x14ac:dyDescent="0.2">
      <c r="B1069" s="255"/>
      <c r="C1069" s="255"/>
      <c r="D1069" s="255"/>
      <c r="E1069" s="255"/>
      <c r="F1069" s="255"/>
      <c r="G1069" s="255"/>
      <c r="H1069" s="255"/>
      <c r="I1069" s="255"/>
      <c r="J1069" s="255"/>
      <c r="K1069" s="255"/>
      <c r="L1069" s="255"/>
      <c r="M1069" s="255"/>
      <c r="N1069" s="255"/>
      <c r="O1069" s="255"/>
      <c r="P1069" s="255"/>
      <c r="Q1069" s="255"/>
      <c r="R1069" s="255"/>
      <c r="S1069" s="255"/>
      <c r="T1069" s="255"/>
      <c r="U1069" s="255"/>
      <c r="V1069" s="255"/>
      <c r="W1069" s="255"/>
      <c r="X1069" s="255"/>
      <c r="Y1069" s="255"/>
      <c r="Z1069" s="255"/>
      <c r="AA1069" s="255"/>
      <c r="AB1069" s="255"/>
      <c r="AC1069" s="255"/>
      <c r="AD1069" s="255"/>
      <c r="AE1069" s="255"/>
      <c r="AF1069" s="255"/>
      <c r="AG1069" s="255"/>
      <c r="AH1069" s="255"/>
      <c r="AI1069" s="255"/>
      <c r="AJ1069" s="255"/>
      <c r="AK1069" s="255"/>
      <c r="AL1069" s="255"/>
      <c r="AM1069" s="255"/>
      <c r="AN1069" s="255"/>
      <c r="AO1069" s="255"/>
      <c r="AP1069" s="255"/>
      <c r="AQ1069" s="255"/>
      <c r="AR1069" s="255"/>
      <c r="AS1069" s="255"/>
      <c r="AT1069" s="255"/>
      <c r="AU1069" s="255"/>
      <c r="AV1069" s="255"/>
      <c r="AW1069" s="255"/>
      <c r="AX1069" s="255"/>
    </row>
    <row r="1070" spans="2:50" x14ac:dyDescent="0.2">
      <c r="B1070" s="255"/>
      <c r="C1070" s="255"/>
      <c r="D1070" s="255"/>
      <c r="E1070" s="255"/>
      <c r="F1070" s="255"/>
      <c r="G1070" s="255"/>
      <c r="H1070" s="255"/>
      <c r="I1070" s="255"/>
      <c r="J1070" s="255"/>
      <c r="K1070" s="255"/>
      <c r="L1070" s="255"/>
      <c r="M1070" s="255"/>
      <c r="N1070" s="255"/>
      <c r="O1070" s="255"/>
      <c r="P1070" s="255"/>
      <c r="Q1070" s="255"/>
      <c r="R1070" s="255"/>
      <c r="S1070" s="255"/>
      <c r="T1070" s="255"/>
      <c r="U1070" s="255"/>
      <c r="V1070" s="255"/>
      <c r="W1070" s="255"/>
      <c r="X1070" s="255"/>
      <c r="Y1070" s="255"/>
      <c r="Z1070" s="255"/>
      <c r="AA1070" s="255"/>
      <c r="AB1070" s="255"/>
      <c r="AC1070" s="255"/>
      <c r="AD1070" s="255"/>
      <c r="AE1070" s="255"/>
      <c r="AF1070" s="255"/>
      <c r="AG1070" s="255"/>
      <c r="AH1070" s="255"/>
      <c r="AI1070" s="255"/>
      <c r="AJ1070" s="255"/>
      <c r="AK1070" s="255"/>
      <c r="AL1070" s="255"/>
      <c r="AM1070" s="255"/>
      <c r="AN1070" s="255"/>
      <c r="AO1070" s="255"/>
      <c r="AP1070" s="255"/>
      <c r="AQ1070" s="255"/>
      <c r="AR1070" s="255"/>
      <c r="AS1070" s="255"/>
      <c r="AT1070" s="255"/>
      <c r="AU1070" s="255"/>
      <c r="AV1070" s="255"/>
      <c r="AW1070" s="255"/>
      <c r="AX1070" s="255"/>
    </row>
    <row r="1071" spans="2:50" x14ac:dyDescent="0.2">
      <c r="B1071" s="255"/>
      <c r="C1071" s="255"/>
      <c r="D1071" s="255"/>
      <c r="E1071" s="255"/>
      <c r="F1071" s="255"/>
      <c r="G1071" s="255"/>
      <c r="H1071" s="255"/>
      <c r="I1071" s="255"/>
      <c r="J1071" s="255"/>
      <c r="K1071" s="255"/>
      <c r="L1071" s="255"/>
      <c r="M1071" s="255"/>
      <c r="N1071" s="255"/>
      <c r="O1071" s="255"/>
      <c r="P1071" s="255"/>
      <c r="Q1071" s="255"/>
      <c r="R1071" s="255"/>
      <c r="S1071" s="255"/>
      <c r="T1071" s="255"/>
      <c r="U1071" s="255"/>
      <c r="V1071" s="255"/>
      <c r="W1071" s="255"/>
      <c r="X1071" s="255"/>
      <c r="Y1071" s="255"/>
      <c r="Z1071" s="255"/>
      <c r="AA1071" s="255"/>
      <c r="AB1071" s="255"/>
      <c r="AC1071" s="255"/>
      <c r="AD1071" s="255"/>
      <c r="AE1071" s="255"/>
      <c r="AF1071" s="255"/>
      <c r="AG1071" s="255"/>
      <c r="AH1071" s="255"/>
      <c r="AI1071" s="255"/>
      <c r="AJ1071" s="255"/>
      <c r="AK1071" s="255"/>
      <c r="AL1071" s="255"/>
      <c r="AM1071" s="255"/>
      <c r="AN1071" s="255"/>
      <c r="AO1071" s="255"/>
      <c r="AP1071" s="255"/>
      <c r="AQ1071" s="255"/>
      <c r="AR1071" s="255"/>
      <c r="AS1071" s="255"/>
      <c r="AT1071" s="255"/>
      <c r="AU1071" s="255"/>
      <c r="AV1071" s="255"/>
      <c r="AW1071" s="255"/>
      <c r="AX1071" s="255"/>
    </row>
    <row r="1072" spans="2:50" x14ac:dyDescent="0.2">
      <c r="B1072" s="255"/>
      <c r="C1072" s="255"/>
      <c r="D1072" s="255"/>
      <c r="E1072" s="255"/>
      <c r="F1072" s="255"/>
      <c r="G1072" s="255"/>
      <c r="H1072" s="255"/>
      <c r="I1072" s="255"/>
      <c r="J1072" s="255"/>
      <c r="K1072" s="255"/>
      <c r="L1072" s="255"/>
      <c r="M1072" s="255"/>
      <c r="N1072" s="255"/>
      <c r="O1072" s="255"/>
      <c r="P1072" s="255"/>
      <c r="Q1072" s="255"/>
      <c r="R1072" s="255"/>
      <c r="S1072" s="255"/>
      <c r="T1072" s="255"/>
      <c r="U1072" s="255"/>
      <c r="V1072" s="255"/>
      <c r="W1072" s="255"/>
      <c r="X1072" s="255"/>
      <c r="Y1072" s="255"/>
      <c r="Z1072" s="255"/>
      <c r="AA1072" s="255"/>
      <c r="AB1072" s="255"/>
      <c r="AC1072" s="255"/>
      <c r="AD1072" s="255"/>
      <c r="AE1072" s="255"/>
      <c r="AF1072" s="255"/>
      <c r="AG1072" s="255"/>
      <c r="AH1072" s="255"/>
      <c r="AI1072" s="255"/>
      <c r="AJ1072" s="255"/>
      <c r="AK1072" s="255"/>
      <c r="AL1072" s="255"/>
      <c r="AM1072" s="255"/>
      <c r="AN1072" s="255"/>
      <c r="AO1072" s="255"/>
      <c r="AP1072" s="255"/>
      <c r="AQ1072" s="255"/>
      <c r="AR1072" s="255"/>
      <c r="AS1072" s="255"/>
      <c r="AT1072" s="255"/>
      <c r="AU1072" s="255"/>
      <c r="AV1072" s="255"/>
      <c r="AW1072" s="255"/>
      <c r="AX1072" s="255"/>
    </row>
    <row r="1073" spans="2:50" x14ac:dyDescent="0.2">
      <c r="B1073" s="255"/>
      <c r="C1073" s="255"/>
      <c r="D1073" s="255"/>
      <c r="E1073" s="255"/>
      <c r="F1073" s="255"/>
      <c r="G1073" s="255"/>
      <c r="H1073" s="255"/>
      <c r="I1073" s="255"/>
      <c r="J1073" s="255"/>
      <c r="K1073" s="255"/>
      <c r="L1073" s="255"/>
      <c r="M1073" s="255"/>
      <c r="N1073" s="255"/>
      <c r="O1073" s="255"/>
      <c r="P1073" s="255"/>
      <c r="Q1073" s="255"/>
      <c r="R1073" s="255"/>
      <c r="S1073" s="255"/>
      <c r="T1073" s="255"/>
      <c r="U1073" s="255"/>
      <c r="V1073" s="255"/>
      <c r="W1073" s="255"/>
      <c r="X1073" s="255"/>
      <c r="Y1073" s="255"/>
      <c r="Z1073" s="255"/>
      <c r="AA1073" s="255"/>
      <c r="AB1073" s="255"/>
      <c r="AC1073" s="255"/>
      <c r="AD1073" s="255"/>
      <c r="AE1073" s="255"/>
      <c r="AF1073" s="255"/>
      <c r="AG1073" s="255"/>
      <c r="AH1073" s="255"/>
      <c r="AI1073" s="255"/>
      <c r="AJ1073" s="255"/>
      <c r="AK1073" s="255"/>
      <c r="AL1073" s="255"/>
      <c r="AM1073" s="255"/>
      <c r="AN1073" s="255"/>
      <c r="AO1073" s="255"/>
      <c r="AP1073" s="255"/>
      <c r="AQ1073" s="255"/>
      <c r="AR1073" s="255"/>
      <c r="AS1073" s="255"/>
      <c r="AT1073" s="255"/>
      <c r="AU1073" s="255"/>
      <c r="AV1073" s="255"/>
      <c r="AW1073" s="255"/>
      <c r="AX1073" s="255"/>
    </row>
    <row r="1074" spans="2:50" x14ac:dyDescent="0.2">
      <c r="B1074" s="255"/>
      <c r="C1074" s="255"/>
      <c r="D1074" s="255"/>
      <c r="E1074" s="255"/>
      <c r="F1074" s="255"/>
      <c r="G1074" s="255"/>
      <c r="H1074" s="255"/>
      <c r="I1074" s="255"/>
      <c r="J1074" s="255"/>
      <c r="K1074" s="255"/>
      <c r="L1074" s="255"/>
      <c r="M1074" s="255"/>
      <c r="N1074" s="255"/>
      <c r="O1074" s="255"/>
      <c r="P1074" s="255"/>
      <c r="Q1074" s="255"/>
      <c r="R1074" s="255"/>
      <c r="S1074" s="255"/>
      <c r="T1074" s="255"/>
      <c r="U1074" s="255"/>
      <c r="V1074" s="255"/>
      <c r="W1074" s="255"/>
      <c r="X1074" s="255"/>
      <c r="Y1074" s="255"/>
      <c r="Z1074" s="255"/>
      <c r="AA1074" s="255"/>
      <c r="AB1074" s="255"/>
      <c r="AC1074" s="255"/>
      <c r="AD1074" s="255"/>
      <c r="AE1074" s="255"/>
      <c r="AF1074" s="255"/>
      <c r="AG1074" s="255"/>
      <c r="AH1074" s="255"/>
      <c r="AI1074" s="255"/>
      <c r="AJ1074" s="255"/>
      <c r="AK1074" s="255"/>
      <c r="AL1074" s="255"/>
      <c r="AM1074" s="255"/>
      <c r="AN1074" s="255"/>
      <c r="AO1074" s="255"/>
      <c r="AP1074" s="255"/>
      <c r="AQ1074" s="255"/>
      <c r="AR1074" s="255"/>
      <c r="AS1074" s="255"/>
      <c r="AT1074" s="255"/>
      <c r="AU1074" s="255"/>
      <c r="AV1074" s="255"/>
      <c r="AW1074" s="255"/>
      <c r="AX1074" s="255"/>
    </row>
    <row r="1075" spans="2:50" x14ac:dyDescent="0.2">
      <c r="B1075" s="255"/>
      <c r="C1075" s="255"/>
      <c r="D1075" s="255"/>
      <c r="E1075" s="255"/>
      <c r="F1075" s="255"/>
      <c r="G1075" s="255"/>
      <c r="H1075" s="255"/>
      <c r="I1075" s="255"/>
      <c r="J1075" s="255"/>
      <c r="K1075" s="255"/>
      <c r="L1075" s="255"/>
      <c r="M1075" s="255"/>
      <c r="N1075" s="255"/>
      <c r="O1075" s="255"/>
      <c r="P1075" s="255"/>
      <c r="Q1075" s="255"/>
      <c r="R1075" s="255"/>
      <c r="S1075" s="255"/>
      <c r="T1075" s="255"/>
      <c r="U1075" s="255"/>
      <c r="V1075" s="255"/>
      <c r="W1075" s="255"/>
      <c r="X1075" s="255"/>
      <c r="Y1075" s="255"/>
      <c r="Z1075" s="255"/>
      <c r="AA1075" s="255"/>
      <c r="AB1075" s="255"/>
      <c r="AC1075" s="255"/>
      <c r="AD1075" s="255"/>
      <c r="AE1075" s="255"/>
      <c r="AF1075" s="255"/>
      <c r="AG1075" s="255"/>
      <c r="AH1075" s="255"/>
      <c r="AI1075" s="255"/>
      <c r="AJ1075" s="255"/>
      <c r="AK1075" s="255"/>
      <c r="AL1075" s="255"/>
      <c r="AM1075" s="255"/>
      <c r="AN1075" s="255"/>
      <c r="AO1075" s="255"/>
      <c r="AP1075" s="255"/>
      <c r="AQ1075" s="255"/>
      <c r="AR1075" s="255"/>
      <c r="AS1075" s="255"/>
      <c r="AT1075" s="255"/>
      <c r="AU1075" s="255"/>
      <c r="AV1075" s="255"/>
      <c r="AW1075" s="255"/>
      <c r="AX1075" s="255"/>
    </row>
    <row r="1076" spans="2:50" x14ac:dyDescent="0.2">
      <c r="B1076" s="255"/>
      <c r="C1076" s="255"/>
      <c r="D1076" s="255"/>
      <c r="E1076" s="255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255"/>
      <c r="Q1076" s="255"/>
      <c r="R1076" s="255"/>
      <c r="S1076" s="255"/>
      <c r="T1076" s="255"/>
      <c r="U1076" s="255"/>
      <c r="V1076" s="255"/>
      <c r="W1076" s="255"/>
      <c r="X1076" s="255"/>
      <c r="Y1076" s="255"/>
      <c r="Z1076" s="255"/>
      <c r="AA1076" s="255"/>
      <c r="AB1076" s="255"/>
      <c r="AC1076" s="255"/>
      <c r="AD1076" s="255"/>
      <c r="AE1076" s="255"/>
      <c r="AF1076" s="255"/>
      <c r="AG1076" s="255"/>
      <c r="AH1076" s="255"/>
      <c r="AI1076" s="255"/>
      <c r="AJ1076" s="255"/>
      <c r="AK1076" s="255"/>
      <c r="AL1076" s="255"/>
      <c r="AM1076" s="255"/>
      <c r="AN1076" s="255"/>
      <c r="AO1076" s="255"/>
      <c r="AP1076" s="255"/>
      <c r="AQ1076" s="255"/>
      <c r="AR1076" s="255"/>
      <c r="AS1076" s="255"/>
      <c r="AT1076" s="255"/>
      <c r="AU1076" s="255"/>
      <c r="AV1076" s="255"/>
      <c r="AW1076" s="255"/>
      <c r="AX1076" s="255"/>
    </row>
    <row r="1077" spans="2:50" x14ac:dyDescent="0.2">
      <c r="B1077" s="255"/>
      <c r="C1077" s="255"/>
      <c r="D1077" s="255"/>
      <c r="E1077" s="255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255"/>
      <c r="Q1077" s="255"/>
      <c r="R1077" s="255"/>
      <c r="S1077" s="255"/>
      <c r="T1077" s="255"/>
      <c r="U1077" s="255"/>
      <c r="V1077" s="255"/>
      <c r="W1077" s="255"/>
      <c r="X1077" s="255"/>
      <c r="Y1077" s="255"/>
      <c r="Z1077" s="255"/>
      <c r="AA1077" s="255"/>
      <c r="AB1077" s="255"/>
      <c r="AC1077" s="255"/>
      <c r="AD1077" s="255"/>
      <c r="AE1077" s="255"/>
      <c r="AF1077" s="255"/>
      <c r="AG1077" s="255"/>
      <c r="AH1077" s="255"/>
      <c r="AI1077" s="255"/>
      <c r="AJ1077" s="255"/>
      <c r="AK1077" s="255"/>
      <c r="AL1077" s="255"/>
      <c r="AM1077" s="255"/>
      <c r="AN1077" s="255"/>
      <c r="AO1077" s="255"/>
      <c r="AP1077" s="255"/>
      <c r="AQ1077" s="255"/>
      <c r="AR1077" s="255"/>
      <c r="AS1077" s="255"/>
      <c r="AT1077" s="255"/>
      <c r="AU1077" s="255"/>
      <c r="AV1077" s="255"/>
      <c r="AW1077" s="255"/>
      <c r="AX1077" s="255"/>
    </row>
    <row r="1078" spans="2:50" x14ac:dyDescent="0.2">
      <c r="B1078" s="255"/>
      <c r="C1078" s="255"/>
      <c r="D1078" s="255"/>
      <c r="E1078" s="255"/>
      <c r="F1078" s="255"/>
      <c r="G1078" s="255"/>
      <c r="H1078" s="255"/>
      <c r="I1078" s="255"/>
      <c r="J1078" s="255"/>
      <c r="K1078" s="255"/>
      <c r="L1078" s="255"/>
      <c r="M1078" s="255"/>
      <c r="N1078" s="255"/>
      <c r="O1078" s="255"/>
      <c r="P1078" s="255"/>
      <c r="Q1078" s="255"/>
      <c r="R1078" s="255"/>
      <c r="S1078" s="255"/>
      <c r="T1078" s="255"/>
      <c r="U1078" s="255"/>
      <c r="V1078" s="255"/>
      <c r="W1078" s="255"/>
      <c r="X1078" s="255"/>
      <c r="Y1078" s="255"/>
      <c r="Z1078" s="255"/>
      <c r="AA1078" s="255"/>
      <c r="AB1078" s="255"/>
      <c r="AC1078" s="255"/>
      <c r="AD1078" s="255"/>
      <c r="AE1078" s="255"/>
      <c r="AF1078" s="255"/>
      <c r="AG1078" s="255"/>
      <c r="AH1078" s="255"/>
      <c r="AI1078" s="255"/>
      <c r="AJ1078" s="255"/>
      <c r="AK1078" s="255"/>
      <c r="AL1078" s="255"/>
      <c r="AM1078" s="255"/>
      <c r="AN1078" s="255"/>
      <c r="AO1078" s="255"/>
      <c r="AP1078" s="255"/>
      <c r="AQ1078" s="255"/>
      <c r="AR1078" s="255"/>
      <c r="AS1078" s="255"/>
      <c r="AT1078" s="255"/>
      <c r="AU1078" s="255"/>
      <c r="AV1078" s="255"/>
      <c r="AW1078" s="255"/>
      <c r="AX1078" s="255"/>
    </row>
    <row r="1079" spans="2:50" x14ac:dyDescent="0.2">
      <c r="B1079" s="255"/>
      <c r="C1079" s="255"/>
      <c r="D1079" s="255"/>
      <c r="E1079" s="255"/>
      <c r="F1079" s="255"/>
      <c r="G1079" s="255"/>
      <c r="H1079" s="255"/>
      <c r="I1079" s="255"/>
      <c r="J1079" s="255"/>
      <c r="K1079" s="255"/>
      <c r="L1079" s="255"/>
      <c r="M1079" s="255"/>
      <c r="N1079" s="255"/>
      <c r="O1079" s="255"/>
      <c r="P1079" s="255"/>
      <c r="Q1079" s="255"/>
      <c r="R1079" s="255"/>
      <c r="S1079" s="255"/>
      <c r="T1079" s="255"/>
      <c r="U1079" s="255"/>
      <c r="V1079" s="255"/>
      <c r="W1079" s="255"/>
      <c r="X1079" s="255"/>
      <c r="Y1079" s="255"/>
      <c r="Z1079" s="255"/>
      <c r="AA1079" s="255"/>
      <c r="AB1079" s="255"/>
      <c r="AC1079" s="255"/>
      <c r="AD1079" s="255"/>
      <c r="AE1079" s="255"/>
      <c r="AF1079" s="255"/>
      <c r="AG1079" s="255"/>
      <c r="AH1079" s="255"/>
      <c r="AI1079" s="255"/>
      <c r="AJ1079" s="255"/>
      <c r="AK1079" s="255"/>
      <c r="AL1079" s="255"/>
      <c r="AM1079" s="255"/>
      <c r="AN1079" s="255"/>
      <c r="AO1079" s="255"/>
      <c r="AP1079" s="255"/>
      <c r="AQ1079" s="255"/>
      <c r="AR1079" s="255"/>
      <c r="AS1079" s="255"/>
      <c r="AT1079" s="255"/>
      <c r="AU1079" s="255"/>
      <c r="AV1079" s="255"/>
      <c r="AW1079" s="255"/>
      <c r="AX1079" s="255"/>
    </row>
    <row r="1080" spans="2:50" x14ac:dyDescent="0.2">
      <c r="B1080" s="255"/>
      <c r="C1080" s="255"/>
      <c r="D1080" s="255"/>
      <c r="E1080" s="255"/>
      <c r="F1080" s="255"/>
      <c r="G1080" s="255"/>
      <c r="H1080" s="255"/>
      <c r="I1080" s="255"/>
      <c r="J1080" s="255"/>
      <c r="K1080" s="255"/>
      <c r="L1080" s="255"/>
      <c r="M1080" s="255"/>
      <c r="N1080" s="255"/>
      <c r="O1080" s="255"/>
      <c r="P1080" s="255"/>
      <c r="Q1080" s="255"/>
      <c r="R1080" s="255"/>
      <c r="S1080" s="255"/>
      <c r="T1080" s="255"/>
      <c r="U1080" s="255"/>
      <c r="V1080" s="255"/>
      <c r="W1080" s="255"/>
      <c r="X1080" s="255"/>
      <c r="Y1080" s="255"/>
      <c r="Z1080" s="255"/>
      <c r="AA1080" s="255"/>
      <c r="AB1080" s="255"/>
      <c r="AC1080" s="255"/>
      <c r="AD1080" s="255"/>
      <c r="AE1080" s="255"/>
      <c r="AF1080" s="255"/>
      <c r="AG1080" s="255"/>
      <c r="AH1080" s="255"/>
      <c r="AI1080" s="255"/>
      <c r="AJ1080" s="255"/>
      <c r="AK1080" s="255"/>
      <c r="AL1080" s="255"/>
      <c r="AM1080" s="255"/>
      <c r="AN1080" s="255"/>
      <c r="AO1080" s="255"/>
      <c r="AP1080" s="255"/>
      <c r="AQ1080" s="255"/>
      <c r="AR1080" s="255"/>
      <c r="AS1080" s="255"/>
      <c r="AT1080" s="255"/>
      <c r="AU1080" s="255"/>
      <c r="AV1080" s="255"/>
      <c r="AW1080" s="255"/>
      <c r="AX1080" s="255"/>
    </row>
    <row r="1081" spans="2:50" x14ac:dyDescent="0.2">
      <c r="B1081" s="255"/>
      <c r="C1081" s="255"/>
      <c r="D1081" s="255"/>
      <c r="E1081" s="255"/>
      <c r="F1081" s="255"/>
      <c r="G1081" s="255"/>
      <c r="H1081" s="255"/>
      <c r="I1081" s="255"/>
      <c r="J1081" s="255"/>
      <c r="K1081" s="255"/>
      <c r="L1081" s="255"/>
      <c r="M1081" s="255"/>
      <c r="N1081" s="255"/>
      <c r="O1081" s="255"/>
      <c r="P1081" s="255"/>
      <c r="Q1081" s="255"/>
      <c r="R1081" s="255"/>
      <c r="S1081" s="255"/>
      <c r="T1081" s="255"/>
      <c r="U1081" s="255"/>
      <c r="V1081" s="255"/>
      <c r="W1081" s="255"/>
      <c r="X1081" s="255"/>
      <c r="Y1081" s="255"/>
      <c r="Z1081" s="255"/>
      <c r="AA1081" s="255"/>
      <c r="AB1081" s="255"/>
      <c r="AC1081" s="255"/>
      <c r="AD1081" s="255"/>
      <c r="AE1081" s="255"/>
      <c r="AF1081" s="255"/>
      <c r="AG1081" s="255"/>
      <c r="AH1081" s="255"/>
      <c r="AI1081" s="255"/>
      <c r="AJ1081" s="255"/>
      <c r="AK1081" s="255"/>
      <c r="AL1081" s="255"/>
      <c r="AM1081" s="255"/>
      <c r="AN1081" s="255"/>
      <c r="AO1081" s="255"/>
      <c r="AP1081" s="255"/>
      <c r="AQ1081" s="255"/>
      <c r="AR1081" s="255"/>
      <c r="AS1081" s="255"/>
      <c r="AT1081" s="255"/>
      <c r="AU1081" s="255"/>
      <c r="AV1081" s="255"/>
      <c r="AW1081" s="255"/>
      <c r="AX1081" s="255"/>
    </row>
    <row r="1082" spans="2:50" x14ac:dyDescent="0.2">
      <c r="B1082" s="255"/>
      <c r="C1082" s="255"/>
      <c r="D1082" s="255"/>
      <c r="E1082" s="255"/>
      <c r="F1082" s="255"/>
      <c r="G1082" s="255"/>
      <c r="H1082" s="255"/>
      <c r="I1082" s="255"/>
      <c r="J1082" s="255"/>
      <c r="K1082" s="255"/>
      <c r="L1082" s="255"/>
      <c r="M1082" s="255"/>
      <c r="N1082" s="255"/>
      <c r="O1082" s="255"/>
      <c r="P1082" s="255"/>
      <c r="Q1082" s="255"/>
      <c r="R1082" s="255"/>
      <c r="S1082" s="255"/>
      <c r="T1082" s="255"/>
      <c r="U1082" s="255"/>
      <c r="V1082" s="255"/>
      <c r="W1082" s="255"/>
      <c r="X1082" s="255"/>
      <c r="Y1082" s="255"/>
      <c r="Z1082" s="255"/>
      <c r="AA1082" s="255"/>
      <c r="AB1082" s="255"/>
      <c r="AC1082" s="255"/>
      <c r="AD1082" s="255"/>
      <c r="AE1082" s="255"/>
      <c r="AF1082" s="255"/>
      <c r="AG1082" s="255"/>
      <c r="AH1082" s="255"/>
      <c r="AI1082" s="255"/>
      <c r="AJ1082" s="255"/>
      <c r="AK1082" s="255"/>
      <c r="AL1082" s="255"/>
      <c r="AM1082" s="255"/>
      <c r="AN1082" s="255"/>
      <c r="AO1082" s="255"/>
      <c r="AP1082" s="255"/>
      <c r="AQ1082" s="255"/>
      <c r="AR1082" s="255"/>
      <c r="AS1082" s="255"/>
      <c r="AT1082" s="255"/>
      <c r="AU1082" s="255"/>
      <c r="AV1082" s="255"/>
      <c r="AW1082" s="255"/>
      <c r="AX1082" s="255"/>
    </row>
    <row r="1083" spans="2:50" x14ac:dyDescent="0.2">
      <c r="B1083" s="255"/>
      <c r="C1083" s="255"/>
      <c r="D1083" s="255"/>
      <c r="E1083" s="255"/>
      <c r="F1083" s="255"/>
      <c r="G1083" s="255"/>
      <c r="H1083" s="255"/>
      <c r="I1083" s="255"/>
      <c r="J1083" s="255"/>
      <c r="K1083" s="255"/>
      <c r="L1083" s="255"/>
      <c r="M1083" s="255"/>
      <c r="N1083" s="255"/>
      <c r="O1083" s="255"/>
      <c r="P1083" s="255"/>
      <c r="Q1083" s="255"/>
      <c r="R1083" s="255"/>
      <c r="S1083" s="255"/>
      <c r="T1083" s="255"/>
      <c r="U1083" s="255"/>
      <c r="V1083" s="255"/>
      <c r="W1083" s="255"/>
      <c r="X1083" s="255"/>
      <c r="Y1083" s="255"/>
      <c r="Z1083" s="255"/>
      <c r="AA1083" s="255"/>
      <c r="AB1083" s="255"/>
      <c r="AC1083" s="255"/>
      <c r="AD1083" s="255"/>
      <c r="AE1083" s="255"/>
      <c r="AF1083" s="255"/>
      <c r="AG1083" s="255"/>
      <c r="AH1083" s="255"/>
      <c r="AI1083" s="255"/>
      <c r="AJ1083" s="255"/>
      <c r="AK1083" s="255"/>
      <c r="AL1083" s="255"/>
      <c r="AM1083" s="255"/>
      <c r="AN1083" s="255"/>
      <c r="AO1083" s="255"/>
      <c r="AP1083" s="255"/>
      <c r="AQ1083" s="255"/>
      <c r="AR1083" s="255"/>
      <c r="AS1083" s="255"/>
      <c r="AT1083" s="255"/>
      <c r="AU1083" s="255"/>
      <c r="AV1083" s="255"/>
      <c r="AW1083" s="255"/>
      <c r="AX1083" s="255"/>
    </row>
    <row r="1084" spans="2:50" x14ac:dyDescent="0.2">
      <c r="B1084" s="255"/>
      <c r="C1084" s="255"/>
      <c r="D1084" s="255"/>
      <c r="E1084" s="255"/>
      <c r="F1084" s="255"/>
      <c r="G1084" s="255"/>
      <c r="H1084" s="255"/>
      <c r="I1084" s="255"/>
      <c r="J1084" s="255"/>
      <c r="K1084" s="255"/>
      <c r="L1084" s="255"/>
      <c r="M1084" s="255"/>
      <c r="N1084" s="255"/>
      <c r="O1084" s="255"/>
      <c r="P1084" s="255"/>
      <c r="Q1084" s="255"/>
      <c r="R1084" s="255"/>
      <c r="S1084" s="255"/>
      <c r="T1084" s="255"/>
      <c r="U1084" s="255"/>
      <c r="V1084" s="255"/>
      <c r="W1084" s="255"/>
      <c r="X1084" s="255"/>
      <c r="Y1084" s="255"/>
      <c r="Z1084" s="255"/>
      <c r="AA1084" s="255"/>
      <c r="AB1084" s="255"/>
      <c r="AC1084" s="255"/>
      <c r="AD1084" s="255"/>
      <c r="AE1084" s="255"/>
      <c r="AF1084" s="255"/>
      <c r="AG1084" s="255"/>
      <c r="AH1084" s="255"/>
      <c r="AI1084" s="255"/>
      <c r="AJ1084" s="255"/>
      <c r="AK1084" s="255"/>
      <c r="AL1084" s="255"/>
      <c r="AM1084" s="255"/>
      <c r="AN1084" s="255"/>
      <c r="AO1084" s="255"/>
      <c r="AP1084" s="255"/>
      <c r="AQ1084" s="255"/>
      <c r="AR1084" s="255"/>
      <c r="AS1084" s="255"/>
      <c r="AT1084" s="255"/>
      <c r="AU1084" s="255"/>
      <c r="AV1084" s="255"/>
      <c r="AW1084" s="255"/>
      <c r="AX1084" s="255"/>
    </row>
    <row r="1085" spans="2:50" x14ac:dyDescent="0.2">
      <c r="B1085" s="255"/>
      <c r="C1085" s="255"/>
      <c r="D1085" s="255"/>
      <c r="E1085" s="255"/>
      <c r="F1085" s="255"/>
      <c r="G1085" s="255"/>
      <c r="H1085" s="255"/>
      <c r="I1085" s="255"/>
      <c r="J1085" s="255"/>
      <c r="K1085" s="255"/>
      <c r="L1085" s="255"/>
      <c r="M1085" s="255"/>
      <c r="N1085" s="255"/>
      <c r="O1085" s="255"/>
      <c r="P1085" s="255"/>
      <c r="Q1085" s="255"/>
      <c r="R1085" s="255"/>
      <c r="S1085" s="255"/>
      <c r="T1085" s="255"/>
      <c r="U1085" s="255"/>
      <c r="V1085" s="255"/>
      <c r="W1085" s="255"/>
      <c r="X1085" s="255"/>
      <c r="Y1085" s="255"/>
      <c r="Z1085" s="255"/>
      <c r="AA1085" s="255"/>
      <c r="AB1085" s="255"/>
      <c r="AC1085" s="255"/>
      <c r="AD1085" s="255"/>
      <c r="AE1085" s="255"/>
      <c r="AF1085" s="255"/>
      <c r="AG1085" s="255"/>
      <c r="AH1085" s="255"/>
      <c r="AI1085" s="255"/>
      <c r="AJ1085" s="255"/>
      <c r="AK1085" s="255"/>
      <c r="AL1085" s="255"/>
      <c r="AM1085" s="255"/>
      <c r="AN1085" s="255"/>
      <c r="AO1085" s="255"/>
      <c r="AP1085" s="255"/>
      <c r="AQ1085" s="255"/>
      <c r="AR1085" s="255"/>
      <c r="AS1085" s="255"/>
      <c r="AT1085" s="255"/>
      <c r="AU1085" s="255"/>
      <c r="AV1085" s="255"/>
      <c r="AW1085" s="255"/>
      <c r="AX1085" s="255"/>
    </row>
    <row r="1086" spans="2:50" x14ac:dyDescent="0.2">
      <c r="B1086" s="255"/>
      <c r="C1086" s="255"/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5"/>
      <c r="Q1086" s="255"/>
      <c r="R1086" s="255"/>
      <c r="S1086" s="255"/>
      <c r="T1086" s="255"/>
      <c r="U1086" s="255"/>
      <c r="V1086" s="255"/>
      <c r="W1086" s="255"/>
      <c r="X1086" s="255"/>
      <c r="Y1086" s="255"/>
      <c r="Z1086" s="255"/>
      <c r="AA1086" s="255"/>
      <c r="AB1086" s="255"/>
      <c r="AC1086" s="255"/>
      <c r="AD1086" s="255"/>
      <c r="AE1086" s="255"/>
      <c r="AF1086" s="255"/>
      <c r="AG1086" s="255"/>
      <c r="AH1086" s="255"/>
      <c r="AI1086" s="255"/>
      <c r="AJ1086" s="255"/>
      <c r="AK1086" s="255"/>
      <c r="AL1086" s="255"/>
      <c r="AM1086" s="255"/>
      <c r="AN1086" s="255"/>
      <c r="AO1086" s="255"/>
      <c r="AP1086" s="255"/>
      <c r="AQ1086" s="255"/>
      <c r="AR1086" s="255"/>
      <c r="AS1086" s="255"/>
      <c r="AT1086" s="255"/>
      <c r="AU1086" s="255"/>
      <c r="AV1086" s="255"/>
      <c r="AW1086" s="255"/>
      <c r="AX1086" s="255"/>
    </row>
    <row r="1087" spans="2:50" x14ac:dyDescent="0.2">
      <c r="B1087" s="255"/>
      <c r="C1087" s="255"/>
      <c r="D1087" s="255"/>
      <c r="E1087" s="255"/>
      <c r="F1087" s="255"/>
      <c r="G1087" s="255"/>
      <c r="H1087" s="255"/>
      <c r="I1087" s="255"/>
      <c r="J1087" s="255"/>
      <c r="K1087" s="255"/>
      <c r="L1087" s="255"/>
      <c r="M1087" s="255"/>
      <c r="N1087" s="255"/>
      <c r="O1087" s="255"/>
      <c r="P1087" s="255"/>
      <c r="Q1087" s="255"/>
      <c r="R1087" s="255"/>
      <c r="S1087" s="255"/>
      <c r="T1087" s="255"/>
      <c r="U1087" s="255"/>
      <c r="V1087" s="255"/>
      <c r="W1087" s="255"/>
      <c r="X1087" s="255"/>
      <c r="Y1087" s="255"/>
      <c r="Z1087" s="255"/>
      <c r="AA1087" s="255"/>
      <c r="AB1087" s="255"/>
      <c r="AC1087" s="255"/>
      <c r="AD1087" s="255"/>
      <c r="AE1087" s="255"/>
      <c r="AF1087" s="255"/>
      <c r="AG1087" s="255"/>
      <c r="AH1087" s="255"/>
      <c r="AI1087" s="255"/>
      <c r="AJ1087" s="255"/>
      <c r="AK1087" s="255"/>
      <c r="AL1087" s="255"/>
      <c r="AM1087" s="255"/>
      <c r="AN1087" s="255"/>
      <c r="AO1087" s="255"/>
      <c r="AP1087" s="255"/>
      <c r="AQ1087" s="255"/>
      <c r="AR1087" s="255"/>
      <c r="AS1087" s="255"/>
      <c r="AT1087" s="255"/>
      <c r="AU1087" s="255"/>
      <c r="AV1087" s="255"/>
      <c r="AW1087" s="255"/>
      <c r="AX1087" s="255"/>
    </row>
    <row r="1088" spans="2:50" x14ac:dyDescent="0.2">
      <c r="B1088" s="255"/>
      <c r="C1088" s="255"/>
      <c r="D1088" s="255"/>
      <c r="E1088" s="255"/>
      <c r="F1088" s="255"/>
      <c r="G1088" s="255"/>
      <c r="H1088" s="255"/>
      <c r="I1088" s="255"/>
      <c r="J1088" s="255"/>
      <c r="K1088" s="255"/>
      <c r="L1088" s="255"/>
      <c r="M1088" s="255"/>
      <c r="N1088" s="255"/>
      <c r="O1088" s="255"/>
      <c r="P1088" s="255"/>
      <c r="Q1088" s="255"/>
      <c r="R1088" s="255"/>
      <c r="S1088" s="255"/>
      <c r="T1088" s="255"/>
      <c r="U1088" s="255"/>
      <c r="V1088" s="255"/>
      <c r="W1088" s="255"/>
      <c r="X1088" s="255"/>
      <c r="Y1088" s="255"/>
      <c r="Z1088" s="255"/>
      <c r="AA1088" s="255"/>
      <c r="AB1088" s="255"/>
      <c r="AC1088" s="255"/>
      <c r="AD1088" s="255"/>
      <c r="AE1088" s="255"/>
      <c r="AF1088" s="255"/>
      <c r="AG1088" s="255"/>
      <c r="AH1088" s="255"/>
      <c r="AI1088" s="255"/>
      <c r="AJ1088" s="255"/>
      <c r="AK1088" s="255"/>
      <c r="AL1088" s="255"/>
      <c r="AM1088" s="255"/>
      <c r="AN1088" s="255"/>
      <c r="AO1088" s="255"/>
      <c r="AP1088" s="255"/>
      <c r="AQ1088" s="255"/>
      <c r="AR1088" s="255"/>
      <c r="AS1088" s="255"/>
      <c r="AT1088" s="255"/>
      <c r="AU1088" s="255"/>
      <c r="AV1088" s="255"/>
      <c r="AW1088" s="255"/>
      <c r="AX1088" s="255"/>
    </row>
    <row r="1089" spans="2:50" x14ac:dyDescent="0.2">
      <c r="B1089" s="255"/>
      <c r="C1089" s="255"/>
      <c r="D1089" s="255"/>
      <c r="E1089" s="255"/>
      <c r="F1089" s="255"/>
      <c r="G1089" s="255"/>
      <c r="H1089" s="255"/>
      <c r="I1089" s="255"/>
      <c r="J1089" s="255"/>
      <c r="K1089" s="255"/>
      <c r="L1089" s="255"/>
      <c r="M1089" s="255"/>
      <c r="N1089" s="255"/>
      <c r="O1089" s="255"/>
      <c r="P1089" s="255"/>
      <c r="Q1089" s="255"/>
      <c r="R1089" s="255"/>
      <c r="S1089" s="255"/>
      <c r="T1089" s="255"/>
      <c r="U1089" s="255"/>
      <c r="V1089" s="255"/>
      <c r="W1089" s="255"/>
      <c r="X1089" s="255"/>
      <c r="Y1089" s="255"/>
      <c r="Z1089" s="255"/>
      <c r="AA1089" s="255"/>
      <c r="AB1089" s="255"/>
      <c r="AC1089" s="255"/>
      <c r="AD1089" s="255"/>
      <c r="AE1089" s="255"/>
      <c r="AF1089" s="255"/>
      <c r="AG1089" s="255"/>
      <c r="AH1089" s="255"/>
      <c r="AI1089" s="255"/>
      <c r="AJ1089" s="255"/>
      <c r="AK1089" s="255"/>
      <c r="AL1089" s="255"/>
      <c r="AM1089" s="255"/>
      <c r="AN1089" s="255"/>
      <c r="AO1089" s="255"/>
      <c r="AP1089" s="255"/>
      <c r="AQ1089" s="255"/>
      <c r="AR1089" s="255"/>
      <c r="AS1089" s="255"/>
      <c r="AT1089" s="255"/>
      <c r="AU1089" s="255"/>
      <c r="AV1089" s="255"/>
      <c r="AW1089" s="255"/>
      <c r="AX1089" s="255"/>
    </row>
    <row r="1090" spans="2:50" x14ac:dyDescent="0.2">
      <c r="B1090" s="255"/>
      <c r="C1090" s="255"/>
      <c r="D1090" s="255"/>
      <c r="E1090" s="255"/>
      <c r="F1090" s="255"/>
      <c r="G1090" s="255"/>
      <c r="H1090" s="255"/>
      <c r="I1090" s="255"/>
      <c r="J1090" s="255"/>
      <c r="K1090" s="255"/>
      <c r="L1090" s="255"/>
      <c r="M1090" s="255"/>
      <c r="N1090" s="255"/>
      <c r="O1090" s="255"/>
      <c r="P1090" s="255"/>
      <c r="Q1090" s="255"/>
      <c r="R1090" s="255"/>
      <c r="S1090" s="255"/>
      <c r="T1090" s="255"/>
      <c r="U1090" s="255"/>
      <c r="V1090" s="255"/>
      <c r="W1090" s="255"/>
      <c r="X1090" s="255"/>
      <c r="Y1090" s="255"/>
      <c r="Z1090" s="255"/>
      <c r="AA1090" s="255"/>
      <c r="AB1090" s="255"/>
      <c r="AC1090" s="255"/>
      <c r="AD1090" s="255"/>
      <c r="AE1090" s="255"/>
      <c r="AF1090" s="255"/>
      <c r="AG1090" s="255"/>
      <c r="AH1090" s="255"/>
      <c r="AI1090" s="255"/>
      <c r="AJ1090" s="255"/>
      <c r="AK1090" s="255"/>
      <c r="AL1090" s="255"/>
      <c r="AM1090" s="255"/>
      <c r="AN1090" s="255"/>
      <c r="AO1090" s="255"/>
      <c r="AP1090" s="255"/>
      <c r="AQ1090" s="255"/>
      <c r="AR1090" s="255"/>
      <c r="AS1090" s="255"/>
      <c r="AT1090" s="255"/>
      <c r="AU1090" s="255"/>
      <c r="AV1090" s="255"/>
      <c r="AW1090" s="255"/>
      <c r="AX1090" s="255"/>
    </row>
    <row r="1091" spans="2:50" x14ac:dyDescent="0.2">
      <c r="B1091" s="255"/>
      <c r="C1091" s="255"/>
      <c r="D1091" s="255"/>
      <c r="E1091" s="255"/>
      <c r="F1091" s="255"/>
      <c r="G1091" s="255"/>
      <c r="H1091" s="255"/>
      <c r="I1091" s="255"/>
      <c r="J1091" s="255"/>
      <c r="K1091" s="255"/>
      <c r="L1091" s="255"/>
      <c r="M1091" s="255"/>
      <c r="N1091" s="255"/>
      <c r="O1091" s="255"/>
      <c r="P1091" s="255"/>
      <c r="Q1091" s="255"/>
      <c r="R1091" s="255"/>
      <c r="S1091" s="255"/>
      <c r="T1091" s="255"/>
      <c r="U1091" s="255"/>
      <c r="V1091" s="255"/>
      <c r="W1091" s="255"/>
      <c r="X1091" s="255"/>
      <c r="Y1091" s="255"/>
      <c r="Z1091" s="255"/>
      <c r="AA1091" s="255"/>
      <c r="AB1091" s="255"/>
      <c r="AC1091" s="255"/>
      <c r="AD1091" s="255"/>
      <c r="AE1091" s="255"/>
      <c r="AF1091" s="255"/>
      <c r="AG1091" s="255"/>
      <c r="AH1091" s="255"/>
      <c r="AI1091" s="255"/>
      <c r="AJ1091" s="255"/>
      <c r="AK1091" s="255"/>
      <c r="AL1091" s="255"/>
      <c r="AM1091" s="255"/>
      <c r="AN1091" s="255"/>
      <c r="AO1091" s="255"/>
      <c r="AP1091" s="255"/>
      <c r="AQ1091" s="255"/>
      <c r="AR1091" s="255"/>
      <c r="AS1091" s="255"/>
      <c r="AT1091" s="255"/>
      <c r="AU1091" s="255"/>
      <c r="AV1091" s="255"/>
      <c r="AW1091" s="255"/>
      <c r="AX1091" s="255"/>
    </row>
    <row r="1092" spans="2:50" x14ac:dyDescent="0.2">
      <c r="B1092" s="255"/>
      <c r="C1092" s="255"/>
      <c r="D1092" s="255"/>
      <c r="E1092" s="255"/>
      <c r="F1092" s="255"/>
      <c r="G1092" s="255"/>
      <c r="H1092" s="255"/>
      <c r="I1092" s="255"/>
      <c r="J1092" s="255"/>
      <c r="K1092" s="255"/>
      <c r="L1092" s="255"/>
      <c r="M1092" s="255"/>
      <c r="N1092" s="255"/>
      <c r="O1092" s="255"/>
      <c r="P1092" s="255"/>
      <c r="Q1092" s="255"/>
      <c r="R1092" s="255"/>
      <c r="S1092" s="255"/>
      <c r="T1092" s="255"/>
      <c r="U1092" s="255"/>
      <c r="V1092" s="255"/>
      <c r="W1092" s="255"/>
      <c r="X1092" s="255"/>
      <c r="Y1092" s="255"/>
      <c r="Z1092" s="255"/>
      <c r="AA1092" s="255"/>
      <c r="AB1092" s="255"/>
      <c r="AC1092" s="255"/>
      <c r="AD1092" s="255"/>
      <c r="AE1092" s="255"/>
      <c r="AF1092" s="255"/>
      <c r="AG1092" s="255"/>
      <c r="AH1092" s="255"/>
      <c r="AI1092" s="255"/>
      <c r="AJ1092" s="255"/>
      <c r="AK1092" s="255"/>
      <c r="AL1092" s="255"/>
      <c r="AM1092" s="255"/>
      <c r="AN1092" s="255"/>
      <c r="AO1092" s="255"/>
      <c r="AP1092" s="255"/>
      <c r="AQ1092" s="255"/>
      <c r="AR1092" s="255"/>
      <c r="AS1092" s="255"/>
      <c r="AT1092" s="255"/>
      <c r="AU1092" s="255"/>
      <c r="AV1092" s="255"/>
      <c r="AW1092" s="255"/>
      <c r="AX1092" s="255"/>
    </row>
    <row r="1093" spans="2:50" x14ac:dyDescent="0.2">
      <c r="B1093" s="255"/>
      <c r="C1093" s="255"/>
      <c r="D1093" s="255"/>
      <c r="E1093" s="255"/>
      <c r="F1093" s="255"/>
      <c r="G1093" s="255"/>
      <c r="H1093" s="255"/>
      <c r="I1093" s="255"/>
      <c r="J1093" s="255"/>
      <c r="K1093" s="255"/>
      <c r="L1093" s="255"/>
      <c r="M1093" s="255"/>
      <c r="N1093" s="255"/>
      <c r="O1093" s="255"/>
      <c r="P1093" s="255"/>
      <c r="Q1093" s="255"/>
      <c r="R1093" s="255"/>
      <c r="S1093" s="255"/>
      <c r="T1093" s="255"/>
      <c r="U1093" s="255"/>
      <c r="V1093" s="255"/>
      <c r="W1093" s="255"/>
      <c r="X1093" s="255"/>
      <c r="Y1093" s="255"/>
      <c r="Z1093" s="255"/>
      <c r="AA1093" s="255"/>
      <c r="AB1093" s="255"/>
      <c r="AC1093" s="255"/>
      <c r="AD1093" s="255"/>
      <c r="AE1093" s="255"/>
      <c r="AF1093" s="255"/>
      <c r="AG1093" s="255"/>
      <c r="AH1093" s="255"/>
      <c r="AI1093" s="255"/>
      <c r="AJ1093" s="255"/>
      <c r="AK1093" s="255"/>
      <c r="AL1093" s="255"/>
      <c r="AM1093" s="255"/>
      <c r="AN1093" s="255"/>
      <c r="AO1093" s="255"/>
      <c r="AP1093" s="255"/>
      <c r="AQ1093" s="255"/>
      <c r="AR1093" s="255"/>
      <c r="AS1093" s="255"/>
      <c r="AT1093" s="255"/>
      <c r="AU1093" s="255"/>
      <c r="AV1093" s="255"/>
      <c r="AW1093" s="255"/>
      <c r="AX1093" s="255"/>
    </row>
    <row r="1094" spans="2:50" x14ac:dyDescent="0.2">
      <c r="B1094" s="255"/>
      <c r="C1094" s="255"/>
      <c r="D1094" s="255"/>
      <c r="E1094" s="255"/>
      <c r="F1094" s="255"/>
      <c r="G1094" s="255"/>
      <c r="H1094" s="255"/>
      <c r="I1094" s="255"/>
      <c r="J1094" s="255"/>
      <c r="K1094" s="255"/>
      <c r="L1094" s="255"/>
      <c r="M1094" s="255"/>
      <c r="N1094" s="255"/>
      <c r="O1094" s="255"/>
      <c r="P1094" s="255"/>
      <c r="Q1094" s="255"/>
      <c r="R1094" s="255"/>
      <c r="S1094" s="255"/>
      <c r="T1094" s="255"/>
      <c r="U1094" s="255"/>
      <c r="V1094" s="255"/>
      <c r="W1094" s="255"/>
      <c r="X1094" s="255"/>
      <c r="Y1094" s="255"/>
      <c r="Z1094" s="255"/>
      <c r="AA1094" s="255"/>
      <c r="AB1094" s="255"/>
      <c r="AC1094" s="255"/>
      <c r="AD1094" s="255"/>
      <c r="AE1094" s="255"/>
      <c r="AF1094" s="255"/>
      <c r="AG1094" s="255"/>
      <c r="AH1094" s="255"/>
      <c r="AI1094" s="255"/>
      <c r="AJ1094" s="255"/>
      <c r="AK1094" s="255"/>
      <c r="AL1094" s="255"/>
      <c r="AM1094" s="255"/>
      <c r="AN1094" s="255"/>
      <c r="AO1094" s="255"/>
      <c r="AP1094" s="255"/>
      <c r="AQ1094" s="255"/>
      <c r="AR1094" s="255"/>
      <c r="AS1094" s="255"/>
      <c r="AT1094" s="255"/>
      <c r="AU1094" s="255"/>
      <c r="AV1094" s="255"/>
      <c r="AW1094" s="255"/>
      <c r="AX1094" s="255"/>
    </row>
    <row r="1095" spans="2:50" x14ac:dyDescent="0.2">
      <c r="B1095" s="255"/>
      <c r="C1095" s="255"/>
      <c r="D1095" s="255"/>
      <c r="E1095" s="255"/>
      <c r="F1095" s="255"/>
      <c r="G1095" s="255"/>
      <c r="H1095" s="255"/>
      <c r="I1095" s="255"/>
      <c r="J1095" s="255"/>
      <c r="K1095" s="255"/>
      <c r="L1095" s="255"/>
      <c r="M1095" s="255"/>
      <c r="N1095" s="255"/>
      <c r="O1095" s="255"/>
      <c r="P1095" s="255"/>
      <c r="Q1095" s="255"/>
      <c r="R1095" s="255"/>
      <c r="S1095" s="255"/>
      <c r="T1095" s="255"/>
      <c r="U1095" s="255"/>
      <c r="V1095" s="255"/>
      <c r="W1095" s="255"/>
      <c r="X1095" s="255"/>
      <c r="Y1095" s="255"/>
      <c r="Z1095" s="255"/>
      <c r="AA1095" s="255"/>
      <c r="AB1095" s="255"/>
      <c r="AC1095" s="255"/>
      <c r="AD1095" s="255"/>
      <c r="AE1095" s="255"/>
      <c r="AF1095" s="255"/>
      <c r="AG1095" s="255"/>
      <c r="AH1095" s="255"/>
      <c r="AI1095" s="255"/>
      <c r="AJ1095" s="255"/>
      <c r="AK1095" s="255"/>
      <c r="AL1095" s="255"/>
      <c r="AM1095" s="255"/>
      <c r="AN1095" s="255"/>
      <c r="AO1095" s="255"/>
      <c r="AP1095" s="255"/>
      <c r="AQ1095" s="255"/>
      <c r="AR1095" s="255"/>
      <c r="AS1095" s="255"/>
      <c r="AT1095" s="255"/>
      <c r="AU1095" s="255"/>
      <c r="AV1095" s="255"/>
      <c r="AW1095" s="255"/>
      <c r="AX1095" s="255"/>
    </row>
    <row r="1096" spans="2:50" x14ac:dyDescent="0.2">
      <c r="B1096" s="255"/>
      <c r="C1096" s="255"/>
      <c r="D1096" s="255"/>
      <c r="E1096" s="255"/>
      <c r="F1096" s="255"/>
      <c r="G1096" s="255"/>
      <c r="H1096" s="255"/>
      <c r="I1096" s="255"/>
      <c r="J1096" s="255"/>
      <c r="K1096" s="255"/>
      <c r="L1096" s="255"/>
      <c r="M1096" s="255"/>
      <c r="N1096" s="255"/>
      <c r="O1096" s="255"/>
      <c r="P1096" s="255"/>
      <c r="Q1096" s="255"/>
      <c r="R1096" s="255"/>
      <c r="S1096" s="255"/>
      <c r="T1096" s="255"/>
      <c r="U1096" s="255"/>
      <c r="V1096" s="255"/>
      <c r="W1096" s="255"/>
      <c r="X1096" s="255"/>
      <c r="Y1096" s="255"/>
      <c r="Z1096" s="255"/>
      <c r="AA1096" s="255"/>
      <c r="AB1096" s="255"/>
      <c r="AC1096" s="255"/>
      <c r="AD1096" s="255"/>
      <c r="AE1096" s="255"/>
      <c r="AF1096" s="255"/>
      <c r="AG1096" s="255"/>
      <c r="AH1096" s="255"/>
      <c r="AI1096" s="255"/>
      <c r="AJ1096" s="255"/>
      <c r="AK1096" s="255"/>
      <c r="AL1096" s="255"/>
      <c r="AM1096" s="255"/>
      <c r="AN1096" s="255"/>
      <c r="AO1096" s="255"/>
      <c r="AP1096" s="255"/>
      <c r="AQ1096" s="255"/>
      <c r="AR1096" s="255"/>
      <c r="AS1096" s="255"/>
      <c r="AT1096" s="255"/>
      <c r="AU1096" s="255"/>
      <c r="AV1096" s="255"/>
      <c r="AW1096" s="255"/>
      <c r="AX1096" s="255"/>
    </row>
    <row r="1097" spans="2:50" x14ac:dyDescent="0.2">
      <c r="B1097" s="255"/>
      <c r="C1097" s="255"/>
      <c r="D1097" s="255"/>
      <c r="E1097" s="255"/>
      <c r="F1097" s="255"/>
      <c r="G1097" s="255"/>
      <c r="H1097" s="255"/>
      <c r="I1097" s="255"/>
      <c r="J1097" s="255"/>
      <c r="K1097" s="255"/>
      <c r="L1097" s="255"/>
      <c r="M1097" s="255"/>
      <c r="N1097" s="255"/>
      <c r="O1097" s="255"/>
      <c r="P1097" s="255"/>
      <c r="Q1097" s="255"/>
      <c r="R1097" s="255"/>
      <c r="S1097" s="255"/>
      <c r="T1097" s="255"/>
      <c r="U1097" s="255"/>
      <c r="V1097" s="255"/>
      <c r="W1097" s="255"/>
      <c r="X1097" s="255"/>
      <c r="Y1097" s="255"/>
      <c r="Z1097" s="255"/>
      <c r="AA1097" s="255"/>
      <c r="AB1097" s="255"/>
      <c r="AC1097" s="255"/>
      <c r="AD1097" s="255"/>
      <c r="AE1097" s="255"/>
      <c r="AF1097" s="255"/>
      <c r="AG1097" s="255"/>
      <c r="AH1097" s="255"/>
      <c r="AI1097" s="255"/>
      <c r="AJ1097" s="255"/>
      <c r="AK1097" s="255"/>
      <c r="AL1097" s="255"/>
      <c r="AM1097" s="255"/>
      <c r="AN1097" s="255"/>
      <c r="AO1097" s="255"/>
      <c r="AP1097" s="255"/>
      <c r="AQ1097" s="255"/>
      <c r="AR1097" s="255"/>
      <c r="AS1097" s="255"/>
      <c r="AT1097" s="255"/>
      <c r="AU1097" s="255"/>
      <c r="AV1097" s="255"/>
      <c r="AW1097" s="255"/>
      <c r="AX1097" s="255"/>
    </row>
    <row r="1098" spans="2:50" x14ac:dyDescent="0.2">
      <c r="B1098" s="255"/>
      <c r="C1098" s="255"/>
      <c r="D1098" s="255"/>
      <c r="E1098" s="255"/>
      <c r="F1098" s="255"/>
      <c r="G1098" s="255"/>
      <c r="H1098" s="255"/>
      <c r="I1098" s="255"/>
      <c r="J1098" s="255"/>
      <c r="K1098" s="255"/>
      <c r="L1098" s="255"/>
      <c r="M1098" s="255"/>
      <c r="N1098" s="255"/>
      <c r="O1098" s="255"/>
      <c r="P1098" s="255"/>
      <c r="Q1098" s="255"/>
      <c r="R1098" s="255"/>
      <c r="S1098" s="255"/>
      <c r="T1098" s="255"/>
      <c r="U1098" s="255"/>
      <c r="V1098" s="255"/>
      <c r="W1098" s="255"/>
      <c r="X1098" s="255"/>
      <c r="Y1098" s="255"/>
      <c r="Z1098" s="255"/>
      <c r="AA1098" s="255"/>
      <c r="AB1098" s="255"/>
      <c r="AC1098" s="255"/>
      <c r="AD1098" s="255"/>
      <c r="AE1098" s="255"/>
      <c r="AF1098" s="255"/>
      <c r="AG1098" s="255"/>
      <c r="AH1098" s="255"/>
      <c r="AI1098" s="255"/>
      <c r="AJ1098" s="255"/>
      <c r="AK1098" s="255"/>
      <c r="AL1098" s="255"/>
      <c r="AM1098" s="255"/>
      <c r="AN1098" s="255"/>
      <c r="AO1098" s="255"/>
      <c r="AP1098" s="255"/>
      <c r="AQ1098" s="255"/>
      <c r="AR1098" s="255"/>
      <c r="AS1098" s="255"/>
      <c r="AT1098" s="255"/>
      <c r="AU1098" s="255"/>
      <c r="AV1098" s="255"/>
      <c r="AW1098" s="255"/>
      <c r="AX1098" s="255"/>
    </row>
    <row r="1099" spans="2:50" x14ac:dyDescent="0.2">
      <c r="B1099" s="255"/>
      <c r="C1099" s="255"/>
      <c r="D1099" s="255"/>
      <c r="E1099" s="255"/>
      <c r="F1099" s="255"/>
      <c r="G1099" s="255"/>
      <c r="H1099" s="255"/>
      <c r="I1099" s="255"/>
      <c r="J1099" s="255"/>
      <c r="K1099" s="255"/>
      <c r="L1099" s="255"/>
      <c r="M1099" s="255"/>
      <c r="N1099" s="255"/>
      <c r="O1099" s="255"/>
      <c r="P1099" s="255"/>
      <c r="Q1099" s="255"/>
      <c r="R1099" s="255"/>
      <c r="S1099" s="255"/>
      <c r="T1099" s="255"/>
      <c r="U1099" s="255"/>
      <c r="V1099" s="255"/>
      <c r="W1099" s="255"/>
      <c r="X1099" s="255"/>
      <c r="Y1099" s="255"/>
      <c r="Z1099" s="255"/>
      <c r="AA1099" s="255"/>
      <c r="AB1099" s="255"/>
      <c r="AC1099" s="255"/>
      <c r="AD1099" s="255"/>
      <c r="AE1099" s="255"/>
      <c r="AF1099" s="255"/>
      <c r="AG1099" s="255"/>
      <c r="AH1099" s="255"/>
      <c r="AI1099" s="255"/>
      <c r="AJ1099" s="255"/>
      <c r="AK1099" s="255"/>
      <c r="AL1099" s="255"/>
      <c r="AM1099" s="255"/>
      <c r="AN1099" s="255"/>
      <c r="AO1099" s="255"/>
      <c r="AP1099" s="255"/>
      <c r="AQ1099" s="255"/>
      <c r="AR1099" s="255"/>
      <c r="AS1099" s="255"/>
      <c r="AT1099" s="255"/>
      <c r="AU1099" s="255"/>
      <c r="AV1099" s="255"/>
      <c r="AW1099" s="255"/>
      <c r="AX1099" s="255"/>
    </row>
    <row r="1100" spans="2:50" x14ac:dyDescent="0.2">
      <c r="B1100" s="255"/>
      <c r="C1100" s="255"/>
      <c r="D1100" s="255"/>
      <c r="E1100" s="255"/>
      <c r="F1100" s="255"/>
      <c r="G1100" s="255"/>
      <c r="H1100" s="255"/>
      <c r="I1100" s="255"/>
      <c r="J1100" s="255"/>
      <c r="K1100" s="255"/>
      <c r="L1100" s="255"/>
      <c r="M1100" s="255"/>
      <c r="N1100" s="255"/>
      <c r="O1100" s="255"/>
      <c r="P1100" s="255"/>
      <c r="Q1100" s="255"/>
      <c r="R1100" s="255"/>
      <c r="S1100" s="255"/>
      <c r="T1100" s="255"/>
      <c r="U1100" s="255"/>
      <c r="V1100" s="255"/>
      <c r="W1100" s="255"/>
      <c r="X1100" s="255"/>
      <c r="Y1100" s="255"/>
      <c r="Z1100" s="255"/>
      <c r="AA1100" s="255"/>
      <c r="AB1100" s="255"/>
      <c r="AC1100" s="255"/>
      <c r="AD1100" s="255"/>
      <c r="AE1100" s="255"/>
      <c r="AF1100" s="255"/>
      <c r="AG1100" s="255"/>
      <c r="AH1100" s="255"/>
      <c r="AI1100" s="255"/>
      <c r="AJ1100" s="255"/>
      <c r="AK1100" s="255"/>
      <c r="AL1100" s="255"/>
      <c r="AM1100" s="255"/>
      <c r="AN1100" s="255"/>
      <c r="AO1100" s="255"/>
      <c r="AP1100" s="255"/>
      <c r="AQ1100" s="255"/>
      <c r="AR1100" s="255"/>
      <c r="AS1100" s="255"/>
      <c r="AT1100" s="255"/>
      <c r="AU1100" s="255"/>
      <c r="AV1100" s="255"/>
      <c r="AW1100" s="255"/>
      <c r="AX1100" s="255"/>
    </row>
    <row r="1101" spans="2:50" x14ac:dyDescent="0.2">
      <c r="B1101" s="255"/>
      <c r="C1101" s="255"/>
      <c r="D1101" s="255"/>
      <c r="E1101" s="255"/>
      <c r="F1101" s="255"/>
      <c r="G1101" s="255"/>
      <c r="H1101" s="255"/>
      <c r="I1101" s="255"/>
      <c r="J1101" s="255"/>
      <c r="K1101" s="255"/>
      <c r="L1101" s="255"/>
      <c r="M1101" s="255"/>
      <c r="N1101" s="255"/>
      <c r="O1101" s="255"/>
      <c r="P1101" s="255"/>
      <c r="Q1101" s="255"/>
      <c r="R1101" s="255"/>
      <c r="S1101" s="255"/>
      <c r="T1101" s="255"/>
      <c r="U1101" s="255"/>
      <c r="V1101" s="255"/>
      <c r="W1101" s="255"/>
      <c r="X1101" s="255"/>
      <c r="Y1101" s="255"/>
      <c r="Z1101" s="255"/>
      <c r="AA1101" s="255"/>
      <c r="AB1101" s="255"/>
      <c r="AC1101" s="255"/>
      <c r="AD1101" s="255"/>
      <c r="AE1101" s="255"/>
      <c r="AF1101" s="255"/>
      <c r="AG1101" s="255"/>
      <c r="AH1101" s="255"/>
      <c r="AI1101" s="255"/>
      <c r="AJ1101" s="255"/>
      <c r="AK1101" s="255"/>
      <c r="AL1101" s="255"/>
      <c r="AM1101" s="255"/>
      <c r="AN1101" s="255"/>
      <c r="AO1101" s="255"/>
      <c r="AP1101" s="255"/>
      <c r="AQ1101" s="255"/>
      <c r="AR1101" s="255"/>
      <c r="AS1101" s="255"/>
      <c r="AT1101" s="255"/>
      <c r="AU1101" s="255"/>
      <c r="AV1101" s="255"/>
      <c r="AW1101" s="255"/>
      <c r="AX1101" s="255"/>
    </row>
    <row r="1102" spans="2:50" x14ac:dyDescent="0.2">
      <c r="B1102" s="255"/>
      <c r="C1102" s="255"/>
      <c r="D1102" s="255"/>
      <c r="E1102" s="255"/>
      <c r="F1102" s="255"/>
      <c r="G1102" s="255"/>
      <c r="H1102" s="255"/>
      <c r="I1102" s="255"/>
      <c r="J1102" s="255"/>
      <c r="K1102" s="255"/>
      <c r="L1102" s="255"/>
      <c r="M1102" s="255"/>
      <c r="N1102" s="255"/>
      <c r="O1102" s="255"/>
      <c r="P1102" s="255"/>
      <c r="Q1102" s="255"/>
      <c r="R1102" s="255"/>
      <c r="S1102" s="255"/>
      <c r="T1102" s="255"/>
      <c r="U1102" s="255"/>
      <c r="V1102" s="255"/>
      <c r="W1102" s="255"/>
      <c r="X1102" s="255"/>
      <c r="Y1102" s="255"/>
      <c r="Z1102" s="255"/>
      <c r="AA1102" s="255"/>
      <c r="AB1102" s="255"/>
      <c r="AC1102" s="255"/>
      <c r="AD1102" s="255"/>
      <c r="AE1102" s="255"/>
      <c r="AF1102" s="255"/>
      <c r="AG1102" s="255"/>
      <c r="AH1102" s="255"/>
      <c r="AI1102" s="255"/>
      <c r="AJ1102" s="255"/>
      <c r="AK1102" s="255"/>
      <c r="AL1102" s="255"/>
      <c r="AM1102" s="255"/>
      <c r="AN1102" s="255"/>
      <c r="AO1102" s="255"/>
      <c r="AP1102" s="255"/>
      <c r="AQ1102" s="255"/>
      <c r="AR1102" s="255"/>
      <c r="AS1102" s="255"/>
      <c r="AT1102" s="255"/>
      <c r="AU1102" s="255"/>
      <c r="AV1102" s="255"/>
      <c r="AW1102" s="255"/>
      <c r="AX1102" s="255"/>
    </row>
    <row r="1103" spans="2:50" x14ac:dyDescent="0.2">
      <c r="B1103" s="255"/>
      <c r="C1103" s="255"/>
      <c r="D1103" s="255"/>
      <c r="E1103" s="255"/>
      <c r="F1103" s="255"/>
      <c r="G1103" s="255"/>
      <c r="H1103" s="255"/>
      <c r="I1103" s="255"/>
      <c r="J1103" s="255"/>
      <c r="K1103" s="255"/>
      <c r="L1103" s="255"/>
      <c r="M1103" s="255"/>
      <c r="N1103" s="255"/>
      <c r="O1103" s="255"/>
      <c r="P1103" s="255"/>
      <c r="Q1103" s="255"/>
      <c r="R1103" s="255"/>
      <c r="S1103" s="255"/>
      <c r="T1103" s="255"/>
      <c r="U1103" s="255"/>
      <c r="V1103" s="255"/>
      <c r="W1103" s="255"/>
      <c r="X1103" s="255"/>
      <c r="Y1103" s="255"/>
      <c r="Z1103" s="255"/>
      <c r="AA1103" s="255"/>
      <c r="AB1103" s="255"/>
      <c r="AC1103" s="255"/>
      <c r="AD1103" s="255"/>
      <c r="AE1103" s="255"/>
      <c r="AF1103" s="255"/>
      <c r="AG1103" s="255"/>
      <c r="AH1103" s="255"/>
      <c r="AI1103" s="255"/>
      <c r="AJ1103" s="255"/>
      <c r="AK1103" s="255"/>
      <c r="AL1103" s="255"/>
      <c r="AM1103" s="255"/>
      <c r="AN1103" s="255"/>
      <c r="AO1103" s="255"/>
      <c r="AP1103" s="255"/>
      <c r="AQ1103" s="255"/>
      <c r="AR1103" s="255"/>
      <c r="AS1103" s="255"/>
      <c r="AT1103" s="255"/>
      <c r="AU1103" s="255"/>
      <c r="AV1103" s="255"/>
      <c r="AW1103" s="255"/>
      <c r="AX1103" s="255"/>
    </row>
    <row r="1104" spans="2:50" x14ac:dyDescent="0.2">
      <c r="B1104" s="255"/>
      <c r="C1104" s="255"/>
      <c r="D1104" s="255"/>
      <c r="E1104" s="255"/>
      <c r="F1104" s="255"/>
      <c r="G1104" s="255"/>
      <c r="H1104" s="255"/>
      <c r="I1104" s="255"/>
      <c r="J1104" s="255"/>
      <c r="K1104" s="255"/>
      <c r="L1104" s="255"/>
      <c r="M1104" s="255"/>
      <c r="N1104" s="255"/>
      <c r="O1104" s="255"/>
      <c r="P1104" s="255"/>
      <c r="Q1104" s="255"/>
      <c r="R1104" s="255"/>
      <c r="S1104" s="255"/>
      <c r="T1104" s="255"/>
      <c r="U1104" s="255"/>
      <c r="V1104" s="255"/>
      <c r="W1104" s="255"/>
      <c r="X1104" s="255"/>
      <c r="Y1104" s="255"/>
      <c r="Z1104" s="255"/>
      <c r="AA1104" s="255"/>
      <c r="AB1104" s="255"/>
      <c r="AC1104" s="255"/>
      <c r="AD1104" s="255"/>
      <c r="AE1104" s="255"/>
      <c r="AF1104" s="255"/>
      <c r="AG1104" s="255"/>
      <c r="AH1104" s="255"/>
      <c r="AI1104" s="255"/>
      <c r="AJ1104" s="255"/>
      <c r="AK1104" s="255"/>
      <c r="AL1104" s="255"/>
      <c r="AM1104" s="255"/>
      <c r="AN1104" s="255"/>
      <c r="AO1104" s="255"/>
      <c r="AP1104" s="255"/>
      <c r="AQ1104" s="255"/>
      <c r="AR1104" s="255"/>
      <c r="AS1104" s="255"/>
      <c r="AT1104" s="255"/>
      <c r="AU1104" s="255"/>
      <c r="AV1104" s="255"/>
      <c r="AW1104" s="255"/>
      <c r="AX1104" s="255"/>
    </row>
    <row r="1105" spans="2:50" x14ac:dyDescent="0.2">
      <c r="B1105" s="255"/>
      <c r="C1105" s="255"/>
      <c r="D1105" s="255"/>
      <c r="E1105" s="255"/>
      <c r="F1105" s="255"/>
      <c r="G1105" s="255"/>
      <c r="H1105" s="255"/>
      <c r="I1105" s="255"/>
      <c r="J1105" s="255"/>
      <c r="K1105" s="255"/>
      <c r="L1105" s="255"/>
      <c r="M1105" s="255"/>
      <c r="N1105" s="255"/>
      <c r="O1105" s="255"/>
      <c r="P1105" s="255"/>
      <c r="Q1105" s="255"/>
      <c r="R1105" s="255"/>
      <c r="S1105" s="255"/>
      <c r="T1105" s="255"/>
      <c r="U1105" s="255"/>
      <c r="V1105" s="255"/>
      <c r="W1105" s="255"/>
      <c r="X1105" s="255"/>
      <c r="Y1105" s="255"/>
      <c r="Z1105" s="255"/>
      <c r="AA1105" s="255"/>
      <c r="AB1105" s="255"/>
      <c r="AC1105" s="255"/>
      <c r="AD1105" s="255"/>
      <c r="AE1105" s="255"/>
      <c r="AF1105" s="255"/>
      <c r="AG1105" s="255"/>
      <c r="AH1105" s="255"/>
      <c r="AI1105" s="255"/>
      <c r="AJ1105" s="255"/>
      <c r="AK1105" s="255"/>
      <c r="AL1105" s="255"/>
      <c r="AM1105" s="255"/>
      <c r="AN1105" s="255"/>
      <c r="AO1105" s="255"/>
      <c r="AP1105" s="255"/>
      <c r="AQ1105" s="255"/>
      <c r="AR1105" s="255"/>
      <c r="AS1105" s="255"/>
      <c r="AT1105" s="255"/>
      <c r="AU1105" s="255"/>
      <c r="AV1105" s="255"/>
      <c r="AW1105" s="255"/>
      <c r="AX1105" s="255"/>
    </row>
    <row r="1106" spans="2:50" x14ac:dyDescent="0.2">
      <c r="B1106" s="255"/>
      <c r="C1106" s="255"/>
      <c r="D1106" s="255"/>
      <c r="E1106" s="255"/>
      <c r="F1106" s="255"/>
      <c r="G1106" s="255"/>
      <c r="H1106" s="255"/>
      <c r="I1106" s="255"/>
      <c r="J1106" s="255"/>
      <c r="K1106" s="255"/>
      <c r="L1106" s="255"/>
      <c r="M1106" s="255"/>
      <c r="N1106" s="255"/>
      <c r="O1106" s="255"/>
      <c r="P1106" s="255"/>
      <c r="Q1106" s="255"/>
      <c r="R1106" s="255"/>
      <c r="S1106" s="255"/>
      <c r="T1106" s="255"/>
      <c r="U1106" s="255"/>
      <c r="V1106" s="255"/>
      <c r="W1106" s="255"/>
      <c r="X1106" s="255"/>
      <c r="Y1106" s="255"/>
      <c r="Z1106" s="255"/>
      <c r="AA1106" s="255"/>
      <c r="AB1106" s="255"/>
      <c r="AC1106" s="255"/>
      <c r="AD1106" s="255"/>
      <c r="AE1106" s="255"/>
      <c r="AF1106" s="255"/>
      <c r="AG1106" s="255"/>
      <c r="AH1106" s="255"/>
      <c r="AI1106" s="255"/>
      <c r="AJ1106" s="255"/>
      <c r="AK1106" s="255"/>
      <c r="AL1106" s="255"/>
      <c r="AM1106" s="255"/>
      <c r="AN1106" s="255"/>
      <c r="AO1106" s="255"/>
      <c r="AP1106" s="255"/>
      <c r="AQ1106" s="255"/>
      <c r="AR1106" s="255"/>
      <c r="AS1106" s="255"/>
      <c r="AT1106" s="255"/>
      <c r="AU1106" s="255"/>
      <c r="AV1106" s="255"/>
      <c r="AW1106" s="255"/>
      <c r="AX1106" s="255"/>
    </row>
    <row r="1107" spans="2:50" x14ac:dyDescent="0.2">
      <c r="B1107" s="255"/>
      <c r="C1107" s="255"/>
      <c r="D1107" s="255"/>
      <c r="E1107" s="255"/>
      <c r="F1107" s="255"/>
      <c r="G1107" s="255"/>
      <c r="H1107" s="255"/>
      <c r="I1107" s="255"/>
      <c r="J1107" s="255"/>
      <c r="K1107" s="255"/>
      <c r="L1107" s="255"/>
      <c r="M1107" s="255"/>
      <c r="N1107" s="255"/>
      <c r="O1107" s="255"/>
      <c r="P1107" s="255"/>
      <c r="Q1107" s="255"/>
      <c r="R1107" s="255"/>
      <c r="S1107" s="255"/>
      <c r="T1107" s="255"/>
      <c r="U1107" s="255"/>
      <c r="V1107" s="255"/>
      <c r="W1107" s="255"/>
      <c r="X1107" s="255"/>
      <c r="Y1107" s="255"/>
      <c r="Z1107" s="255"/>
      <c r="AA1107" s="255"/>
      <c r="AB1107" s="255"/>
      <c r="AC1107" s="255"/>
      <c r="AD1107" s="255"/>
      <c r="AE1107" s="255"/>
      <c r="AF1107" s="255"/>
      <c r="AG1107" s="255"/>
      <c r="AH1107" s="255"/>
      <c r="AI1107" s="255"/>
      <c r="AJ1107" s="255"/>
      <c r="AK1107" s="255"/>
      <c r="AL1107" s="255"/>
      <c r="AM1107" s="255"/>
      <c r="AN1107" s="255"/>
      <c r="AO1107" s="255"/>
      <c r="AP1107" s="255"/>
      <c r="AQ1107" s="255"/>
      <c r="AR1107" s="255"/>
      <c r="AS1107" s="255"/>
      <c r="AT1107" s="255"/>
      <c r="AU1107" s="255"/>
      <c r="AV1107" s="255"/>
      <c r="AW1107" s="255"/>
      <c r="AX1107" s="255"/>
    </row>
    <row r="1108" spans="2:50" x14ac:dyDescent="0.2">
      <c r="B1108" s="255"/>
      <c r="C1108" s="255"/>
      <c r="D1108" s="255"/>
      <c r="E1108" s="255"/>
      <c r="F1108" s="255"/>
      <c r="G1108" s="255"/>
      <c r="H1108" s="255"/>
      <c r="I1108" s="255"/>
      <c r="J1108" s="255"/>
      <c r="K1108" s="255"/>
      <c r="L1108" s="255"/>
      <c r="M1108" s="255"/>
      <c r="N1108" s="255"/>
      <c r="O1108" s="255"/>
      <c r="P1108" s="255"/>
      <c r="Q1108" s="255"/>
      <c r="R1108" s="255"/>
      <c r="S1108" s="255"/>
      <c r="T1108" s="255"/>
      <c r="U1108" s="255"/>
      <c r="V1108" s="255"/>
      <c r="W1108" s="255"/>
      <c r="X1108" s="255"/>
      <c r="Y1108" s="255"/>
      <c r="Z1108" s="255"/>
      <c r="AA1108" s="255"/>
      <c r="AB1108" s="255"/>
      <c r="AC1108" s="255"/>
      <c r="AD1108" s="255"/>
      <c r="AE1108" s="255"/>
      <c r="AF1108" s="255"/>
      <c r="AG1108" s="255"/>
      <c r="AH1108" s="255"/>
      <c r="AI1108" s="255"/>
      <c r="AJ1108" s="255"/>
      <c r="AK1108" s="255"/>
      <c r="AL1108" s="255"/>
      <c r="AM1108" s="255"/>
      <c r="AN1108" s="255"/>
      <c r="AO1108" s="255"/>
      <c r="AP1108" s="255"/>
      <c r="AQ1108" s="255"/>
      <c r="AR1108" s="255"/>
      <c r="AS1108" s="255"/>
      <c r="AT1108" s="255"/>
      <c r="AU1108" s="255"/>
      <c r="AV1108" s="255"/>
      <c r="AW1108" s="255"/>
      <c r="AX1108" s="255"/>
    </row>
    <row r="1109" spans="2:50" x14ac:dyDescent="0.2">
      <c r="B1109" s="255"/>
      <c r="C1109" s="255"/>
      <c r="D1109" s="255"/>
      <c r="E1109" s="255"/>
      <c r="F1109" s="255"/>
      <c r="G1109" s="255"/>
      <c r="H1109" s="255"/>
      <c r="I1109" s="255"/>
      <c r="J1109" s="255"/>
      <c r="K1109" s="255"/>
      <c r="L1109" s="255"/>
      <c r="M1109" s="255"/>
      <c r="N1109" s="255"/>
      <c r="O1109" s="255"/>
      <c r="P1109" s="255"/>
      <c r="Q1109" s="255"/>
      <c r="R1109" s="255"/>
      <c r="S1109" s="255"/>
      <c r="T1109" s="255"/>
      <c r="U1109" s="255"/>
      <c r="V1109" s="255"/>
      <c r="W1109" s="255"/>
      <c r="X1109" s="255"/>
      <c r="Y1109" s="255"/>
      <c r="Z1109" s="255"/>
      <c r="AA1109" s="255"/>
      <c r="AB1109" s="255"/>
      <c r="AC1109" s="255"/>
      <c r="AD1109" s="255"/>
      <c r="AE1109" s="255"/>
      <c r="AF1109" s="255"/>
      <c r="AG1109" s="255"/>
      <c r="AH1109" s="255"/>
      <c r="AI1109" s="255"/>
      <c r="AJ1109" s="255"/>
      <c r="AK1109" s="255"/>
      <c r="AL1109" s="255"/>
      <c r="AM1109" s="255"/>
      <c r="AN1109" s="255"/>
      <c r="AO1109" s="255"/>
      <c r="AP1109" s="255"/>
      <c r="AQ1109" s="255"/>
      <c r="AR1109" s="255"/>
      <c r="AS1109" s="255"/>
      <c r="AT1109" s="255"/>
      <c r="AU1109" s="255"/>
      <c r="AV1109" s="255"/>
      <c r="AW1109" s="255"/>
      <c r="AX1109" s="255"/>
    </row>
    <row r="1110" spans="2:50" x14ac:dyDescent="0.2">
      <c r="B1110" s="255"/>
      <c r="C1110" s="255"/>
      <c r="D1110" s="255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  <c r="P1110" s="255"/>
      <c r="Q1110" s="255"/>
      <c r="R1110" s="255"/>
      <c r="S1110" s="255"/>
      <c r="T1110" s="255"/>
      <c r="U1110" s="255"/>
      <c r="V1110" s="255"/>
      <c r="W1110" s="255"/>
      <c r="X1110" s="255"/>
      <c r="Y1110" s="255"/>
      <c r="Z1110" s="255"/>
      <c r="AA1110" s="255"/>
      <c r="AB1110" s="255"/>
      <c r="AC1110" s="255"/>
      <c r="AD1110" s="255"/>
      <c r="AE1110" s="255"/>
      <c r="AF1110" s="255"/>
      <c r="AG1110" s="255"/>
      <c r="AH1110" s="255"/>
      <c r="AI1110" s="255"/>
      <c r="AJ1110" s="255"/>
      <c r="AK1110" s="255"/>
      <c r="AL1110" s="255"/>
      <c r="AM1110" s="255"/>
      <c r="AN1110" s="255"/>
      <c r="AO1110" s="255"/>
      <c r="AP1110" s="255"/>
      <c r="AQ1110" s="255"/>
      <c r="AR1110" s="255"/>
      <c r="AS1110" s="255"/>
      <c r="AT1110" s="255"/>
      <c r="AU1110" s="255"/>
      <c r="AV1110" s="255"/>
      <c r="AW1110" s="255"/>
      <c r="AX1110" s="255"/>
    </row>
    <row r="1111" spans="2:50" x14ac:dyDescent="0.2">
      <c r="B1111" s="255"/>
      <c r="C1111" s="255"/>
      <c r="D1111" s="255"/>
      <c r="E1111" s="255"/>
      <c r="F1111" s="255"/>
      <c r="G1111" s="255"/>
      <c r="H1111" s="255"/>
      <c r="I1111" s="255"/>
      <c r="J1111" s="255"/>
      <c r="K1111" s="255"/>
      <c r="L1111" s="255"/>
      <c r="M1111" s="255"/>
      <c r="N1111" s="255"/>
      <c r="O1111" s="255"/>
      <c r="P1111" s="255"/>
      <c r="Q1111" s="255"/>
      <c r="R1111" s="255"/>
      <c r="S1111" s="255"/>
      <c r="T1111" s="255"/>
      <c r="U1111" s="255"/>
      <c r="V1111" s="255"/>
      <c r="W1111" s="255"/>
      <c r="X1111" s="255"/>
      <c r="Y1111" s="255"/>
      <c r="Z1111" s="255"/>
      <c r="AA1111" s="255"/>
      <c r="AB1111" s="255"/>
      <c r="AC1111" s="255"/>
      <c r="AD1111" s="255"/>
      <c r="AE1111" s="255"/>
      <c r="AF1111" s="255"/>
      <c r="AG1111" s="255"/>
      <c r="AH1111" s="255"/>
      <c r="AI1111" s="255"/>
      <c r="AJ1111" s="255"/>
      <c r="AK1111" s="255"/>
      <c r="AL1111" s="255"/>
      <c r="AM1111" s="255"/>
      <c r="AN1111" s="255"/>
      <c r="AO1111" s="255"/>
      <c r="AP1111" s="255"/>
      <c r="AQ1111" s="255"/>
      <c r="AR1111" s="255"/>
      <c r="AS1111" s="255"/>
      <c r="AT1111" s="255"/>
      <c r="AU1111" s="255"/>
      <c r="AV1111" s="255"/>
      <c r="AW1111" s="255"/>
      <c r="AX1111" s="255"/>
    </row>
    <row r="1112" spans="2:50" x14ac:dyDescent="0.2">
      <c r="B1112" s="255"/>
      <c r="C1112" s="255"/>
      <c r="D1112" s="255"/>
      <c r="E1112" s="255"/>
      <c r="F1112" s="255"/>
      <c r="G1112" s="255"/>
      <c r="H1112" s="255"/>
      <c r="I1112" s="255"/>
      <c r="J1112" s="255"/>
      <c r="K1112" s="255"/>
      <c r="L1112" s="255"/>
      <c r="M1112" s="255"/>
      <c r="N1112" s="255"/>
      <c r="O1112" s="255"/>
      <c r="P1112" s="255"/>
      <c r="Q1112" s="255"/>
      <c r="R1112" s="255"/>
      <c r="S1112" s="255"/>
      <c r="T1112" s="255"/>
      <c r="U1112" s="255"/>
      <c r="V1112" s="255"/>
      <c r="W1112" s="255"/>
      <c r="X1112" s="255"/>
      <c r="Y1112" s="255"/>
      <c r="Z1112" s="255"/>
      <c r="AA1112" s="255"/>
      <c r="AB1112" s="255"/>
      <c r="AC1112" s="255"/>
      <c r="AD1112" s="255"/>
      <c r="AE1112" s="255"/>
      <c r="AF1112" s="255"/>
      <c r="AG1112" s="255"/>
      <c r="AH1112" s="255"/>
      <c r="AI1112" s="255"/>
      <c r="AJ1112" s="255"/>
      <c r="AK1112" s="255"/>
      <c r="AL1112" s="255"/>
      <c r="AM1112" s="255"/>
      <c r="AN1112" s="255"/>
      <c r="AO1112" s="255"/>
      <c r="AP1112" s="255"/>
      <c r="AQ1112" s="255"/>
      <c r="AR1112" s="255"/>
      <c r="AS1112" s="255"/>
      <c r="AT1112" s="255"/>
      <c r="AU1112" s="255"/>
      <c r="AV1112" s="255"/>
      <c r="AW1112" s="255"/>
      <c r="AX1112" s="255"/>
    </row>
    <row r="1113" spans="2:50" x14ac:dyDescent="0.2">
      <c r="B1113" s="255"/>
      <c r="C1113" s="255"/>
      <c r="D1113" s="255"/>
      <c r="E1113" s="255"/>
      <c r="F1113" s="255"/>
      <c r="G1113" s="255"/>
      <c r="H1113" s="255"/>
      <c r="I1113" s="255"/>
      <c r="J1113" s="255"/>
      <c r="K1113" s="255"/>
      <c r="L1113" s="255"/>
      <c r="M1113" s="255"/>
      <c r="N1113" s="255"/>
      <c r="O1113" s="255"/>
      <c r="P1113" s="255"/>
      <c r="Q1113" s="255"/>
      <c r="R1113" s="255"/>
      <c r="S1113" s="255"/>
      <c r="T1113" s="255"/>
      <c r="U1113" s="255"/>
      <c r="V1113" s="255"/>
      <c r="W1113" s="255"/>
      <c r="X1113" s="255"/>
      <c r="Y1113" s="255"/>
      <c r="Z1113" s="255"/>
      <c r="AA1113" s="255"/>
      <c r="AB1113" s="255"/>
      <c r="AC1113" s="255"/>
      <c r="AD1113" s="255"/>
      <c r="AE1113" s="255"/>
      <c r="AF1113" s="255"/>
      <c r="AG1113" s="255"/>
      <c r="AH1113" s="255"/>
      <c r="AI1113" s="255"/>
      <c r="AJ1113" s="255"/>
      <c r="AK1113" s="255"/>
      <c r="AL1113" s="255"/>
      <c r="AM1113" s="255"/>
      <c r="AN1113" s="255"/>
      <c r="AO1113" s="255"/>
      <c r="AP1113" s="255"/>
      <c r="AQ1113" s="255"/>
      <c r="AR1113" s="255"/>
      <c r="AS1113" s="255"/>
      <c r="AT1113" s="255"/>
      <c r="AU1113" s="255"/>
      <c r="AV1113" s="255"/>
      <c r="AW1113" s="255"/>
      <c r="AX1113" s="255"/>
    </row>
    <row r="1114" spans="2:50" x14ac:dyDescent="0.2">
      <c r="B1114" s="255"/>
      <c r="C1114" s="255"/>
      <c r="D1114" s="255"/>
      <c r="E1114" s="255"/>
      <c r="F1114" s="255"/>
      <c r="G1114" s="255"/>
      <c r="H1114" s="255"/>
      <c r="I1114" s="255"/>
      <c r="J1114" s="255"/>
      <c r="K1114" s="255"/>
      <c r="L1114" s="255"/>
      <c r="M1114" s="255"/>
      <c r="N1114" s="255"/>
      <c r="O1114" s="255"/>
      <c r="P1114" s="255"/>
      <c r="Q1114" s="255"/>
      <c r="R1114" s="255"/>
      <c r="S1114" s="255"/>
      <c r="T1114" s="255"/>
      <c r="U1114" s="255"/>
      <c r="V1114" s="255"/>
      <c r="W1114" s="255"/>
      <c r="X1114" s="255"/>
      <c r="Y1114" s="255"/>
      <c r="Z1114" s="255"/>
      <c r="AA1114" s="255"/>
      <c r="AB1114" s="255"/>
      <c r="AC1114" s="255"/>
      <c r="AD1114" s="255"/>
      <c r="AE1114" s="255"/>
      <c r="AF1114" s="255"/>
      <c r="AG1114" s="255"/>
      <c r="AH1114" s="255"/>
      <c r="AI1114" s="255"/>
      <c r="AJ1114" s="255"/>
      <c r="AK1114" s="255"/>
      <c r="AL1114" s="255"/>
      <c r="AM1114" s="255"/>
      <c r="AN1114" s="255"/>
      <c r="AO1114" s="255"/>
      <c r="AP1114" s="255"/>
      <c r="AQ1114" s="255"/>
      <c r="AR1114" s="255"/>
      <c r="AS1114" s="255"/>
      <c r="AT1114" s="255"/>
      <c r="AU1114" s="255"/>
      <c r="AV1114" s="255"/>
      <c r="AW1114" s="255"/>
      <c r="AX1114" s="255"/>
    </row>
    <row r="1115" spans="2:50" x14ac:dyDescent="0.2">
      <c r="B1115" s="255"/>
      <c r="C1115" s="255"/>
      <c r="D1115" s="255"/>
      <c r="E1115" s="255"/>
      <c r="F1115" s="255"/>
      <c r="G1115" s="255"/>
      <c r="H1115" s="255"/>
      <c r="I1115" s="255"/>
      <c r="J1115" s="255"/>
      <c r="K1115" s="255"/>
      <c r="L1115" s="255"/>
      <c r="M1115" s="255"/>
      <c r="N1115" s="255"/>
      <c r="O1115" s="255"/>
      <c r="P1115" s="255"/>
      <c r="Q1115" s="255"/>
      <c r="R1115" s="255"/>
      <c r="S1115" s="255"/>
      <c r="T1115" s="255"/>
      <c r="U1115" s="255"/>
      <c r="V1115" s="255"/>
      <c r="W1115" s="255"/>
      <c r="X1115" s="255"/>
      <c r="Y1115" s="255"/>
      <c r="Z1115" s="255"/>
      <c r="AA1115" s="255"/>
      <c r="AB1115" s="255"/>
      <c r="AC1115" s="255"/>
      <c r="AD1115" s="255"/>
      <c r="AE1115" s="255"/>
      <c r="AF1115" s="255"/>
      <c r="AG1115" s="255"/>
      <c r="AH1115" s="255"/>
      <c r="AI1115" s="255"/>
      <c r="AJ1115" s="255"/>
      <c r="AK1115" s="255"/>
      <c r="AL1115" s="255"/>
      <c r="AM1115" s="255"/>
      <c r="AN1115" s="255"/>
      <c r="AO1115" s="255"/>
      <c r="AP1115" s="255"/>
      <c r="AQ1115" s="255"/>
      <c r="AR1115" s="255"/>
      <c r="AS1115" s="255"/>
      <c r="AT1115" s="255"/>
      <c r="AU1115" s="255"/>
      <c r="AV1115" s="255"/>
      <c r="AW1115" s="255"/>
      <c r="AX1115" s="255"/>
    </row>
    <row r="1116" spans="2:50" x14ac:dyDescent="0.2">
      <c r="B1116" s="255"/>
      <c r="C1116" s="255"/>
      <c r="D1116" s="255"/>
      <c r="E1116" s="255"/>
      <c r="F1116" s="255"/>
      <c r="G1116" s="255"/>
      <c r="H1116" s="255"/>
      <c r="I1116" s="255"/>
      <c r="J1116" s="255"/>
      <c r="K1116" s="255"/>
      <c r="L1116" s="255"/>
      <c r="M1116" s="255"/>
      <c r="N1116" s="255"/>
      <c r="O1116" s="255"/>
      <c r="P1116" s="255"/>
      <c r="Q1116" s="255"/>
      <c r="R1116" s="255"/>
      <c r="S1116" s="255"/>
      <c r="T1116" s="255"/>
      <c r="U1116" s="255"/>
      <c r="V1116" s="255"/>
      <c r="W1116" s="255"/>
      <c r="X1116" s="255"/>
      <c r="Y1116" s="255"/>
      <c r="Z1116" s="255"/>
      <c r="AA1116" s="255"/>
      <c r="AB1116" s="255"/>
      <c r="AC1116" s="255"/>
      <c r="AD1116" s="255"/>
      <c r="AE1116" s="255"/>
      <c r="AF1116" s="255"/>
      <c r="AG1116" s="255"/>
      <c r="AH1116" s="255"/>
      <c r="AI1116" s="255"/>
      <c r="AJ1116" s="255"/>
      <c r="AK1116" s="255"/>
      <c r="AL1116" s="255"/>
      <c r="AM1116" s="255"/>
      <c r="AN1116" s="255"/>
      <c r="AO1116" s="255"/>
      <c r="AP1116" s="255"/>
      <c r="AQ1116" s="255"/>
      <c r="AR1116" s="255"/>
      <c r="AS1116" s="255"/>
      <c r="AT1116" s="255"/>
      <c r="AU1116" s="255"/>
      <c r="AV1116" s="255"/>
      <c r="AW1116" s="255"/>
      <c r="AX1116" s="255"/>
    </row>
    <row r="1117" spans="2:50" x14ac:dyDescent="0.2">
      <c r="B1117" s="255"/>
      <c r="C1117" s="255"/>
      <c r="D1117" s="255"/>
      <c r="E1117" s="255"/>
      <c r="F1117" s="255"/>
      <c r="G1117" s="255"/>
      <c r="H1117" s="255"/>
      <c r="I1117" s="255"/>
      <c r="J1117" s="255"/>
      <c r="K1117" s="255"/>
      <c r="L1117" s="255"/>
      <c r="M1117" s="255"/>
      <c r="N1117" s="255"/>
      <c r="O1117" s="255"/>
      <c r="P1117" s="255"/>
      <c r="Q1117" s="255"/>
      <c r="R1117" s="255"/>
      <c r="S1117" s="255"/>
      <c r="T1117" s="255"/>
      <c r="U1117" s="255"/>
      <c r="V1117" s="255"/>
      <c r="W1117" s="255"/>
      <c r="X1117" s="255"/>
      <c r="Y1117" s="255"/>
      <c r="Z1117" s="255"/>
      <c r="AA1117" s="255"/>
      <c r="AB1117" s="255"/>
      <c r="AC1117" s="255"/>
      <c r="AD1117" s="255"/>
      <c r="AE1117" s="255"/>
      <c r="AF1117" s="255"/>
      <c r="AG1117" s="255"/>
      <c r="AH1117" s="255"/>
      <c r="AI1117" s="255"/>
      <c r="AJ1117" s="255"/>
      <c r="AK1117" s="255"/>
      <c r="AL1117" s="255"/>
      <c r="AM1117" s="255"/>
      <c r="AN1117" s="255"/>
      <c r="AO1117" s="255"/>
      <c r="AP1117" s="255"/>
      <c r="AQ1117" s="255"/>
      <c r="AR1117" s="255"/>
      <c r="AS1117" s="255"/>
      <c r="AT1117" s="255"/>
      <c r="AU1117" s="255"/>
      <c r="AV1117" s="255"/>
      <c r="AW1117" s="255"/>
      <c r="AX1117" s="255"/>
    </row>
    <row r="1118" spans="2:50" x14ac:dyDescent="0.2">
      <c r="B1118" s="255"/>
      <c r="C1118" s="255"/>
      <c r="D1118" s="255"/>
      <c r="E1118" s="255"/>
      <c r="F1118" s="255"/>
      <c r="G1118" s="255"/>
      <c r="H1118" s="255"/>
      <c r="I1118" s="255"/>
      <c r="J1118" s="255"/>
      <c r="K1118" s="255"/>
      <c r="L1118" s="255"/>
      <c r="M1118" s="255"/>
      <c r="N1118" s="255"/>
      <c r="O1118" s="255"/>
      <c r="P1118" s="255"/>
      <c r="Q1118" s="255"/>
      <c r="R1118" s="255"/>
      <c r="S1118" s="255"/>
      <c r="T1118" s="255"/>
      <c r="U1118" s="255"/>
      <c r="V1118" s="255"/>
      <c r="W1118" s="255"/>
      <c r="X1118" s="255"/>
      <c r="Y1118" s="255"/>
      <c r="Z1118" s="255"/>
      <c r="AA1118" s="255"/>
      <c r="AB1118" s="255"/>
      <c r="AC1118" s="255"/>
      <c r="AD1118" s="255"/>
      <c r="AE1118" s="255"/>
      <c r="AF1118" s="255"/>
      <c r="AG1118" s="255"/>
      <c r="AH1118" s="255"/>
      <c r="AI1118" s="255"/>
      <c r="AJ1118" s="255"/>
      <c r="AK1118" s="255"/>
      <c r="AL1118" s="255"/>
      <c r="AM1118" s="255"/>
      <c r="AN1118" s="255"/>
      <c r="AO1118" s="255"/>
      <c r="AP1118" s="255"/>
      <c r="AQ1118" s="255"/>
      <c r="AR1118" s="255"/>
      <c r="AS1118" s="255"/>
      <c r="AT1118" s="255"/>
      <c r="AU1118" s="255"/>
      <c r="AV1118" s="255"/>
      <c r="AW1118" s="255"/>
      <c r="AX1118" s="255"/>
    </row>
    <row r="1119" spans="2:50" x14ac:dyDescent="0.2">
      <c r="B1119" s="255"/>
      <c r="C1119" s="255"/>
      <c r="D1119" s="255"/>
      <c r="E1119" s="255"/>
      <c r="F1119" s="255"/>
      <c r="G1119" s="255"/>
      <c r="H1119" s="255"/>
      <c r="I1119" s="255"/>
      <c r="J1119" s="255"/>
      <c r="K1119" s="255"/>
      <c r="L1119" s="255"/>
      <c r="M1119" s="255"/>
      <c r="N1119" s="255"/>
      <c r="O1119" s="255"/>
      <c r="P1119" s="255"/>
      <c r="Q1119" s="255"/>
      <c r="R1119" s="255"/>
      <c r="S1119" s="255"/>
      <c r="T1119" s="255"/>
      <c r="U1119" s="255"/>
      <c r="V1119" s="255"/>
      <c r="W1119" s="255"/>
      <c r="X1119" s="255"/>
      <c r="Y1119" s="255"/>
      <c r="Z1119" s="255"/>
      <c r="AA1119" s="255"/>
      <c r="AB1119" s="255"/>
      <c r="AC1119" s="255"/>
      <c r="AD1119" s="255"/>
      <c r="AE1119" s="255"/>
      <c r="AF1119" s="255"/>
      <c r="AG1119" s="255"/>
      <c r="AH1119" s="255"/>
      <c r="AI1119" s="255"/>
      <c r="AJ1119" s="255"/>
      <c r="AK1119" s="255"/>
      <c r="AL1119" s="255"/>
      <c r="AM1119" s="255"/>
      <c r="AN1119" s="255"/>
      <c r="AO1119" s="255"/>
      <c r="AP1119" s="255"/>
      <c r="AQ1119" s="255"/>
      <c r="AR1119" s="255"/>
      <c r="AS1119" s="255"/>
      <c r="AT1119" s="255"/>
      <c r="AU1119" s="255"/>
      <c r="AV1119" s="255"/>
      <c r="AW1119" s="255"/>
      <c r="AX1119" s="255"/>
    </row>
    <row r="1120" spans="2:50" x14ac:dyDescent="0.2">
      <c r="B1120" s="255"/>
      <c r="C1120" s="255"/>
      <c r="D1120" s="255"/>
      <c r="E1120" s="255"/>
      <c r="F1120" s="255"/>
      <c r="G1120" s="255"/>
      <c r="H1120" s="255"/>
      <c r="I1120" s="255"/>
      <c r="J1120" s="255"/>
      <c r="K1120" s="255"/>
      <c r="L1120" s="255"/>
      <c r="M1120" s="255"/>
      <c r="N1120" s="255"/>
      <c r="O1120" s="255"/>
      <c r="P1120" s="255"/>
      <c r="Q1120" s="255"/>
      <c r="R1120" s="255"/>
      <c r="S1120" s="255"/>
      <c r="T1120" s="255"/>
      <c r="U1120" s="255"/>
      <c r="V1120" s="255"/>
      <c r="W1120" s="255"/>
      <c r="X1120" s="255"/>
      <c r="Y1120" s="255"/>
      <c r="Z1120" s="255"/>
      <c r="AA1120" s="255"/>
      <c r="AB1120" s="255"/>
      <c r="AC1120" s="255"/>
      <c r="AD1120" s="255"/>
      <c r="AE1120" s="255"/>
      <c r="AF1120" s="255"/>
      <c r="AG1120" s="255"/>
      <c r="AH1120" s="255"/>
      <c r="AI1120" s="255"/>
      <c r="AJ1120" s="255"/>
      <c r="AK1120" s="255"/>
      <c r="AL1120" s="255"/>
      <c r="AM1120" s="255"/>
      <c r="AN1120" s="255"/>
      <c r="AO1120" s="255"/>
      <c r="AP1120" s="255"/>
      <c r="AQ1120" s="255"/>
      <c r="AR1120" s="255"/>
      <c r="AS1120" s="255"/>
      <c r="AT1120" s="255"/>
      <c r="AU1120" s="255"/>
      <c r="AV1120" s="255"/>
      <c r="AW1120" s="255"/>
      <c r="AX1120" s="255"/>
    </row>
    <row r="1121" spans="2:50" x14ac:dyDescent="0.2">
      <c r="B1121" s="255"/>
      <c r="C1121" s="255"/>
      <c r="D1121" s="255"/>
      <c r="E1121" s="255"/>
      <c r="F1121" s="255"/>
      <c r="G1121" s="255"/>
      <c r="H1121" s="255"/>
      <c r="I1121" s="255"/>
      <c r="J1121" s="255"/>
      <c r="K1121" s="255"/>
      <c r="L1121" s="255"/>
      <c r="M1121" s="255"/>
      <c r="N1121" s="255"/>
      <c r="O1121" s="255"/>
      <c r="P1121" s="255"/>
      <c r="Q1121" s="255"/>
      <c r="R1121" s="255"/>
      <c r="S1121" s="255"/>
      <c r="T1121" s="255"/>
      <c r="U1121" s="255"/>
      <c r="V1121" s="255"/>
      <c r="W1121" s="255"/>
      <c r="X1121" s="255"/>
      <c r="Y1121" s="255"/>
      <c r="Z1121" s="255"/>
      <c r="AA1121" s="255"/>
      <c r="AB1121" s="255"/>
      <c r="AC1121" s="255"/>
      <c r="AD1121" s="255"/>
      <c r="AE1121" s="255"/>
      <c r="AF1121" s="255"/>
      <c r="AG1121" s="255"/>
      <c r="AH1121" s="255"/>
      <c r="AI1121" s="255"/>
      <c r="AJ1121" s="255"/>
      <c r="AK1121" s="255"/>
      <c r="AL1121" s="255"/>
      <c r="AM1121" s="255"/>
      <c r="AN1121" s="255"/>
      <c r="AO1121" s="255"/>
      <c r="AP1121" s="255"/>
      <c r="AQ1121" s="255"/>
      <c r="AR1121" s="255"/>
      <c r="AS1121" s="255"/>
      <c r="AT1121" s="255"/>
      <c r="AU1121" s="255"/>
      <c r="AV1121" s="255"/>
      <c r="AW1121" s="255"/>
      <c r="AX1121" s="255"/>
    </row>
    <row r="1122" spans="2:50" x14ac:dyDescent="0.2">
      <c r="B1122" s="255"/>
      <c r="C1122" s="255"/>
      <c r="D1122" s="255"/>
      <c r="E1122" s="255"/>
      <c r="F1122" s="255"/>
      <c r="G1122" s="255"/>
      <c r="H1122" s="255"/>
      <c r="I1122" s="255"/>
      <c r="J1122" s="255"/>
      <c r="K1122" s="255"/>
      <c r="L1122" s="255"/>
      <c r="M1122" s="255"/>
      <c r="N1122" s="255"/>
      <c r="O1122" s="255"/>
      <c r="P1122" s="255"/>
      <c r="Q1122" s="255"/>
      <c r="R1122" s="255"/>
      <c r="S1122" s="255"/>
      <c r="T1122" s="255"/>
      <c r="U1122" s="255"/>
      <c r="V1122" s="255"/>
      <c r="W1122" s="255"/>
      <c r="X1122" s="255"/>
      <c r="Y1122" s="255"/>
      <c r="Z1122" s="255"/>
      <c r="AA1122" s="255"/>
      <c r="AB1122" s="255"/>
      <c r="AC1122" s="255"/>
      <c r="AD1122" s="255"/>
      <c r="AE1122" s="255"/>
      <c r="AF1122" s="255"/>
      <c r="AG1122" s="255"/>
      <c r="AH1122" s="255"/>
      <c r="AI1122" s="255"/>
      <c r="AJ1122" s="255"/>
      <c r="AK1122" s="255"/>
      <c r="AL1122" s="255"/>
      <c r="AM1122" s="255"/>
      <c r="AN1122" s="255"/>
      <c r="AO1122" s="255"/>
      <c r="AP1122" s="255"/>
      <c r="AQ1122" s="255"/>
      <c r="AR1122" s="255"/>
      <c r="AS1122" s="255"/>
      <c r="AT1122" s="255"/>
      <c r="AU1122" s="255"/>
      <c r="AV1122" s="255"/>
      <c r="AW1122" s="255"/>
      <c r="AX1122" s="255"/>
    </row>
    <row r="1123" spans="2:50" x14ac:dyDescent="0.2">
      <c r="B1123" s="255"/>
      <c r="C1123" s="255"/>
      <c r="D1123" s="255"/>
      <c r="E1123" s="255"/>
      <c r="F1123" s="255"/>
      <c r="G1123" s="255"/>
      <c r="H1123" s="255"/>
      <c r="I1123" s="255"/>
      <c r="J1123" s="255"/>
      <c r="K1123" s="255"/>
      <c r="L1123" s="255"/>
      <c r="M1123" s="255"/>
      <c r="N1123" s="255"/>
      <c r="O1123" s="255"/>
      <c r="P1123" s="255"/>
      <c r="Q1123" s="255"/>
      <c r="R1123" s="255"/>
      <c r="S1123" s="255"/>
      <c r="T1123" s="255"/>
      <c r="U1123" s="255"/>
      <c r="V1123" s="255"/>
      <c r="W1123" s="255"/>
      <c r="X1123" s="255"/>
      <c r="Y1123" s="255"/>
      <c r="Z1123" s="255"/>
      <c r="AA1123" s="255"/>
      <c r="AB1123" s="255"/>
      <c r="AC1123" s="255"/>
      <c r="AD1123" s="255"/>
      <c r="AE1123" s="255"/>
      <c r="AF1123" s="255"/>
      <c r="AG1123" s="255"/>
      <c r="AH1123" s="255"/>
      <c r="AI1123" s="255"/>
      <c r="AJ1123" s="255"/>
      <c r="AK1123" s="255"/>
      <c r="AL1123" s="255"/>
      <c r="AM1123" s="255"/>
      <c r="AN1123" s="255"/>
      <c r="AO1123" s="255"/>
      <c r="AP1123" s="255"/>
      <c r="AQ1123" s="255"/>
      <c r="AR1123" s="255"/>
      <c r="AS1123" s="255"/>
      <c r="AT1123" s="255"/>
      <c r="AU1123" s="255"/>
      <c r="AV1123" s="255"/>
      <c r="AW1123" s="255"/>
      <c r="AX1123" s="255"/>
    </row>
    <row r="1124" spans="2:50" x14ac:dyDescent="0.2">
      <c r="B1124" s="255"/>
      <c r="C1124" s="255"/>
      <c r="D1124" s="255"/>
      <c r="E1124" s="255"/>
      <c r="F1124" s="255"/>
      <c r="G1124" s="255"/>
      <c r="H1124" s="255"/>
      <c r="I1124" s="255"/>
      <c r="J1124" s="255"/>
      <c r="K1124" s="255"/>
      <c r="L1124" s="255"/>
      <c r="M1124" s="255"/>
      <c r="N1124" s="255"/>
      <c r="O1124" s="255"/>
      <c r="P1124" s="255"/>
      <c r="Q1124" s="255"/>
      <c r="R1124" s="255"/>
      <c r="S1124" s="255"/>
      <c r="T1124" s="255"/>
      <c r="U1124" s="255"/>
      <c r="V1124" s="255"/>
      <c r="W1124" s="255"/>
      <c r="X1124" s="255"/>
      <c r="Y1124" s="255"/>
      <c r="Z1124" s="255"/>
      <c r="AA1124" s="255"/>
      <c r="AB1124" s="255"/>
      <c r="AC1124" s="255"/>
      <c r="AD1124" s="255"/>
      <c r="AE1124" s="255"/>
      <c r="AF1124" s="255"/>
      <c r="AG1124" s="255"/>
      <c r="AH1124" s="255"/>
      <c r="AI1124" s="255"/>
      <c r="AJ1124" s="255"/>
      <c r="AK1124" s="255"/>
      <c r="AL1124" s="255"/>
      <c r="AM1124" s="255"/>
      <c r="AN1124" s="255"/>
      <c r="AO1124" s="255"/>
      <c r="AP1124" s="255"/>
      <c r="AQ1124" s="255"/>
      <c r="AR1124" s="255"/>
      <c r="AS1124" s="255"/>
      <c r="AT1124" s="255"/>
      <c r="AU1124" s="255"/>
      <c r="AV1124" s="255"/>
      <c r="AW1124" s="255"/>
      <c r="AX1124" s="255"/>
    </row>
    <row r="1125" spans="2:50" x14ac:dyDescent="0.2">
      <c r="B1125" s="255"/>
      <c r="C1125" s="255"/>
      <c r="D1125" s="255"/>
      <c r="E1125" s="255"/>
      <c r="F1125" s="255"/>
      <c r="G1125" s="255"/>
      <c r="H1125" s="255"/>
      <c r="I1125" s="255"/>
      <c r="J1125" s="255"/>
      <c r="K1125" s="255"/>
      <c r="L1125" s="255"/>
      <c r="M1125" s="255"/>
      <c r="N1125" s="255"/>
      <c r="O1125" s="255"/>
      <c r="P1125" s="255"/>
      <c r="Q1125" s="255"/>
      <c r="R1125" s="255"/>
      <c r="S1125" s="255"/>
      <c r="T1125" s="255"/>
      <c r="U1125" s="255"/>
      <c r="V1125" s="255"/>
      <c r="W1125" s="255"/>
      <c r="X1125" s="255"/>
      <c r="Y1125" s="255"/>
      <c r="Z1125" s="255"/>
      <c r="AA1125" s="255"/>
      <c r="AB1125" s="255"/>
      <c r="AC1125" s="255"/>
      <c r="AD1125" s="255"/>
      <c r="AE1125" s="255"/>
      <c r="AF1125" s="255"/>
      <c r="AG1125" s="255"/>
      <c r="AH1125" s="255"/>
      <c r="AI1125" s="255"/>
      <c r="AJ1125" s="255"/>
      <c r="AK1125" s="255"/>
      <c r="AL1125" s="255"/>
      <c r="AM1125" s="255"/>
      <c r="AN1125" s="255"/>
      <c r="AO1125" s="255"/>
      <c r="AP1125" s="255"/>
      <c r="AQ1125" s="255"/>
      <c r="AR1125" s="255"/>
      <c r="AS1125" s="255"/>
      <c r="AT1125" s="255"/>
      <c r="AU1125" s="255"/>
      <c r="AV1125" s="255"/>
      <c r="AW1125" s="255"/>
      <c r="AX1125" s="255"/>
    </row>
    <row r="1126" spans="2:50" x14ac:dyDescent="0.2">
      <c r="B1126" s="255"/>
      <c r="C1126" s="255"/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5"/>
      <c r="Q1126" s="255"/>
      <c r="R1126" s="255"/>
      <c r="S1126" s="255"/>
      <c r="T1126" s="255"/>
      <c r="U1126" s="255"/>
      <c r="V1126" s="255"/>
      <c r="W1126" s="255"/>
      <c r="X1126" s="255"/>
      <c r="Y1126" s="255"/>
      <c r="Z1126" s="255"/>
      <c r="AA1126" s="255"/>
      <c r="AB1126" s="255"/>
      <c r="AC1126" s="255"/>
      <c r="AD1126" s="255"/>
      <c r="AE1126" s="255"/>
      <c r="AF1126" s="255"/>
      <c r="AG1126" s="255"/>
      <c r="AH1126" s="255"/>
      <c r="AI1126" s="255"/>
      <c r="AJ1126" s="255"/>
      <c r="AK1126" s="255"/>
      <c r="AL1126" s="255"/>
      <c r="AM1126" s="255"/>
      <c r="AN1126" s="255"/>
      <c r="AO1126" s="255"/>
      <c r="AP1126" s="255"/>
      <c r="AQ1126" s="255"/>
      <c r="AR1126" s="255"/>
      <c r="AS1126" s="255"/>
      <c r="AT1126" s="255"/>
      <c r="AU1126" s="255"/>
      <c r="AV1126" s="255"/>
      <c r="AW1126" s="255"/>
      <c r="AX1126" s="255"/>
    </row>
    <row r="1127" spans="2:50" x14ac:dyDescent="0.2">
      <c r="B1127" s="255"/>
      <c r="C1127" s="255"/>
      <c r="D1127" s="255"/>
      <c r="E1127" s="255"/>
      <c r="F1127" s="255"/>
      <c r="G1127" s="255"/>
      <c r="H1127" s="255"/>
      <c r="I1127" s="255"/>
      <c r="J1127" s="255"/>
      <c r="K1127" s="255"/>
      <c r="L1127" s="255"/>
      <c r="M1127" s="255"/>
      <c r="N1127" s="255"/>
      <c r="O1127" s="255"/>
      <c r="P1127" s="255"/>
      <c r="Q1127" s="255"/>
      <c r="R1127" s="255"/>
      <c r="S1127" s="255"/>
      <c r="T1127" s="255"/>
      <c r="U1127" s="255"/>
      <c r="V1127" s="255"/>
      <c r="W1127" s="255"/>
      <c r="X1127" s="255"/>
      <c r="Y1127" s="255"/>
      <c r="Z1127" s="255"/>
      <c r="AA1127" s="255"/>
      <c r="AB1127" s="255"/>
      <c r="AC1127" s="255"/>
      <c r="AD1127" s="255"/>
      <c r="AE1127" s="255"/>
      <c r="AF1127" s="255"/>
      <c r="AG1127" s="255"/>
      <c r="AH1127" s="255"/>
      <c r="AI1127" s="255"/>
      <c r="AJ1127" s="255"/>
      <c r="AK1127" s="255"/>
      <c r="AL1127" s="255"/>
      <c r="AM1127" s="255"/>
      <c r="AN1127" s="255"/>
      <c r="AO1127" s="255"/>
      <c r="AP1127" s="255"/>
      <c r="AQ1127" s="255"/>
      <c r="AR1127" s="255"/>
      <c r="AS1127" s="255"/>
      <c r="AT1127" s="255"/>
      <c r="AU1127" s="255"/>
      <c r="AV1127" s="255"/>
      <c r="AW1127" s="255"/>
      <c r="AX1127" s="255"/>
    </row>
    <row r="1128" spans="2:50" x14ac:dyDescent="0.2">
      <c r="B1128" s="255"/>
      <c r="C1128" s="255"/>
      <c r="D1128" s="255"/>
      <c r="E1128" s="255"/>
      <c r="F1128" s="255"/>
      <c r="G1128" s="255"/>
      <c r="H1128" s="255"/>
      <c r="I1128" s="255"/>
      <c r="J1128" s="255"/>
      <c r="K1128" s="255"/>
      <c r="L1128" s="255"/>
      <c r="M1128" s="255"/>
      <c r="N1128" s="255"/>
      <c r="O1128" s="255"/>
      <c r="P1128" s="255"/>
      <c r="Q1128" s="255"/>
      <c r="R1128" s="255"/>
      <c r="S1128" s="255"/>
      <c r="T1128" s="255"/>
      <c r="U1128" s="255"/>
      <c r="V1128" s="255"/>
      <c r="W1128" s="255"/>
      <c r="X1128" s="255"/>
      <c r="Y1128" s="255"/>
      <c r="Z1128" s="255"/>
      <c r="AA1128" s="255"/>
      <c r="AB1128" s="255"/>
      <c r="AC1128" s="255"/>
      <c r="AD1128" s="255"/>
      <c r="AE1128" s="255"/>
      <c r="AF1128" s="255"/>
      <c r="AG1128" s="255"/>
      <c r="AH1128" s="255"/>
      <c r="AI1128" s="255"/>
      <c r="AJ1128" s="255"/>
      <c r="AK1128" s="255"/>
      <c r="AL1128" s="255"/>
      <c r="AM1128" s="255"/>
      <c r="AN1128" s="255"/>
      <c r="AO1128" s="255"/>
      <c r="AP1128" s="255"/>
      <c r="AQ1128" s="255"/>
      <c r="AR1128" s="255"/>
      <c r="AS1128" s="255"/>
      <c r="AT1128" s="255"/>
      <c r="AU1128" s="255"/>
      <c r="AV1128" s="255"/>
      <c r="AW1128" s="255"/>
      <c r="AX1128" s="255"/>
    </row>
    <row r="1129" spans="2:50" x14ac:dyDescent="0.2">
      <c r="B1129" s="255"/>
      <c r="C1129" s="255"/>
      <c r="D1129" s="255"/>
      <c r="E1129" s="255"/>
      <c r="F1129" s="255"/>
      <c r="G1129" s="255"/>
      <c r="H1129" s="255"/>
      <c r="I1129" s="255"/>
      <c r="J1129" s="255"/>
      <c r="K1129" s="255"/>
      <c r="L1129" s="255"/>
      <c r="M1129" s="255"/>
      <c r="N1129" s="255"/>
      <c r="O1129" s="255"/>
      <c r="P1129" s="255"/>
      <c r="Q1129" s="255"/>
      <c r="R1129" s="255"/>
      <c r="S1129" s="255"/>
      <c r="T1129" s="255"/>
      <c r="U1129" s="255"/>
      <c r="V1129" s="255"/>
      <c r="W1129" s="255"/>
      <c r="X1129" s="255"/>
      <c r="Y1129" s="255"/>
      <c r="Z1129" s="255"/>
      <c r="AA1129" s="255"/>
      <c r="AB1129" s="255"/>
      <c r="AC1129" s="255"/>
      <c r="AD1129" s="255"/>
      <c r="AE1129" s="255"/>
      <c r="AF1129" s="255"/>
      <c r="AG1129" s="255"/>
      <c r="AH1129" s="255"/>
      <c r="AI1129" s="255"/>
      <c r="AJ1129" s="255"/>
      <c r="AK1129" s="255"/>
      <c r="AL1129" s="255"/>
      <c r="AM1129" s="255"/>
      <c r="AN1129" s="255"/>
      <c r="AO1129" s="255"/>
      <c r="AP1129" s="255"/>
      <c r="AQ1129" s="255"/>
      <c r="AR1129" s="255"/>
      <c r="AS1129" s="255"/>
      <c r="AT1129" s="255"/>
      <c r="AU1129" s="255"/>
      <c r="AV1129" s="255"/>
      <c r="AW1129" s="255"/>
      <c r="AX1129" s="255"/>
    </row>
    <row r="1130" spans="2:50" x14ac:dyDescent="0.2">
      <c r="B1130" s="255"/>
      <c r="C1130" s="255"/>
      <c r="D1130" s="255"/>
      <c r="E1130" s="255"/>
      <c r="F1130" s="255"/>
      <c r="G1130" s="255"/>
      <c r="H1130" s="255"/>
      <c r="I1130" s="255"/>
      <c r="J1130" s="255"/>
      <c r="K1130" s="255"/>
      <c r="L1130" s="255"/>
      <c r="M1130" s="255"/>
      <c r="N1130" s="255"/>
      <c r="O1130" s="255"/>
      <c r="P1130" s="255"/>
      <c r="Q1130" s="255"/>
      <c r="R1130" s="255"/>
      <c r="S1130" s="255"/>
      <c r="T1130" s="255"/>
      <c r="U1130" s="255"/>
      <c r="V1130" s="255"/>
      <c r="W1130" s="255"/>
      <c r="X1130" s="255"/>
      <c r="Y1130" s="255"/>
      <c r="Z1130" s="255"/>
      <c r="AA1130" s="255"/>
      <c r="AB1130" s="255"/>
      <c r="AC1130" s="255"/>
      <c r="AD1130" s="255"/>
      <c r="AE1130" s="255"/>
      <c r="AF1130" s="255"/>
      <c r="AG1130" s="255"/>
      <c r="AH1130" s="255"/>
      <c r="AI1130" s="255"/>
      <c r="AJ1130" s="255"/>
      <c r="AK1130" s="255"/>
      <c r="AL1130" s="255"/>
      <c r="AM1130" s="255"/>
      <c r="AN1130" s="255"/>
      <c r="AO1130" s="255"/>
      <c r="AP1130" s="255"/>
      <c r="AQ1130" s="255"/>
      <c r="AR1130" s="255"/>
      <c r="AS1130" s="255"/>
      <c r="AT1130" s="255"/>
      <c r="AU1130" s="255"/>
      <c r="AV1130" s="255"/>
      <c r="AW1130" s="255"/>
      <c r="AX1130" s="255"/>
    </row>
    <row r="1131" spans="2:50" x14ac:dyDescent="0.2">
      <c r="B1131" s="255"/>
      <c r="C1131" s="255"/>
      <c r="D1131" s="255"/>
      <c r="E1131" s="255"/>
      <c r="F1131" s="255"/>
      <c r="G1131" s="255"/>
      <c r="H1131" s="255"/>
      <c r="I1131" s="255"/>
      <c r="J1131" s="255"/>
      <c r="K1131" s="255"/>
      <c r="L1131" s="255"/>
      <c r="M1131" s="255"/>
      <c r="N1131" s="255"/>
      <c r="O1131" s="255"/>
      <c r="P1131" s="255"/>
      <c r="Q1131" s="255"/>
      <c r="R1131" s="255"/>
      <c r="S1131" s="255"/>
      <c r="T1131" s="255"/>
      <c r="U1131" s="255"/>
      <c r="V1131" s="255"/>
      <c r="W1131" s="255"/>
      <c r="X1131" s="255"/>
      <c r="Y1131" s="255"/>
      <c r="Z1131" s="255"/>
      <c r="AA1131" s="255"/>
      <c r="AB1131" s="255"/>
      <c r="AC1131" s="255"/>
      <c r="AD1131" s="255"/>
      <c r="AE1131" s="255"/>
      <c r="AF1131" s="255"/>
      <c r="AG1131" s="255"/>
      <c r="AH1131" s="255"/>
      <c r="AI1131" s="255"/>
      <c r="AJ1131" s="255"/>
      <c r="AK1131" s="255"/>
      <c r="AL1131" s="255"/>
      <c r="AM1131" s="255"/>
      <c r="AN1131" s="255"/>
      <c r="AO1131" s="255"/>
      <c r="AP1131" s="255"/>
      <c r="AQ1131" s="255"/>
      <c r="AR1131" s="255"/>
      <c r="AS1131" s="255"/>
      <c r="AT1131" s="255"/>
      <c r="AU1131" s="255"/>
      <c r="AV1131" s="255"/>
      <c r="AW1131" s="255"/>
      <c r="AX1131" s="255"/>
    </row>
    <row r="1132" spans="2:50" x14ac:dyDescent="0.2">
      <c r="B1132" s="255"/>
      <c r="C1132" s="255"/>
      <c r="D1132" s="255"/>
      <c r="E1132" s="255"/>
      <c r="F1132" s="255"/>
      <c r="G1132" s="255"/>
      <c r="H1132" s="255"/>
      <c r="I1132" s="255"/>
      <c r="J1132" s="255"/>
      <c r="K1132" s="255"/>
      <c r="L1132" s="255"/>
      <c r="M1132" s="255"/>
      <c r="N1132" s="255"/>
      <c r="O1132" s="255"/>
      <c r="P1132" s="255"/>
      <c r="Q1132" s="255"/>
      <c r="R1132" s="255"/>
      <c r="S1132" s="255"/>
      <c r="T1132" s="255"/>
      <c r="U1132" s="255"/>
      <c r="V1132" s="255"/>
      <c r="W1132" s="255"/>
      <c r="X1132" s="255"/>
      <c r="Y1132" s="255"/>
      <c r="Z1132" s="255"/>
      <c r="AA1132" s="255"/>
      <c r="AB1132" s="255"/>
      <c r="AC1132" s="255"/>
      <c r="AD1132" s="255"/>
      <c r="AE1132" s="255"/>
      <c r="AF1132" s="255"/>
      <c r="AG1132" s="255"/>
      <c r="AH1132" s="255"/>
      <c r="AI1132" s="255"/>
      <c r="AJ1132" s="255"/>
      <c r="AK1132" s="255"/>
      <c r="AL1132" s="255"/>
      <c r="AM1132" s="255"/>
      <c r="AN1132" s="255"/>
      <c r="AO1132" s="255"/>
      <c r="AP1132" s="255"/>
      <c r="AQ1132" s="255"/>
      <c r="AR1132" s="255"/>
      <c r="AS1132" s="255"/>
      <c r="AT1132" s="255"/>
      <c r="AU1132" s="255"/>
      <c r="AV1132" s="255"/>
      <c r="AW1132" s="255"/>
      <c r="AX1132" s="255"/>
    </row>
    <row r="1133" spans="2:50" x14ac:dyDescent="0.2">
      <c r="B1133" s="255"/>
      <c r="C1133" s="255"/>
      <c r="D1133" s="255"/>
      <c r="E1133" s="255"/>
      <c r="F1133" s="255"/>
      <c r="G1133" s="255"/>
      <c r="H1133" s="255"/>
      <c r="I1133" s="255"/>
      <c r="J1133" s="255"/>
      <c r="K1133" s="255"/>
      <c r="L1133" s="255"/>
      <c r="M1133" s="255"/>
      <c r="N1133" s="255"/>
      <c r="O1133" s="255"/>
      <c r="P1133" s="255"/>
      <c r="Q1133" s="255"/>
      <c r="R1133" s="255"/>
      <c r="S1133" s="255"/>
      <c r="T1133" s="255"/>
      <c r="U1133" s="255"/>
      <c r="V1133" s="255"/>
      <c r="W1133" s="255"/>
      <c r="X1133" s="255"/>
      <c r="Y1133" s="255"/>
      <c r="Z1133" s="255"/>
      <c r="AA1133" s="255"/>
      <c r="AB1133" s="255"/>
      <c r="AC1133" s="255"/>
      <c r="AD1133" s="255"/>
      <c r="AE1133" s="255"/>
      <c r="AF1133" s="255"/>
      <c r="AG1133" s="255"/>
      <c r="AH1133" s="255"/>
      <c r="AI1133" s="255"/>
      <c r="AJ1133" s="255"/>
      <c r="AK1133" s="255"/>
      <c r="AL1133" s="255"/>
      <c r="AM1133" s="255"/>
      <c r="AN1133" s="255"/>
      <c r="AO1133" s="255"/>
      <c r="AP1133" s="255"/>
      <c r="AQ1133" s="255"/>
      <c r="AR1133" s="255"/>
      <c r="AS1133" s="255"/>
      <c r="AT1133" s="255"/>
      <c r="AU1133" s="255"/>
      <c r="AV1133" s="255"/>
      <c r="AW1133" s="255"/>
      <c r="AX1133" s="255"/>
    </row>
    <row r="1134" spans="2:50" x14ac:dyDescent="0.2">
      <c r="B1134" s="255"/>
      <c r="C1134" s="255"/>
      <c r="D1134" s="255"/>
      <c r="E1134" s="255"/>
      <c r="F1134" s="255"/>
      <c r="G1134" s="255"/>
      <c r="H1134" s="255"/>
      <c r="I1134" s="255"/>
      <c r="J1134" s="255"/>
      <c r="K1134" s="255"/>
      <c r="L1134" s="255"/>
      <c r="M1134" s="255"/>
      <c r="N1134" s="255"/>
      <c r="O1134" s="255"/>
      <c r="P1134" s="255"/>
      <c r="Q1134" s="255"/>
      <c r="R1134" s="255"/>
      <c r="S1134" s="255"/>
      <c r="T1134" s="255"/>
      <c r="U1134" s="255"/>
      <c r="V1134" s="255"/>
      <c r="W1134" s="255"/>
      <c r="X1134" s="255"/>
      <c r="Y1134" s="255"/>
      <c r="Z1134" s="255"/>
      <c r="AA1134" s="255"/>
      <c r="AB1134" s="255"/>
      <c r="AC1134" s="255"/>
      <c r="AD1134" s="255"/>
      <c r="AE1134" s="255"/>
      <c r="AF1134" s="255"/>
      <c r="AG1134" s="255"/>
      <c r="AH1134" s="255"/>
      <c r="AI1134" s="255"/>
      <c r="AJ1134" s="255"/>
      <c r="AK1134" s="255"/>
      <c r="AL1134" s="255"/>
      <c r="AM1134" s="255"/>
      <c r="AN1134" s="255"/>
      <c r="AO1134" s="255"/>
      <c r="AP1134" s="255"/>
      <c r="AQ1134" s="255"/>
      <c r="AR1134" s="255"/>
      <c r="AS1134" s="255"/>
      <c r="AT1134" s="255"/>
      <c r="AU1134" s="255"/>
      <c r="AV1134" s="255"/>
      <c r="AW1134" s="255"/>
      <c r="AX1134" s="255"/>
    </row>
    <row r="1135" spans="2:50" x14ac:dyDescent="0.2">
      <c r="B1135" s="255"/>
      <c r="C1135" s="255"/>
      <c r="D1135" s="255"/>
      <c r="E1135" s="255"/>
      <c r="F1135" s="255"/>
      <c r="G1135" s="255"/>
      <c r="H1135" s="255"/>
      <c r="I1135" s="255"/>
      <c r="J1135" s="255"/>
      <c r="K1135" s="255"/>
      <c r="L1135" s="255"/>
      <c r="M1135" s="255"/>
      <c r="N1135" s="255"/>
      <c r="O1135" s="255"/>
      <c r="P1135" s="255"/>
      <c r="Q1135" s="255"/>
      <c r="R1135" s="255"/>
      <c r="S1135" s="255"/>
      <c r="T1135" s="255"/>
      <c r="U1135" s="255"/>
      <c r="V1135" s="255"/>
      <c r="W1135" s="255"/>
      <c r="X1135" s="255"/>
      <c r="Y1135" s="255"/>
      <c r="Z1135" s="255"/>
      <c r="AA1135" s="255"/>
      <c r="AB1135" s="255"/>
      <c r="AC1135" s="255"/>
      <c r="AD1135" s="255"/>
      <c r="AE1135" s="255"/>
      <c r="AF1135" s="255"/>
      <c r="AG1135" s="255"/>
      <c r="AH1135" s="255"/>
      <c r="AI1135" s="255"/>
      <c r="AJ1135" s="255"/>
      <c r="AK1135" s="255"/>
      <c r="AL1135" s="255"/>
      <c r="AM1135" s="255"/>
      <c r="AN1135" s="255"/>
      <c r="AO1135" s="255"/>
      <c r="AP1135" s="255"/>
      <c r="AQ1135" s="255"/>
      <c r="AR1135" s="255"/>
      <c r="AS1135" s="255"/>
      <c r="AT1135" s="255"/>
      <c r="AU1135" s="255"/>
      <c r="AV1135" s="255"/>
      <c r="AW1135" s="255"/>
      <c r="AX1135" s="255"/>
    </row>
    <row r="1136" spans="2:50" x14ac:dyDescent="0.2">
      <c r="B1136" s="255"/>
      <c r="C1136" s="255"/>
      <c r="D1136" s="255"/>
      <c r="E1136" s="255"/>
      <c r="F1136" s="255"/>
      <c r="G1136" s="255"/>
      <c r="H1136" s="255"/>
      <c r="I1136" s="255"/>
      <c r="J1136" s="255"/>
      <c r="K1136" s="255"/>
      <c r="L1136" s="255"/>
      <c r="M1136" s="255"/>
      <c r="N1136" s="255"/>
      <c r="O1136" s="255"/>
      <c r="P1136" s="255"/>
      <c r="Q1136" s="255"/>
      <c r="R1136" s="255"/>
      <c r="S1136" s="255"/>
      <c r="T1136" s="255"/>
      <c r="U1136" s="255"/>
      <c r="V1136" s="255"/>
      <c r="W1136" s="255"/>
      <c r="X1136" s="255"/>
      <c r="Y1136" s="255"/>
      <c r="Z1136" s="255"/>
      <c r="AA1136" s="255"/>
      <c r="AB1136" s="255"/>
      <c r="AC1136" s="255"/>
      <c r="AD1136" s="255"/>
      <c r="AE1136" s="255"/>
      <c r="AF1136" s="255"/>
      <c r="AG1136" s="255"/>
      <c r="AH1136" s="255"/>
      <c r="AI1136" s="255"/>
      <c r="AJ1136" s="255"/>
      <c r="AK1136" s="255"/>
      <c r="AL1136" s="255"/>
      <c r="AM1136" s="255"/>
      <c r="AN1136" s="255"/>
      <c r="AO1136" s="255"/>
      <c r="AP1136" s="255"/>
      <c r="AQ1136" s="255"/>
      <c r="AR1136" s="255"/>
      <c r="AS1136" s="255"/>
      <c r="AT1136" s="255"/>
      <c r="AU1136" s="255"/>
      <c r="AV1136" s="255"/>
      <c r="AW1136" s="255"/>
      <c r="AX1136" s="255"/>
    </row>
    <row r="1137" spans="2:50" x14ac:dyDescent="0.2">
      <c r="B1137" s="255"/>
      <c r="C1137" s="255"/>
      <c r="D1137" s="255"/>
      <c r="E1137" s="255"/>
      <c r="F1137" s="255"/>
      <c r="G1137" s="255"/>
      <c r="H1137" s="255"/>
      <c r="I1137" s="255"/>
      <c r="J1137" s="255"/>
      <c r="K1137" s="255"/>
      <c r="L1137" s="255"/>
      <c r="M1137" s="255"/>
      <c r="N1137" s="255"/>
      <c r="O1137" s="255"/>
      <c r="P1137" s="255"/>
      <c r="Q1137" s="255"/>
      <c r="R1137" s="255"/>
      <c r="S1137" s="255"/>
      <c r="T1137" s="255"/>
      <c r="U1137" s="255"/>
      <c r="V1137" s="255"/>
      <c r="W1137" s="255"/>
      <c r="X1137" s="255"/>
      <c r="Y1137" s="255"/>
      <c r="Z1137" s="255"/>
      <c r="AA1137" s="255"/>
      <c r="AB1137" s="255"/>
      <c r="AC1137" s="255"/>
      <c r="AD1137" s="255"/>
      <c r="AE1137" s="255"/>
      <c r="AF1137" s="255"/>
      <c r="AG1137" s="255"/>
      <c r="AH1137" s="255"/>
      <c r="AI1137" s="255"/>
      <c r="AJ1137" s="255"/>
      <c r="AK1137" s="255"/>
      <c r="AL1137" s="255"/>
      <c r="AM1137" s="255"/>
      <c r="AN1137" s="255"/>
      <c r="AO1137" s="255"/>
      <c r="AP1137" s="255"/>
      <c r="AQ1137" s="255"/>
      <c r="AR1137" s="255"/>
      <c r="AS1137" s="255"/>
      <c r="AT1137" s="255"/>
      <c r="AU1137" s="255"/>
      <c r="AV1137" s="255"/>
      <c r="AW1137" s="255"/>
      <c r="AX1137" s="255"/>
    </row>
    <row r="1138" spans="2:50" x14ac:dyDescent="0.2">
      <c r="B1138" s="255"/>
      <c r="C1138" s="255"/>
      <c r="D1138" s="255"/>
      <c r="E1138" s="255"/>
      <c r="F1138" s="255"/>
      <c r="G1138" s="255"/>
      <c r="H1138" s="255"/>
      <c r="I1138" s="255"/>
      <c r="J1138" s="255"/>
      <c r="K1138" s="255"/>
      <c r="L1138" s="255"/>
      <c r="M1138" s="255"/>
      <c r="N1138" s="255"/>
      <c r="O1138" s="255"/>
      <c r="P1138" s="255"/>
      <c r="Q1138" s="255"/>
      <c r="R1138" s="255"/>
      <c r="S1138" s="255"/>
      <c r="T1138" s="255"/>
      <c r="U1138" s="255"/>
      <c r="V1138" s="255"/>
      <c r="W1138" s="255"/>
      <c r="X1138" s="255"/>
      <c r="Y1138" s="255"/>
      <c r="Z1138" s="255"/>
      <c r="AA1138" s="255"/>
      <c r="AB1138" s="255"/>
      <c r="AC1138" s="255"/>
      <c r="AD1138" s="255"/>
      <c r="AE1138" s="255"/>
      <c r="AF1138" s="255"/>
      <c r="AG1138" s="255"/>
      <c r="AH1138" s="255"/>
      <c r="AI1138" s="255"/>
      <c r="AJ1138" s="255"/>
      <c r="AK1138" s="255"/>
      <c r="AL1138" s="255"/>
      <c r="AM1138" s="255"/>
      <c r="AN1138" s="255"/>
      <c r="AO1138" s="255"/>
      <c r="AP1138" s="255"/>
      <c r="AQ1138" s="255"/>
      <c r="AR1138" s="255"/>
      <c r="AS1138" s="255"/>
      <c r="AT1138" s="255"/>
      <c r="AU1138" s="255"/>
      <c r="AV1138" s="255"/>
      <c r="AW1138" s="255"/>
      <c r="AX1138" s="255"/>
    </row>
    <row r="1139" spans="2:50" x14ac:dyDescent="0.2">
      <c r="B1139" s="255"/>
      <c r="C1139" s="255"/>
      <c r="D1139" s="255"/>
      <c r="E1139" s="255"/>
      <c r="F1139" s="255"/>
      <c r="G1139" s="255"/>
      <c r="H1139" s="255"/>
      <c r="I1139" s="255"/>
      <c r="J1139" s="255"/>
      <c r="K1139" s="255"/>
      <c r="L1139" s="255"/>
      <c r="M1139" s="255"/>
      <c r="N1139" s="255"/>
      <c r="O1139" s="255"/>
      <c r="P1139" s="255"/>
      <c r="Q1139" s="255"/>
      <c r="R1139" s="255"/>
      <c r="S1139" s="255"/>
      <c r="T1139" s="255"/>
      <c r="U1139" s="255"/>
      <c r="V1139" s="255"/>
      <c r="W1139" s="255"/>
      <c r="X1139" s="255"/>
      <c r="Y1139" s="255"/>
      <c r="Z1139" s="255"/>
      <c r="AA1139" s="255"/>
      <c r="AB1139" s="255"/>
      <c r="AC1139" s="255"/>
      <c r="AD1139" s="255"/>
      <c r="AE1139" s="255"/>
      <c r="AF1139" s="255"/>
      <c r="AG1139" s="255"/>
      <c r="AH1139" s="255"/>
      <c r="AI1139" s="255"/>
      <c r="AJ1139" s="255"/>
      <c r="AK1139" s="255"/>
      <c r="AL1139" s="255"/>
      <c r="AM1139" s="255"/>
      <c r="AN1139" s="255"/>
      <c r="AO1139" s="255"/>
      <c r="AP1139" s="255"/>
      <c r="AQ1139" s="255"/>
      <c r="AR1139" s="255"/>
      <c r="AS1139" s="255"/>
      <c r="AT1139" s="255"/>
      <c r="AU1139" s="255"/>
      <c r="AV1139" s="255"/>
      <c r="AW1139" s="255"/>
      <c r="AX1139" s="255"/>
    </row>
    <row r="1140" spans="2:50" x14ac:dyDescent="0.2">
      <c r="B1140" s="255"/>
      <c r="C1140" s="255"/>
      <c r="D1140" s="255"/>
      <c r="E1140" s="255"/>
      <c r="F1140" s="255"/>
      <c r="G1140" s="255"/>
      <c r="H1140" s="255"/>
      <c r="I1140" s="255"/>
      <c r="J1140" s="255"/>
      <c r="K1140" s="255"/>
      <c r="L1140" s="255"/>
      <c r="M1140" s="255"/>
      <c r="N1140" s="255"/>
      <c r="O1140" s="255"/>
      <c r="P1140" s="255"/>
      <c r="Q1140" s="255"/>
      <c r="R1140" s="255"/>
      <c r="S1140" s="255"/>
      <c r="T1140" s="255"/>
      <c r="U1140" s="255"/>
      <c r="V1140" s="255"/>
      <c r="W1140" s="255"/>
      <c r="X1140" s="255"/>
      <c r="Y1140" s="255"/>
      <c r="Z1140" s="255"/>
      <c r="AA1140" s="255"/>
      <c r="AB1140" s="255"/>
      <c r="AC1140" s="255"/>
      <c r="AD1140" s="255"/>
      <c r="AE1140" s="255"/>
      <c r="AF1140" s="255"/>
      <c r="AG1140" s="255"/>
      <c r="AH1140" s="255"/>
      <c r="AI1140" s="255"/>
      <c r="AJ1140" s="255"/>
      <c r="AK1140" s="255"/>
      <c r="AL1140" s="255"/>
      <c r="AM1140" s="255"/>
      <c r="AN1140" s="255"/>
      <c r="AO1140" s="255"/>
      <c r="AP1140" s="255"/>
      <c r="AQ1140" s="255"/>
      <c r="AR1140" s="255"/>
      <c r="AS1140" s="255"/>
      <c r="AT1140" s="255"/>
      <c r="AU1140" s="255"/>
      <c r="AV1140" s="255"/>
      <c r="AW1140" s="255"/>
      <c r="AX1140" s="255"/>
    </row>
    <row r="1141" spans="2:50" x14ac:dyDescent="0.2">
      <c r="B1141" s="255"/>
      <c r="C1141" s="255"/>
      <c r="D1141" s="255"/>
      <c r="E1141" s="255"/>
      <c r="F1141" s="255"/>
      <c r="G1141" s="255"/>
      <c r="H1141" s="255"/>
      <c r="I1141" s="255"/>
      <c r="J1141" s="255"/>
      <c r="K1141" s="255"/>
      <c r="L1141" s="255"/>
      <c r="M1141" s="255"/>
      <c r="N1141" s="255"/>
      <c r="O1141" s="255"/>
      <c r="P1141" s="255"/>
      <c r="Q1141" s="255"/>
      <c r="R1141" s="255"/>
      <c r="S1141" s="255"/>
      <c r="T1141" s="255"/>
      <c r="U1141" s="255"/>
      <c r="V1141" s="255"/>
      <c r="W1141" s="255"/>
      <c r="X1141" s="255"/>
      <c r="Y1141" s="255"/>
      <c r="Z1141" s="255"/>
      <c r="AA1141" s="255"/>
      <c r="AB1141" s="255"/>
      <c r="AC1141" s="255"/>
      <c r="AD1141" s="255"/>
      <c r="AE1141" s="255"/>
      <c r="AF1141" s="255"/>
      <c r="AG1141" s="255"/>
      <c r="AH1141" s="255"/>
      <c r="AI1141" s="255"/>
      <c r="AJ1141" s="255"/>
      <c r="AK1141" s="255"/>
      <c r="AL1141" s="255"/>
      <c r="AM1141" s="255"/>
      <c r="AN1141" s="255"/>
      <c r="AO1141" s="255"/>
      <c r="AP1141" s="255"/>
      <c r="AQ1141" s="255"/>
      <c r="AR1141" s="255"/>
      <c r="AS1141" s="255"/>
      <c r="AT1141" s="255"/>
      <c r="AU1141" s="255"/>
      <c r="AV1141" s="255"/>
      <c r="AW1141" s="255"/>
      <c r="AX1141" s="255"/>
    </row>
    <row r="1142" spans="2:50" x14ac:dyDescent="0.2">
      <c r="B1142" s="255"/>
      <c r="C1142" s="255"/>
      <c r="D1142" s="255"/>
      <c r="E1142" s="255"/>
      <c r="F1142" s="255"/>
      <c r="G1142" s="255"/>
      <c r="H1142" s="255"/>
      <c r="I1142" s="255"/>
      <c r="J1142" s="255"/>
      <c r="K1142" s="255"/>
      <c r="L1142" s="255"/>
      <c r="M1142" s="255"/>
      <c r="N1142" s="255"/>
      <c r="O1142" s="255"/>
      <c r="P1142" s="255"/>
      <c r="Q1142" s="255"/>
      <c r="R1142" s="255"/>
      <c r="S1142" s="255"/>
      <c r="T1142" s="255"/>
      <c r="U1142" s="255"/>
      <c r="V1142" s="255"/>
      <c r="W1142" s="255"/>
      <c r="X1142" s="255"/>
      <c r="Y1142" s="255"/>
      <c r="Z1142" s="255"/>
      <c r="AA1142" s="255"/>
      <c r="AB1142" s="255"/>
      <c r="AC1142" s="255"/>
      <c r="AD1142" s="255"/>
      <c r="AE1142" s="255"/>
      <c r="AF1142" s="255"/>
      <c r="AG1142" s="255"/>
      <c r="AH1142" s="255"/>
      <c r="AI1142" s="255"/>
      <c r="AJ1142" s="255"/>
      <c r="AK1142" s="255"/>
      <c r="AL1142" s="255"/>
      <c r="AM1142" s="255"/>
      <c r="AN1142" s="255"/>
      <c r="AO1142" s="255"/>
      <c r="AP1142" s="255"/>
      <c r="AQ1142" s="255"/>
      <c r="AR1142" s="255"/>
      <c r="AS1142" s="255"/>
      <c r="AT1142" s="255"/>
      <c r="AU1142" s="255"/>
      <c r="AV1142" s="255"/>
      <c r="AW1142" s="255"/>
      <c r="AX1142" s="255"/>
    </row>
    <row r="1143" spans="2:50" x14ac:dyDescent="0.2">
      <c r="B1143" s="255"/>
      <c r="C1143" s="255"/>
      <c r="D1143" s="255"/>
      <c r="E1143" s="255"/>
      <c r="F1143" s="255"/>
      <c r="G1143" s="255"/>
      <c r="H1143" s="255"/>
      <c r="I1143" s="255"/>
      <c r="J1143" s="255"/>
      <c r="K1143" s="255"/>
      <c r="L1143" s="255"/>
      <c r="M1143" s="255"/>
      <c r="N1143" s="255"/>
      <c r="O1143" s="255"/>
      <c r="P1143" s="255"/>
      <c r="Q1143" s="255"/>
      <c r="R1143" s="255"/>
      <c r="S1143" s="255"/>
      <c r="T1143" s="255"/>
      <c r="U1143" s="255"/>
      <c r="V1143" s="255"/>
      <c r="W1143" s="255"/>
      <c r="X1143" s="255"/>
      <c r="Y1143" s="255"/>
      <c r="Z1143" s="255"/>
      <c r="AA1143" s="255"/>
      <c r="AB1143" s="255"/>
      <c r="AC1143" s="255"/>
      <c r="AD1143" s="255"/>
      <c r="AE1143" s="255"/>
      <c r="AF1143" s="255"/>
      <c r="AG1143" s="255"/>
      <c r="AH1143" s="255"/>
      <c r="AI1143" s="255"/>
      <c r="AJ1143" s="255"/>
      <c r="AK1143" s="255"/>
      <c r="AL1143" s="255"/>
      <c r="AM1143" s="255"/>
      <c r="AN1143" s="255"/>
      <c r="AO1143" s="255"/>
      <c r="AP1143" s="255"/>
      <c r="AQ1143" s="255"/>
      <c r="AR1143" s="255"/>
      <c r="AS1143" s="255"/>
      <c r="AT1143" s="255"/>
      <c r="AU1143" s="255"/>
      <c r="AV1143" s="255"/>
      <c r="AW1143" s="255"/>
      <c r="AX1143" s="255"/>
    </row>
    <row r="1144" spans="2:50" x14ac:dyDescent="0.2">
      <c r="B1144" s="255"/>
      <c r="C1144" s="255"/>
      <c r="D1144" s="255"/>
      <c r="E1144" s="255"/>
      <c r="F1144" s="255"/>
      <c r="G1144" s="255"/>
      <c r="H1144" s="255"/>
      <c r="I1144" s="255"/>
      <c r="J1144" s="255"/>
      <c r="K1144" s="255"/>
      <c r="L1144" s="255"/>
      <c r="M1144" s="255"/>
      <c r="N1144" s="255"/>
      <c r="O1144" s="255"/>
      <c r="P1144" s="255"/>
      <c r="Q1144" s="255"/>
      <c r="R1144" s="255"/>
      <c r="S1144" s="255"/>
      <c r="T1144" s="255"/>
      <c r="U1144" s="255"/>
      <c r="V1144" s="255"/>
      <c r="W1144" s="255"/>
      <c r="X1144" s="255"/>
      <c r="Y1144" s="255"/>
      <c r="Z1144" s="255"/>
      <c r="AA1144" s="255"/>
      <c r="AB1144" s="255"/>
      <c r="AC1144" s="255"/>
      <c r="AD1144" s="255"/>
      <c r="AE1144" s="255"/>
      <c r="AF1144" s="255"/>
      <c r="AG1144" s="255"/>
      <c r="AH1144" s="255"/>
      <c r="AI1144" s="255"/>
      <c r="AJ1144" s="255"/>
      <c r="AK1144" s="255"/>
      <c r="AL1144" s="255"/>
      <c r="AM1144" s="255"/>
      <c r="AN1144" s="255"/>
      <c r="AO1144" s="255"/>
      <c r="AP1144" s="255"/>
      <c r="AQ1144" s="255"/>
      <c r="AR1144" s="255"/>
      <c r="AS1144" s="255"/>
      <c r="AT1144" s="255"/>
      <c r="AU1144" s="255"/>
      <c r="AV1144" s="255"/>
      <c r="AW1144" s="255"/>
      <c r="AX1144" s="255"/>
    </row>
    <row r="1145" spans="2:50" x14ac:dyDescent="0.2">
      <c r="B1145" s="255"/>
      <c r="C1145" s="255"/>
      <c r="D1145" s="255"/>
      <c r="E1145" s="255"/>
      <c r="F1145" s="255"/>
      <c r="G1145" s="255"/>
      <c r="H1145" s="255"/>
      <c r="I1145" s="255"/>
      <c r="J1145" s="255"/>
      <c r="K1145" s="255"/>
      <c r="L1145" s="255"/>
      <c r="M1145" s="255"/>
      <c r="N1145" s="255"/>
      <c r="O1145" s="255"/>
      <c r="P1145" s="255"/>
      <c r="Q1145" s="255"/>
      <c r="R1145" s="255"/>
      <c r="S1145" s="255"/>
      <c r="T1145" s="255"/>
      <c r="U1145" s="255"/>
      <c r="V1145" s="255"/>
      <c r="W1145" s="255"/>
      <c r="X1145" s="255"/>
      <c r="Y1145" s="255"/>
      <c r="Z1145" s="255"/>
      <c r="AA1145" s="255"/>
      <c r="AB1145" s="255"/>
      <c r="AC1145" s="255"/>
      <c r="AD1145" s="255"/>
      <c r="AE1145" s="255"/>
      <c r="AF1145" s="255"/>
      <c r="AG1145" s="255"/>
      <c r="AH1145" s="255"/>
      <c r="AI1145" s="255"/>
      <c r="AJ1145" s="255"/>
      <c r="AK1145" s="255"/>
      <c r="AL1145" s="255"/>
      <c r="AM1145" s="255"/>
      <c r="AN1145" s="255"/>
      <c r="AO1145" s="255"/>
      <c r="AP1145" s="255"/>
      <c r="AQ1145" s="255"/>
      <c r="AR1145" s="255"/>
      <c r="AS1145" s="255"/>
      <c r="AT1145" s="255"/>
      <c r="AU1145" s="255"/>
      <c r="AV1145" s="255"/>
      <c r="AW1145" s="255"/>
      <c r="AX1145" s="255"/>
    </row>
    <row r="1146" spans="2:50" x14ac:dyDescent="0.2">
      <c r="B1146" s="255"/>
      <c r="C1146" s="255"/>
      <c r="D1146" s="255"/>
      <c r="E1146" s="255"/>
      <c r="F1146" s="255"/>
      <c r="G1146" s="255"/>
      <c r="H1146" s="255"/>
      <c r="I1146" s="255"/>
      <c r="J1146" s="255"/>
      <c r="K1146" s="255"/>
      <c r="L1146" s="255"/>
      <c r="M1146" s="255"/>
      <c r="N1146" s="255"/>
      <c r="O1146" s="255"/>
      <c r="P1146" s="255"/>
      <c r="Q1146" s="255"/>
      <c r="R1146" s="255"/>
      <c r="S1146" s="255"/>
      <c r="T1146" s="255"/>
      <c r="U1146" s="255"/>
      <c r="V1146" s="255"/>
      <c r="W1146" s="255"/>
      <c r="X1146" s="255"/>
      <c r="Y1146" s="255"/>
      <c r="Z1146" s="255"/>
      <c r="AA1146" s="255"/>
      <c r="AB1146" s="255"/>
      <c r="AC1146" s="255"/>
      <c r="AD1146" s="255"/>
      <c r="AE1146" s="255"/>
      <c r="AF1146" s="255"/>
      <c r="AG1146" s="255"/>
      <c r="AH1146" s="255"/>
      <c r="AI1146" s="255"/>
      <c r="AJ1146" s="255"/>
      <c r="AK1146" s="255"/>
      <c r="AL1146" s="255"/>
      <c r="AM1146" s="255"/>
      <c r="AN1146" s="255"/>
      <c r="AO1146" s="255"/>
      <c r="AP1146" s="255"/>
      <c r="AQ1146" s="255"/>
      <c r="AR1146" s="255"/>
      <c r="AS1146" s="255"/>
      <c r="AT1146" s="255"/>
      <c r="AU1146" s="255"/>
      <c r="AV1146" s="255"/>
      <c r="AW1146" s="255"/>
      <c r="AX1146" s="255"/>
    </row>
    <row r="1147" spans="2:50" x14ac:dyDescent="0.2">
      <c r="B1147" s="255"/>
      <c r="C1147" s="255"/>
      <c r="D1147" s="255"/>
      <c r="E1147" s="255"/>
      <c r="F1147" s="255"/>
      <c r="G1147" s="255"/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  <c r="AQ1147" s="255"/>
      <c r="AR1147" s="255"/>
      <c r="AS1147" s="255"/>
      <c r="AT1147" s="255"/>
      <c r="AU1147" s="255"/>
      <c r="AV1147" s="255"/>
      <c r="AW1147" s="255"/>
      <c r="AX1147" s="255"/>
    </row>
    <row r="1148" spans="2:50" x14ac:dyDescent="0.2">
      <c r="B1148" s="255"/>
      <c r="C1148" s="255"/>
      <c r="D1148" s="255"/>
      <c r="E1148" s="255"/>
      <c r="F1148" s="255"/>
      <c r="G1148" s="255"/>
      <c r="H1148" s="255"/>
      <c r="I1148" s="255"/>
      <c r="J1148" s="255"/>
      <c r="K1148" s="255"/>
      <c r="L1148" s="255"/>
      <c r="M1148" s="255"/>
      <c r="N1148" s="255"/>
      <c r="O1148" s="255"/>
      <c r="P1148" s="255"/>
      <c r="Q1148" s="255"/>
      <c r="R1148" s="255"/>
      <c r="S1148" s="255"/>
      <c r="T1148" s="255"/>
      <c r="U1148" s="255"/>
      <c r="V1148" s="255"/>
      <c r="W1148" s="255"/>
      <c r="X1148" s="255"/>
      <c r="Y1148" s="255"/>
      <c r="Z1148" s="255"/>
      <c r="AA1148" s="255"/>
      <c r="AB1148" s="255"/>
      <c r="AC1148" s="255"/>
      <c r="AD1148" s="255"/>
      <c r="AE1148" s="255"/>
      <c r="AF1148" s="255"/>
      <c r="AG1148" s="255"/>
      <c r="AH1148" s="255"/>
      <c r="AI1148" s="255"/>
      <c r="AJ1148" s="255"/>
      <c r="AK1148" s="255"/>
      <c r="AL1148" s="255"/>
      <c r="AM1148" s="255"/>
      <c r="AN1148" s="255"/>
      <c r="AO1148" s="255"/>
      <c r="AP1148" s="255"/>
      <c r="AQ1148" s="255"/>
      <c r="AR1148" s="255"/>
      <c r="AS1148" s="255"/>
      <c r="AT1148" s="255"/>
      <c r="AU1148" s="255"/>
      <c r="AV1148" s="255"/>
      <c r="AW1148" s="255"/>
      <c r="AX1148" s="255"/>
    </row>
    <row r="1149" spans="2:50" x14ac:dyDescent="0.2">
      <c r="B1149" s="255"/>
      <c r="C1149" s="255"/>
      <c r="D1149" s="255"/>
      <c r="E1149" s="255"/>
      <c r="F1149" s="255"/>
      <c r="G1149" s="255"/>
      <c r="H1149" s="255"/>
      <c r="I1149" s="255"/>
      <c r="J1149" s="255"/>
      <c r="K1149" s="255"/>
      <c r="L1149" s="255"/>
      <c r="M1149" s="255"/>
      <c r="N1149" s="255"/>
      <c r="O1149" s="255"/>
      <c r="P1149" s="255"/>
      <c r="Q1149" s="255"/>
      <c r="R1149" s="255"/>
      <c r="S1149" s="255"/>
      <c r="T1149" s="255"/>
      <c r="U1149" s="255"/>
      <c r="V1149" s="255"/>
      <c r="W1149" s="255"/>
      <c r="X1149" s="255"/>
      <c r="Y1149" s="255"/>
      <c r="Z1149" s="255"/>
      <c r="AA1149" s="255"/>
      <c r="AB1149" s="255"/>
      <c r="AC1149" s="255"/>
      <c r="AD1149" s="255"/>
      <c r="AE1149" s="255"/>
      <c r="AF1149" s="255"/>
      <c r="AG1149" s="255"/>
      <c r="AH1149" s="255"/>
      <c r="AI1149" s="255"/>
      <c r="AJ1149" s="255"/>
      <c r="AK1149" s="255"/>
      <c r="AL1149" s="255"/>
      <c r="AM1149" s="255"/>
      <c r="AN1149" s="255"/>
      <c r="AO1149" s="255"/>
      <c r="AP1149" s="255"/>
      <c r="AQ1149" s="255"/>
      <c r="AR1149" s="255"/>
      <c r="AS1149" s="255"/>
      <c r="AT1149" s="255"/>
      <c r="AU1149" s="255"/>
      <c r="AV1149" s="255"/>
      <c r="AW1149" s="255"/>
      <c r="AX1149" s="255"/>
    </row>
    <row r="1150" spans="2:50" x14ac:dyDescent="0.2">
      <c r="B1150" s="255"/>
      <c r="C1150" s="255"/>
      <c r="D1150" s="255"/>
      <c r="E1150" s="255"/>
      <c r="F1150" s="255"/>
      <c r="G1150" s="255"/>
      <c r="H1150" s="255"/>
      <c r="I1150" s="255"/>
      <c r="J1150" s="255"/>
      <c r="K1150" s="255"/>
      <c r="L1150" s="255"/>
      <c r="M1150" s="255"/>
      <c r="N1150" s="255"/>
      <c r="O1150" s="255"/>
      <c r="P1150" s="255"/>
      <c r="Q1150" s="255"/>
      <c r="R1150" s="255"/>
      <c r="S1150" s="255"/>
      <c r="T1150" s="255"/>
      <c r="U1150" s="255"/>
      <c r="V1150" s="255"/>
      <c r="W1150" s="255"/>
      <c r="X1150" s="255"/>
      <c r="Y1150" s="255"/>
      <c r="Z1150" s="255"/>
      <c r="AA1150" s="255"/>
      <c r="AB1150" s="255"/>
      <c r="AC1150" s="255"/>
      <c r="AD1150" s="255"/>
      <c r="AE1150" s="255"/>
      <c r="AF1150" s="255"/>
      <c r="AG1150" s="255"/>
      <c r="AH1150" s="255"/>
      <c r="AI1150" s="255"/>
      <c r="AJ1150" s="255"/>
      <c r="AK1150" s="255"/>
      <c r="AL1150" s="255"/>
      <c r="AM1150" s="255"/>
      <c r="AN1150" s="255"/>
      <c r="AO1150" s="255"/>
      <c r="AP1150" s="255"/>
      <c r="AQ1150" s="255"/>
      <c r="AR1150" s="255"/>
      <c r="AS1150" s="255"/>
      <c r="AT1150" s="255"/>
      <c r="AU1150" s="255"/>
      <c r="AV1150" s="255"/>
      <c r="AW1150" s="255"/>
      <c r="AX1150" s="255"/>
    </row>
    <row r="1151" spans="2:50" x14ac:dyDescent="0.2">
      <c r="B1151" s="255"/>
      <c r="C1151" s="255"/>
      <c r="D1151" s="255"/>
      <c r="E1151" s="255"/>
      <c r="F1151" s="255"/>
      <c r="G1151" s="255"/>
      <c r="H1151" s="255"/>
      <c r="I1151" s="255"/>
      <c r="J1151" s="255"/>
      <c r="K1151" s="255"/>
      <c r="L1151" s="255"/>
      <c r="M1151" s="255"/>
      <c r="N1151" s="255"/>
      <c r="O1151" s="255"/>
      <c r="P1151" s="255"/>
      <c r="Q1151" s="255"/>
      <c r="R1151" s="255"/>
      <c r="S1151" s="255"/>
      <c r="T1151" s="255"/>
      <c r="U1151" s="255"/>
      <c r="V1151" s="255"/>
      <c r="W1151" s="255"/>
      <c r="X1151" s="255"/>
      <c r="Y1151" s="255"/>
      <c r="Z1151" s="255"/>
      <c r="AA1151" s="255"/>
      <c r="AB1151" s="255"/>
      <c r="AC1151" s="255"/>
      <c r="AD1151" s="255"/>
      <c r="AE1151" s="255"/>
      <c r="AF1151" s="255"/>
      <c r="AG1151" s="255"/>
      <c r="AH1151" s="255"/>
      <c r="AI1151" s="255"/>
      <c r="AJ1151" s="255"/>
      <c r="AK1151" s="255"/>
      <c r="AL1151" s="255"/>
      <c r="AM1151" s="255"/>
      <c r="AN1151" s="255"/>
      <c r="AO1151" s="255"/>
      <c r="AP1151" s="255"/>
      <c r="AQ1151" s="255"/>
      <c r="AR1151" s="255"/>
      <c r="AS1151" s="255"/>
      <c r="AT1151" s="255"/>
      <c r="AU1151" s="255"/>
      <c r="AV1151" s="255"/>
      <c r="AW1151" s="255"/>
      <c r="AX1151" s="255"/>
    </row>
    <row r="1152" spans="2:50" x14ac:dyDescent="0.2">
      <c r="B1152" s="255"/>
      <c r="C1152" s="255"/>
      <c r="D1152" s="255"/>
      <c r="E1152" s="255"/>
      <c r="F1152" s="255"/>
      <c r="G1152" s="255"/>
      <c r="H1152" s="255"/>
      <c r="I1152" s="255"/>
      <c r="J1152" s="255"/>
      <c r="K1152" s="255"/>
      <c r="L1152" s="255"/>
      <c r="M1152" s="255"/>
      <c r="N1152" s="255"/>
      <c r="O1152" s="255"/>
      <c r="P1152" s="255"/>
      <c r="Q1152" s="255"/>
      <c r="R1152" s="255"/>
      <c r="S1152" s="255"/>
      <c r="T1152" s="255"/>
      <c r="U1152" s="255"/>
      <c r="V1152" s="255"/>
      <c r="W1152" s="255"/>
      <c r="X1152" s="255"/>
      <c r="Y1152" s="255"/>
      <c r="Z1152" s="255"/>
      <c r="AA1152" s="255"/>
      <c r="AB1152" s="255"/>
      <c r="AC1152" s="255"/>
      <c r="AD1152" s="255"/>
      <c r="AE1152" s="255"/>
      <c r="AF1152" s="255"/>
      <c r="AG1152" s="255"/>
      <c r="AH1152" s="255"/>
      <c r="AI1152" s="255"/>
      <c r="AJ1152" s="255"/>
      <c r="AK1152" s="255"/>
      <c r="AL1152" s="255"/>
      <c r="AM1152" s="255"/>
      <c r="AN1152" s="255"/>
      <c r="AO1152" s="255"/>
      <c r="AP1152" s="255"/>
      <c r="AQ1152" s="255"/>
      <c r="AR1152" s="255"/>
      <c r="AS1152" s="255"/>
      <c r="AT1152" s="255"/>
      <c r="AU1152" s="255"/>
      <c r="AV1152" s="255"/>
      <c r="AW1152" s="255"/>
      <c r="AX1152" s="255"/>
    </row>
    <row r="1153" spans="2:50" x14ac:dyDescent="0.2">
      <c r="B1153" s="255"/>
      <c r="C1153" s="255"/>
      <c r="D1153" s="255"/>
      <c r="E1153" s="255"/>
      <c r="F1153" s="255"/>
      <c r="G1153" s="255"/>
      <c r="H1153" s="255"/>
      <c r="I1153" s="255"/>
      <c r="J1153" s="255"/>
      <c r="K1153" s="255"/>
      <c r="L1153" s="255"/>
      <c r="M1153" s="255"/>
      <c r="N1153" s="255"/>
      <c r="O1153" s="255"/>
      <c r="P1153" s="255"/>
      <c r="Q1153" s="255"/>
      <c r="R1153" s="255"/>
      <c r="S1153" s="255"/>
      <c r="T1153" s="255"/>
      <c r="U1153" s="255"/>
      <c r="V1153" s="255"/>
      <c r="W1153" s="255"/>
      <c r="X1153" s="255"/>
      <c r="Y1153" s="255"/>
      <c r="Z1153" s="255"/>
      <c r="AA1153" s="255"/>
      <c r="AB1153" s="255"/>
      <c r="AC1153" s="255"/>
      <c r="AD1153" s="255"/>
      <c r="AE1153" s="255"/>
      <c r="AF1153" s="255"/>
      <c r="AG1153" s="255"/>
      <c r="AH1153" s="255"/>
      <c r="AI1153" s="255"/>
      <c r="AJ1153" s="255"/>
      <c r="AK1153" s="255"/>
      <c r="AL1153" s="255"/>
      <c r="AM1153" s="255"/>
      <c r="AN1153" s="255"/>
      <c r="AO1153" s="255"/>
      <c r="AP1153" s="255"/>
      <c r="AQ1153" s="255"/>
      <c r="AR1153" s="255"/>
      <c r="AS1153" s="255"/>
      <c r="AT1153" s="255"/>
      <c r="AU1153" s="255"/>
      <c r="AV1153" s="255"/>
      <c r="AW1153" s="255"/>
      <c r="AX1153" s="255"/>
    </row>
    <row r="1154" spans="2:50" x14ac:dyDescent="0.2">
      <c r="B1154" s="255"/>
      <c r="C1154" s="255"/>
      <c r="D1154" s="255"/>
      <c r="E1154" s="255"/>
      <c r="F1154" s="255"/>
      <c r="G1154" s="255"/>
      <c r="H1154" s="255"/>
      <c r="I1154" s="255"/>
      <c r="J1154" s="255"/>
      <c r="K1154" s="255"/>
      <c r="L1154" s="255"/>
      <c r="M1154" s="255"/>
      <c r="N1154" s="255"/>
      <c r="O1154" s="255"/>
      <c r="P1154" s="255"/>
      <c r="Q1154" s="255"/>
      <c r="R1154" s="255"/>
      <c r="S1154" s="255"/>
      <c r="T1154" s="255"/>
      <c r="U1154" s="255"/>
      <c r="V1154" s="255"/>
      <c r="W1154" s="255"/>
      <c r="X1154" s="255"/>
      <c r="Y1154" s="255"/>
      <c r="Z1154" s="255"/>
      <c r="AA1154" s="255"/>
      <c r="AB1154" s="255"/>
      <c r="AC1154" s="255"/>
      <c r="AD1154" s="255"/>
      <c r="AE1154" s="255"/>
      <c r="AF1154" s="255"/>
      <c r="AG1154" s="255"/>
      <c r="AH1154" s="255"/>
      <c r="AI1154" s="255"/>
      <c r="AJ1154" s="255"/>
      <c r="AK1154" s="255"/>
      <c r="AL1154" s="255"/>
      <c r="AM1154" s="255"/>
      <c r="AN1154" s="255"/>
      <c r="AO1154" s="255"/>
      <c r="AP1154" s="255"/>
      <c r="AQ1154" s="255"/>
      <c r="AR1154" s="255"/>
      <c r="AS1154" s="255"/>
      <c r="AT1154" s="255"/>
      <c r="AU1154" s="255"/>
      <c r="AV1154" s="255"/>
      <c r="AW1154" s="255"/>
      <c r="AX1154" s="255"/>
    </row>
    <row r="1155" spans="2:50" x14ac:dyDescent="0.2">
      <c r="B1155" s="255"/>
      <c r="C1155" s="255"/>
      <c r="D1155" s="255"/>
      <c r="E1155" s="255"/>
      <c r="F1155" s="255"/>
      <c r="G1155" s="255"/>
      <c r="H1155" s="255"/>
      <c r="I1155" s="255"/>
      <c r="J1155" s="255"/>
      <c r="K1155" s="255"/>
      <c r="L1155" s="255"/>
      <c r="M1155" s="255"/>
      <c r="N1155" s="255"/>
      <c r="O1155" s="255"/>
      <c r="P1155" s="255"/>
      <c r="Q1155" s="255"/>
      <c r="R1155" s="255"/>
      <c r="S1155" s="255"/>
      <c r="T1155" s="255"/>
      <c r="U1155" s="255"/>
      <c r="V1155" s="255"/>
      <c r="W1155" s="255"/>
      <c r="X1155" s="255"/>
      <c r="Y1155" s="255"/>
      <c r="Z1155" s="255"/>
      <c r="AA1155" s="255"/>
      <c r="AB1155" s="255"/>
      <c r="AC1155" s="255"/>
      <c r="AD1155" s="255"/>
      <c r="AE1155" s="255"/>
      <c r="AF1155" s="255"/>
      <c r="AG1155" s="255"/>
      <c r="AH1155" s="255"/>
      <c r="AI1155" s="255"/>
      <c r="AJ1155" s="255"/>
      <c r="AK1155" s="255"/>
      <c r="AL1155" s="255"/>
      <c r="AM1155" s="255"/>
      <c r="AN1155" s="255"/>
      <c r="AO1155" s="255"/>
      <c r="AP1155" s="255"/>
      <c r="AQ1155" s="255"/>
      <c r="AR1155" s="255"/>
      <c r="AS1155" s="255"/>
      <c r="AT1155" s="255"/>
      <c r="AU1155" s="255"/>
      <c r="AV1155" s="255"/>
      <c r="AW1155" s="255"/>
      <c r="AX1155" s="255"/>
    </row>
    <row r="1156" spans="2:50" x14ac:dyDescent="0.2">
      <c r="B1156" s="255"/>
      <c r="C1156" s="255"/>
      <c r="D1156" s="255"/>
      <c r="E1156" s="255"/>
      <c r="F1156" s="255"/>
      <c r="G1156" s="255"/>
      <c r="H1156" s="255"/>
      <c r="I1156" s="255"/>
      <c r="J1156" s="255"/>
      <c r="K1156" s="255"/>
      <c r="L1156" s="255"/>
      <c r="M1156" s="255"/>
      <c r="N1156" s="255"/>
      <c r="O1156" s="255"/>
      <c r="P1156" s="255"/>
      <c r="Q1156" s="255"/>
      <c r="R1156" s="255"/>
      <c r="S1156" s="255"/>
      <c r="T1156" s="255"/>
      <c r="U1156" s="255"/>
      <c r="V1156" s="255"/>
      <c r="W1156" s="255"/>
      <c r="X1156" s="255"/>
      <c r="Y1156" s="255"/>
      <c r="Z1156" s="255"/>
      <c r="AA1156" s="255"/>
      <c r="AB1156" s="255"/>
      <c r="AC1156" s="255"/>
      <c r="AD1156" s="255"/>
      <c r="AE1156" s="255"/>
      <c r="AF1156" s="255"/>
      <c r="AG1156" s="255"/>
      <c r="AH1156" s="255"/>
      <c r="AI1156" s="255"/>
      <c r="AJ1156" s="255"/>
      <c r="AK1156" s="255"/>
      <c r="AL1156" s="255"/>
      <c r="AM1156" s="255"/>
      <c r="AN1156" s="255"/>
      <c r="AO1156" s="255"/>
      <c r="AP1156" s="255"/>
      <c r="AQ1156" s="255"/>
      <c r="AR1156" s="255"/>
      <c r="AS1156" s="255"/>
      <c r="AT1156" s="255"/>
      <c r="AU1156" s="255"/>
      <c r="AV1156" s="255"/>
      <c r="AW1156" s="255"/>
      <c r="AX1156" s="255"/>
    </row>
    <row r="1157" spans="2:50" x14ac:dyDescent="0.2">
      <c r="B1157" s="255"/>
      <c r="C1157" s="255"/>
      <c r="D1157" s="255"/>
      <c r="E1157" s="255"/>
      <c r="F1157" s="255"/>
      <c r="G1157" s="255"/>
      <c r="H1157" s="255"/>
      <c r="I1157" s="255"/>
      <c r="J1157" s="255"/>
      <c r="K1157" s="255"/>
      <c r="L1157" s="255"/>
      <c r="M1157" s="255"/>
      <c r="N1157" s="255"/>
      <c r="O1157" s="255"/>
      <c r="P1157" s="255"/>
      <c r="Q1157" s="255"/>
      <c r="R1157" s="255"/>
      <c r="S1157" s="255"/>
      <c r="T1157" s="255"/>
      <c r="U1157" s="255"/>
      <c r="V1157" s="255"/>
      <c r="W1157" s="255"/>
      <c r="X1157" s="255"/>
      <c r="Y1157" s="255"/>
      <c r="Z1157" s="255"/>
      <c r="AA1157" s="255"/>
      <c r="AB1157" s="255"/>
      <c r="AC1157" s="255"/>
      <c r="AD1157" s="255"/>
      <c r="AE1157" s="255"/>
      <c r="AF1157" s="255"/>
      <c r="AG1157" s="255"/>
      <c r="AH1157" s="255"/>
      <c r="AI1157" s="255"/>
      <c r="AJ1157" s="255"/>
      <c r="AK1157" s="255"/>
      <c r="AL1157" s="255"/>
      <c r="AM1157" s="255"/>
      <c r="AN1157" s="255"/>
      <c r="AO1157" s="255"/>
      <c r="AP1157" s="255"/>
      <c r="AQ1157" s="255"/>
      <c r="AR1157" s="255"/>
      <c r="AS1157" s="255"/>
      <c r="AT1157" s="255"/>
      <c r="AU1157" s="255"/>
      <c r="AV1157" s="255"/>
      <c r="AW1157" s="255"/>
      <c r="AX1157" s="255"/>
    </row>
    <row r="1158" spans="2:50" x14ac:dyDescent="0.2">
      <c r="B1158" s="255"/>
      <c r="C1158" s="255"/>
      <c r="D1158" s="255"/>
      <c r="E1158" s="255"/>
      <c r="F1158" s="255"/>
      <c r="G1158" s="255"/>
      <c r="H1158" s="255"/>
      <c r="I1158" s="255"/>
      <c r="J1158" s="255"/>
      <c r="K1158" s="255"/>
      <c r="L1158" s="255"/>
      <c r="M1158" s="255"/>
      <c r="N1158" s="255"/>
      <c r="O1158" s="255"/>
      <c r="P1158" s="255"/>
      <c r="Q1158" s="255"/>
      <c r="R1158" s="255"/>
      <c r="S1158" s="255"/>
      <c r="T1158" s="255"/>
      <c r="U1158" s="255"/>
      <c r="V1158" s="255"/>
      <c r="W1158" s="255"/>
      <c r="X1158" s="255"/>
      <c r="Y1158" s="255"/>
      <c r="Z1158" s="255"/>
      <c r="AA1158" s="255"/>
      <c r="AB1158" s="255"/>
      <c r="AC1158" s="255"/>
      <c r="AD1158" s="255"/>
      <c r="AE1158" s="255"/>
      <c r="AF1158" s="255"/>
      <c r="AG1158" s="255"/>
      <c r="AH1158" s="255"/>
      <c r="AI1158" s="255"/>
      <c r="AJ1158" s="255"/>
      <c r="AK1158" s="255"/>
      <c r="AL1158" s="255"/>
      <c r="AM1158" s="255"/>
      <c r="AN1158" s="255"/>
      <c r="AO1158" s="255"/>
      <c r="AP1158" s="255"/>
      <c r="AQ1158" s="255"/>
      <c r="AR1158" s="255"/>
      <c r="AS1158" s="255"/>
      <c r="AT1158" s="255"/>
      <c r="AU1158" s="255"/>
      <c r="AV1158" s="255"/>
      <c r="AW1158" s="255"/>
      <c r="AX1158" s="255"/>
    </row>
    <row r="1159" spans="2:50" x14ac:dyDescent="0.2">
      <c r="B1159" s="255"/>
      <c r="C1159" s="255"/>
      <c r="D1159" s="255"/>
      <c r="E1159" s="255"/>
      <c r="F1159" s="255"/>
      <c r="G1159" s="255"/>
      <c r="H1159" s="255"/>
      <c r="I1159" s="255"/>
      <c r="J1159" s="255"/>
      <c r="K1159" s="255"/>
      <c r="L1159" s="255"/>
      <c r="M1159" s="255"/>
      <c r="N1159" s="255"/>
      <c r="O1159" s="255"/>
      <c r="P1159" s="255"/>
      <c r="Q1159" s="255"/>
      <c r="R1159" s="255"/>
      <c r="S1159" s="255"/>
      <c r="T1159" s="255"/>
      <c r="U1159" s="255"/>
      <c r="V1159" s="255"/>
      <c r="W1159" s="255"/>
      <c r="X1159" s="255"/>
      <c r="Y1159" s="255"/>
      <c r="Z1159" s="255"/>
      <c r="AA1159" s="255"/>
      <c r="AB1159" s="255"/>
      <c r="AC1159" s="255"/>
      <c r="AD1159" s="255"/>
      <c r="AE1159" s="255"/>
      <c r="AF1159" s="255"/>
      <c r="AG1159" s="255"/>
      <c r="AH1159" s="255"/>
      <c r="AI1159" s="255"/>
      <c r="AJ1159" s="255"/>
      <c r="AK1159" s="255"/>
      <c r="AL1159" s="255"/>
      <c r="AM1159" s="255"/>
      <c r="AN1159" s="255"/>
      <c r="AO1159" s="255"/>
      <c r="AP1159" s="255"/>
      <c r="AQ1159" s="255"/>
      <c r="AR1159" s="255"/>
      <c r="AS1159" s="255"/>
      <c r="AT1159" s="255"/>
      <c r="AU1159" s="255"/>
      <c r="AV1159" s="255"/>
      <c r="AW1159" s="255"/>
      <c r="AX1159" s="255"/>
    </row>
    <row r="1160" spans="2:50" x14ac:dyDescent="0.2">
      <c r="B1160" s="255"/>
      <c r="C1160" s="255"/>
      <c r="D1160" s="255"/>
      <c r="E1160" s="255"/>
      <c r="F1160" s="255"/>
      <c r="G1160" s="255"/>
      <c r="H1160" s="255"/>
      <c r="I1160" s="255"/>
      <c r="J1160" s="255"/>
      <c r="K1160" s="255"/>
      <c r="L1160" s="255"/>
      <c r="M1160" s="255"/>
      <c r="N1160" s="255"/>
      <c r="O1160" s="255"/>
      <c r="P1160" s="255"/>
      <c r="Q1160" s="255"/>
      <c r="R1160" s="255"/>
      <c r="S1160" s="255"/>
      <c r="T1160" s="255"/>
      <c r="U1160" s="255"/>
      <c r="V1160" s="255"/>
      <c r="W1160" s="255"/>
      <c r="X1160" s="255"/>
      <c r="Y1160" s="255"/>
      <c r="Z1160" s="255"/>
      <c r="AA1160" s="255"/>
      <c r="AB1160" s="255"/>
      <c r="AC1160" s="255"/>
      <c r="AD1160" s="255"/>
      <c r="AE1160" s="255"/>
      <c r="AF1160" s="255"/>
      <c r="AG1160" s="255"/>
      <c r="AH1160" s="255"/>
      <c r="AI1160" s="255"/>
      <c r="AJ1160" s="255"/>
      <c r="AK1160" s="255"/>
      <c r="AL1160" s="255"/>
      <c r="AM1160" s="255"/>
      <c r="AN1160" s="255"/>
      <c r="AO1160" s="255"/>
      <c r="AP1160" s="255"/>
      <c r="AQ1160" s="255"/>
      <c r="AR1160" s="255"/>
      <c r="AS1160" s="255"/>
      <c r="AT1160" s="255"/>
      <c r="AU1160" s="255"/>
      <c r="AV1160" s="255"/>
      <c r="AW1160" s="255"/>
      <c r="AX1160" s="255"/>
    </row>
    <row r="1161" spans="2:50" x14ac:dyDescent="0.2">
      <c r="B1161" s="255"/>
      <c r="C1161" s="255"/>
      <c r="D1161" s="255"/>
      <c r="E1161" s="255"/>
      <c r="F1161" s="255"/>
      <c r="G1161" s="255"/>
      <c r="H1161" s="255"/>
      <c r="I1161" s="255"/>
      <c r="J1161" s="255"/>
      <c r="K1161" s="255"/>
      <c r="L1161" s="255"/>
      <c r="M1161" s="255"/>
      <c r="N1161" s="255"/>
      <c r="O1161" s="255"/>
      <c r="P1161" s="255"/>
      <c r="Q1161" s="255"/>
      <c r="R1161" s="255"/>
      <c r="S1161" s="255"/>
      <c r="T1161" s="255"/>
      <c r="U1161" s="255"/>
      <c r="V1161" s="255"/>
      <c r="W1161" s="255"/>
      <c r="X1161" s="255"/>
      <c r="Y1161" s="255"/>
      <c r="Z1161" s="255"/>
      <c r="AA1161" s="255"/>
      <c r="AB1161" s="255"/>
      <c r="AC1161" s="255"/>
      <c r="AD1161" s="255"/>
      <c r="AE1161" s="255"/>
      <c r="AF1161" s="255"/>
      <c r="AG1161" s="255"/>
      <c r="AH1161" s="255"/>
      <c r="AI1161" s="255"/>
      <c r="AJ1161" s="255"/>
      <c r="AK1161" s="255"/>
      <c r="AL1161" s="255"/>
      <c r="AM1161" s="255"/>
      <c r="AN1161" s="255"/>
      <c r="AO1161" s="255"/>
      <c r="AP1161" s="255"/>
      <c r="AQ1161" s="255"/>
      <c r="AR1161" s="255"/>
      <c r="AS1161" s="255"/>
      <c r="AT1161" s="255"/>
      <c r="AU1161" s="255"/>
      <c r="AV1161" s="255"/>
      <c r="AW1161" s="255"/>
      <c r="AX1161" s="255"/>
    </row>
    <row r="1162" spans="2:50" x14ac:dyDescent="0.2">
      <c r="B1162" s="255"/>
      <c r="C1162" s="255"/>
      <c r="D1162" s="255"/>
      <c r="E1162" s="255"/>
      <c r="F1162" s="255"/>
      <c r="G1162" s="255"/>
      <c r="H1162" s="255"/>
      <c r="I1162" s="255"/>
      <c r="J1162" s="255"/>
      <c r="K1162" s="255"/>
      <c r="L1162" s="255"/>
      <c r="M1162" s="255"/>
      <c r="N1162" s="255"/>
      <c r="O1162" s="255"/>
      <c r="P1162" s="255"/>
      <c r="Q1162" s="255"/>
      <c r="R1162" s="255"/>
      <c r="S1162" s="255"/>
      <c r="T1162" s="255"/>
      <c r="U1162" s="255"/>
      <c r="V1162" s="255"/>
      <c r="W1162" s="255"/>
      <c r="X1162" s="255"/>
      <c r="Y1162" s="255"/>
      <c r="Z1162" s="255"/>
      <c r="AA1162" s="255"/>
      <c r="AB1162" s="255"/>
      <c r="AC1162" s="255"/>
      <c r="AD1162" s="255"/>
      <c r="AE1162" s="255"/>
      <c r="AF1162" s="255"/>
      <c r="AG1162" s="255"/>
      <c r="AH1162" s="255"/>
      <c r="AI1162" s="255"/>
      <c r="AJ1162" s="255"/>
      <c r="AK1162" s="255"/>
      <c r="AL1162" s="255"/>
      <c r="AM1162" s="255"/>
      <c r="AN1162" s="255"/>
      <c r="AO1162" s="255"/>
      <c r="AP1162" s="255"/>
      <c r="AQ1162" s="255"/>
      <c r="AR1162" s="255"/>
      <c r="AS1162" s="255"/>
      <c r="AT1162" s="255"/>
      <c r="AU1162" s="255"/>
      <c r="AV1162" s="255"/>
      <c r="AW1162" s="255"/>
      <c r="AX1162" s="255"/>
    </row>
    <row r="1163" spans="2:50" x14ac:dyDescent="0.2">
      <c r="B1163" s="255"/>
      <c r="C1163" s="255"/>
      <c r="D1163" s="255"/>
      <c r="E1163" s="255"/>
      <c r="F1163" s="255"/>
      <c r="G1163" s="255"/>
      <c r="H1163" s="255"/>
      <c r="I1163" s="255"/>
      <c r="J1163" s="255"/>
      <c r="K1163" s="255"/>
      <c r="L1163" s="255"/>
      <c r="M1163" s="255"/>
      <c r="N1163" s="255"/>
      <c r="O1163" s="255"/>
      <c r="P1163" s="255"/>
      <c r="Q1163" s="255"/>
      <c r="R1163" s="255"/>
      <c r="S1163" s="255"/>
      <c r="T1163" s="255"/>
      <c r="U1163" s="255"/>
      <c r="V1163" s="255"/>
      <c r="W1163" s="255"/>
      <c r="X1163" s="255"/>
      <c r="Y1163" s="255"/>
      <c r="Z1163" s="255"/>
      <c r="AA1163" s="255"/>
      <c r="AB1163" s="255"/>
      <c r="AC1163" s="255"/>
      <c r="AD1163" s="255"/>
      <c r="AE1163" s="255"/>
      <c r="AF1163" s="255"/>
      <c r="AG1163" s="255"/>
      <c r="AH1163" s="255"/>
      <c r="AI1163" s="255"/>
      <c r="AJ1163" s="255"/>
      <c r="AK1163" s="255"/>
      <c r="AL1163" s="255"/>
      <c r="AM1163" s="255"/>
      <c r="AN1163" s="255"/>
      <c r="AO1163" s="255"/>
      <c r="AP1163" s="255"/>
      <c r="AQ1163" s="255"/>
      <c r="AR1163" s="255"/>
      <c r="AS1163" s="255"/>
      <c r="AT1163" s="255"/>
      <c r="AU1163" s="255"/>
      <c r="AV1163" s="255"/>
      <c r="AW1163" s="255"/>
      <c r="AX1163" s="255"/>
    </row>
    <row r="1164" spans="2:50" x14ac:dyDescent="0.2">
      <c r="B1164" s="255"/>
      <c r="C1164" s="255"/>
      <c r="D1164" s="255"/>
      <c r="E1164" s="255"/>
      <c r="F1164" s="255"/>
      <c r="G1164" s="255"/>
      <c r="H1164" s="255"/>
      <c r="I1164" s="255"/>
      <c r="J1164" s="255"/>
      <c r="K1164" s="255"/>
      <c r="L1164" s="255"/>
      <c r="M1164" s="255"/>
      <c r="N1164" s="255"/>
      <c r="O1164" s="255"/>
      <c r="P1164" s="255"/>
      <c r="Q1164" s="255"/>
      <c r="R1164" s="255"/>
      <c r="S1164" s="255"/>
      <c r="T1164" s="255"/>
      <c r="U1164" s="255"/>
      <c r="V1164" s="255"/>
      <c r="W1164" s="255"/>
      <c r="X1164" s="255"/>
      <c r="Y1164" s="255"/>
      <c r="Z1164" s="255"/>
      <c r="AA1164" s="255"/>
      <c r="AB1164" s="255"/>
      <c r="AC1164" s="255"/>
      <c r="AD1164" s="255"/>
      <c r="AE1164" s="255"/>
      <c r="AF1164" s="255"/>
      <c r="AG1164" s="255"/>
      <c r="AH1164" s="255"/>
      <c r="AI1164" s="255"/>
      <c r="AJ1164" s="255"/>
      <c r="AK1164" s="255"/>
      <c r="AL1164" s="255"/>
      <c r="AM1164" s="255"/>
      <c r="AN1164" s="255"/>
      <c r="AO1164" s="255"/>
      <c r="AP1164" s="255"/>
      <c r="AQ1164" s="255"/>
      <c r="AR1164" s="255"/>
      <c r="AS1164" s="255"/>
      <c r="AT1164" s="255"/>
      <c r="AU1164" s="255"/>
      <c r="AV1164" s="255"/>
      <c r="AW1164" s="255"/>
      <c r="AX1164" s="255"/>
    </row>
    <row r="1165" spans="2:50" x14ac:dyDescent="0.2">
      <c r="B1165" s="255"/>
      <c r="C1165" s="255"/>
      <c r="D1165" s="255"/>
      <c r="E1165" s="255"/>
      <c r="F1165" s="255"/>
      <c r="G1165" s="255"/>
      <c r="H1165" s="255"/>
      <c r="I1165" s="255"/>
      <c r="J1165" s="255"/>
      <c r="K1165" s="255"/>
      <c r="L1165" s="255"/>
      <c r="M1165" s="255"/>
      <c r="N1165" s="255"/>
      <c r="O1165" s="255"/>
      <c r="P1165" s="255"/>
      <c r="Q1165" s="255"/>
      <c r="R1165" s="255"/>
      <c r="S1165" s="255"/>
      <c r="T1165" s="255"/>
      <c r="U1165" s="255"/>
      <c r="V1165" s="255"/>
      <c r="W1165" s="255"/>
      <c r="X1165" s="255"/>
      <c r="Y1165" s="255"/>
      <c r="Z1165" s="255"/>
      <c r="AA1165" s="255"/>
      <c r="AB1165" s="255"/>
      <c r="AC1165" s="255"/>
      <c r="AD1165" s="255"/>
      <c r="AE1165" s="255"/>
      <c r="AF1165" s="255"/>
      <c r="AG1165" s="255"/>
      <c r="AH1165" s="255"/>
      <c r="AI1165" s="255"/>
      <c r="AJ1165" s="255"/>
      <c r="AK1165" s="255"/>
      <c r="AL1165" s="255"/>
      <c r="AM1165" s="255"/>
      <c r="AN1165" s="255"/>
      <c r="AO1165" s="255"/>
      <c r="AP1165" s="255"/>
      <c r="AQ1165" s="255"/>
      <c r="AR1165" s="255"/>
      <c r="AS1165" s="255"/>
      <c r="AT1165" s="255"/>
      <c r="AU1165" s="255"/>
      <c r="AV1165" s="255"/>
      <c r="AW1165" s="255"/>
      <c r="AX1165" s="255"/>
    </row>
    <row r="1166" spans="2:50" x14ac:dyDescent="0.2">
      <c r="B1166" s="255"/>
      <c r="C1166" s="255"/>
      <c r="D1166" s="255"/>
      <c r="E1166" s="255"/>
      <c r="F1166" s="255"/>
      <c r="G1166" s="255"/>
      <c r="H1166" s="255"/>
      <c r="I1166" s="255"/>
      <c r="J1166" s="255"/>
      <c r="K1166" s="255"/>
      <c r="L1166" s="255"/>
      <c r="M1166" s="255"/>
      <c r="N1166" s="255"/>
      <c r="O1166" s="255"/>
      <c r="P1166" s="255"/>
      <c r="Q1166" s="255"/>
      <c r="R1166" s="255"/>
      <c r="S1166" s="255"/>
      <c r="T1166" s="255"/>
      <c r="U1166" s="255"/>
      <c r="V1166" s="255"/>
      <c r="W1166" s="255"/>
      <c r="X1166" s="255"/>
      <c r="Y1166" s="255"/>
      <c r="Z1166" s="255"/>
      <c r="AA1166" s="255"/>
      <c r="AB1166" s="255"/>
      <c r="AC1166" s="255"/>
      <c r="AD1166" s="255"/>
      <c r="AE1166" s="255"/>
      <c r="AF1166" s="255"/>
      <c r="AG1166" s="255"/>
      <c r="AH1166" s="255"/>
      <c r="AI1166" s="255"/>
      <c r="AJ1166" s="255"/>
      <c r="AK1166" s="255"/>
      <c r="AL1166" s="255"/>
      <c r="AM1166" s="255"/>
      <c r="AN1166" s="255"/>
      <c r="AO1166" s="255"/>
      <c r="AP1166" s="255"/>
      <c r="AQ1166" s="255"/>
      <c r="AR1166" s="255"/>
      <c r="AS1166" s="255"/>
      <c r="AT1166" s="255"/>
      <c r="AU1166" s="255"/>
      <c r="AV1166" s="255"/>
      <c r="AW1166" s="255"/>
      <c r="AX1166" s="255"/>
    </row>
    <row r="1167" spans="2:50" x14ac:dyDescent="0.2">
      <c r="B1167" s="255"/>
      <c r="C1167" s="255"/>
      <c r="D1167" s="255"/>
      <c r="E1167" s="255"/>
      <c r="F1167" s="255"/>
      <c r="G1167" s="255"/>
      <c r="H1167" s="255"/>
      <c r="I1167" s="255"/>
      <c r="J1167" s="255"/>
      <c r="K1167" s="255"/>
      <c r="L1167" s="255"/>
      <c r="M1167" s="255"/>
      <c r="N1167" s="255"/>
      <c r="O1167" s="255"/>
      <c r="P1167" s="255"/>
      <c r="Q1167" s="255"/>
      <c r="R1167" s="255"/>
      <c r="S1167" s="255"/>
      <c r="T1167" s="255"/>
      <c r="U1167" s="255"/>
      <c r="V1167" s="255"/>
      <c r="W1167" s="255"/>
      <c r="X1167" s="255"/>
      <c r="Y1167" s="255"/>
      <c r="Z1167" s="255"/>
      <c r="AA1167" s="255"/>
      <c r="AB1167" s="255"/>
      <c r="AC1167" s="255"/>
      <c r="AD1167" s="255"/>
      <c r="AE1167" s="255"/>
      <c r="AF1167" s="255"/>
      <c r="AG1167" s="255"/>
      <c r="AH1167" s="255"/>
      <c r="AI1167" s="255"/>
      <c r="AJ1167" s="255"/>
      <c r="AK1167" s="255"/>
      <c r="AL1167" s="255"/>
      <c r="AM1167" s="255"/>
      <c r="AN1167" s="255"/>
      <c r="AO1167" s="255"/>
      <c r="AP1167" s="255"/>
      <c r="AQ1167" s="255"/>
      <c r="AR1167" s="255"/>
      <c r="AS1167" s="255"/>
      <c r="AT1167" s="255"/>
      <c r="AU1167" s="255"/>
      <c r="AV1167" s="255"/>
      <c r="AW1167" s="255"/>
      <c r="AX1167" s="255"/>
    </row>
    <row r="1168" spans="2:50" x14ac:dyDescent="0.2">
      <c r="B1168" s="255"/>
      <c r="C1168" s="255"/>
      <c r="D1168" s="255"/>
      <c r="E1168" s="255"/>
      <c r="F1168" s="255"/>
      <c r="G1168" s="255"/>
      <c r="H1168" s="255"/>
      <c r="I1168" s="255"/>
      <c r="J1168" s="255"/>
      <c r="K1168" s="255"/>
      <c r="L1168" s="255"/>
      <c r="M1168" s="255"/>
      <c r="N1168" s="255"/>
      <c r="O1168" s="255"/>
      <c r="P1168" s="255"/>
      <c r="Q1168" s="255"/>
      <c r="R1168" s="255"/>
      <c r="S1168" s="255"/>
      <c r="T1168" s="255"/>
      <c r="U1168" s="255"/>
      <c r="V1168" s="255"/>
      <c r="W1168" s="255"/>
      <c r="X1168" s="255"/>
      <c r="Y1168" s="255"/>
      <c r="Z1168" s="255"/>
      <c r="AA1168" s="255"/>
      <c r="AB1168" s="255"/>
      <c r="AC1168" s="255"/>
      <c r="AD1168" s="255"/>
      <c r="AE1168" s="255"/>
      <c r="AF1168" s="255"/>
      <c r="AG1168" s="255"/>
      <c r="AH1168" s="255"/>
      <c r="AI1168" s="255"/>
      <c r="AJ1168" s="255"/>
      <c r="AK1168" s="255"/>
      <c r="AL1168" s="255"/>
      <c r="AM1168" s="255"/>
      <c r="AN1168" s="255"/>
      <c r="AO1168" s="255"/>
      <c r="AP1168" s="255"/>
      <c r="AQ1168" s="255"/>
      <c r="AR1168" s="255"/>
      <c r="AS1168" s="255"/>
      <c r="AT1168" s="255"/>
      <c r="AU1168" s="255"/>
      <c r="AV1168" s="255"/>
      <c r="AW1168" s="255"/>
      <c r="AX1168" s="255"/>
    </row>
    <row r="1169" spans="2:50" x14ac:dyDescent="0.2">
      <c r="B1169" s="255"/>
      <c r="C1169" s="255"/>
      <c r="D1169" s="255"/>
      <c r="E1169" s="255"/>
      <c r="F1169" s="255"/>
      <c r="G1169" s="255"/>
      <c r="H1169" s="255"/>
      <c r="I1169" s="255"/>
      <c r="J1169" s="255"/>
      <c r="K1169" s="255"/>
      <c r="L1169" s="255"/>
      <c r="M1169" s="255"/>
      <c r="N1169" s="255"/>
      <c r="O1169" s="255"/>
      <c r="P1169" s="255"/>
      <c r="Q1169" s="255"/>
      <c r="R1169" s="255"/>
      <c r="S1169" s="255"/>
      <c r="T1169" s="255"/>
      <c r="U1169" s="255"/>
      <c r="V1169" s="255"/>
      <c r="W1169" s="255"/>
      <c r="X1169" s="255"/>
      <c r="Y1169" s="255"/>
      <c r="Z1169" s="255"/>
      <c r="AA1169" s="255"/>
      <c r="AB1169" s="255"/>
      <c r="AC1169" s="255"/>
      <c r="AD1169" s="255"/>
      <c r="AE1169" s="255"/>
      <c r="AF1169" s="255"/>
      <c r="AG1169" s="255"/>
      <c r="AH1169" s="255"/>
      <c r="AI1169" s="255"/>
      <c r="AJ1169" s="255"/>
      <c r="AK1169" s="255"/>
      <c r="AL1169" s="255"/>
      <c r="AM1169" s="255"/>
      <c r="AN1169" s="255"/>
      <c r="AO1169" s="255"/>
      <c r="AP1169" s="255"/>
      <c r="AQ1169" s="255"/>
      <c r="AR1169" s="255"/>
      <c r="AS1169" s="255"/>
      <c r="AT1169" s="255"/>
      <c r="AU1169" s="255"/>
      <c r="AV1169" s="255"/>
      <c r="AW1169" s="255"/>
      <c r="AX1169" s="255"/>
    </row>
    <row r="1170" spans="2:50" x14ac:dyDescent="0.2">
      <c r="B1170" s="255"/>
      <c r="C1170" s="255"/>
      <c r="D1170" s="255"/>
      <c r="E1170" s="255"/>
      <c r="F1170" s="255"/>
      <c r="G1170" s="255"/>
      <c r="H1170" s="255"/>
      <c r="I1170" s="255"/>
      <c r="J1170" s="255"/>
      <c r="K1170" s="255"/>
      <c r="L1170" s="255"/>
      <c r="M1170" s="255"/>
      <c r="N1170" s="255"/>
      <c r="O1170" s="255"/>
      <c r="P1170" s="255"/>
      <c r="Q1170" s="255"/>
      <c r="R1170" s="255"/>
      <c r="S1170" s="255"/>
      <c r="T1170" s="255"/>
      <c r="U1170" s="255"/>
      <c r="V1170" s="255"/>
      <c r="W1170" s="255"/>
      <c r="X1170" s="255"/>
      <c r="Y1170" s="255"/>
      <c r="Z1170" s="255"/>
      <c r="AA1170" s="255"/>
      <c r="AB1170" s="255"/>
      <c r="AC1170" s="255"/>
      <c r="AD1170" s="255"/>
      <c r="AE1170" s="255"/>
      <c r="AF1170" s="255"/>
      <c r="AG1170" s="255"/>
      <c r="AH1170" s="255"/>
      <c r="AI1170" s="255"/>
      <c r="AJ1170" s="255"/>
      <c r="AK1170" s="255"/>
      <c r="AL1170" s="255"/>
      <c r="AM1170" s="255"/>
      <c r="AN1170" s="255"/>
      <c r="AO1170" s="255"/>
      <c r="AP1170" s="255"/>
      <c r="AQ1170" s="255"/>
      <c r="AR1170" s="255"/>
      <c r="AS1170" s="255"/>
      <c r="AT1170" s="255"/>
      <c r="AU1170" s="255"/>
      <c r="AV1170" s="255"/>
      <c r="AW1170" s="255"/>
      <c r="AX1170" s="255"/>
    </row>
    <row r="1171" spans="2:50" x14ac:dyDescent="0.2">
      <c r="B1171" s="255"/>
      <c r="C1171" s="255"/>
      <c r="D1171" s="255"/>
      <c r="E1171" s="255"/>
      <c r="F1171" s="255"/>
      <c r="G1171" s="255"/>
      <c r="H1171" s="255"/>
      <c r="I1171" s="255"/>
      <c r="J1171" s="255"/>
      <c r="K1171" s="255"/>
      <c r="L1171" s="255"/>
      <c r="M1171" s="255"/>
      <c r="N1171" s="255"/>
      <c r="O1171" s="255"/>
      <c r="P1171" s="255"/>
      <c r="Q1171" s="255"/>
      <c r="R1171" s="255"/>
      <c r="S1171" s="255"/>
      <c r="T1171" s="255"/>
      <c r="U1171" s="255"/>
      <c r="V1171" s="255"/>
      <c r="W1171" s="255"/>
      <c r="X1171" s="255"/>
      <c r="Y1171" s="255"/>
      <c r="Z1171" s="255"/>
      <c r="AA1171" s="255"/>
      <c r="AB1171" s="255"/>
      <c r="AC1171" s="255"/>
      <c r="AD1171" s="255"/>
      <c r="AE1171" s="255"/>
      <c r="AF1171" s="255"/>
      <c r="AG1171" s="255"/>
      <c r="AH1171" s="255"/>
      <c r="AI1171" s="255"/>
      <c r="AJ1171" s="255"/>
      <c r="AK1171" s="255"/>
      <c r="AL1171" s="255"/>
      <c r="AM1171" s="255"/>
      <c r="AN1171" s="255"/>
      <c r="AO1171" s="255"/>
      <c r="AP1171" s="255"/>
      <c r="AQ1171" s="255"/>
      <c r="AR1171" s="255"/>
      <c r="AS1171" s="255"/>
      <c r="AT1171" s="255"/>
      <c r="AU1171" s="255"/>
      <c r="AV1171" s="255"/>
      <c r="AW1171" s="255"/>
      <c r="AX1171" s="255"/>
    </row>
    <row r="1172" spans="2:50" x14ac:dyDescent="0.2">
      <c r="B1172" s="255"/>
      <c r="C1172" s="255"/>
      <c r="D1172" s="255"/>
      <c r="E1172" s="255"/>
      <c r="F1172" s="255"/>
      <c r="G1172" s="255"/>
      <c r="H1172" s="255"/>
      <c r="I1172" s="255"/>
      <c r="J1172" s="255"/>
      <c r="K1172" s="255"/>
      <c r="L1172" s="255"/>
      <c r="M1172" s="255"/>
      <c r="N1172" s="255"/>
      <c r="O1172" s="255"/>
      <c r="P1172" s="255"/>
      <c r="Q1172" s="255"/>
      <c r="R1172" s="255"/>
      <c r="S1172" s="255"/>
      <c r="T1172" s="255"/>
      <c r="U1172" s="255"/>
      <c r="V1172" s="255"/>
      <c r="W1172" s="255"/>
      <c r="X1172" s="255"/>
      <c r="Y1172" s="255"/>
      <c r="Z1172" s="255"/>
      <c r="AA1172" s="255"/>
      <c r="AB1172" s="255"/>
      <c r="AC1172" s="255"/>
      <c r="AD1172" s="255"/>
      <c r="AE1172" s="255"/>
      <c r="AF1172" s="255"/>
      <c r="AG1172" s="255"/>
      <c r="AH1172" s="255"/>
      <c r="AI1172" s="255"/>
      <c r="AJ1172" s="255"/>
      <c r="AK1172" s="255"/>
      <c r="AL1172" s="255"/>
      <c r="AM1172" s="255"/>
      <c r="AN1172" s="255"/>
      <c r="AO1172" s="255"/>
      <c r="AP1172" s="255"/>
      <c r="AQ1172" s="255"/>
      <c r="AR1172" s="255"/>
      <c r="AS1172" s="255"/>
      <c r="AT1172" s="255"/>
      <c r="AU1172" s="255"/>
      <c r="AV1172" s="255"/>
      <c r="AW1172" s="255"/>
      <c r="AX1172" s="255"/>
    </row>
    <row r="1173" spans="2:50" x14ac:dyDescent="0.2">
      <c r="B1173" s="255"/>
      <c r="C1173" s="255"/>
      <c r="D1173" s="255"/>
      <c r="E1173" s="255"/>
      <c r="F1173" s="255"/>
      <c r="G1173" s="255"/>
      <c r="H1173" s="255"/>
      <c r="I1173" s="255"/>
      <c r="J1173" s="255"/>
      <c r="K1173" s="255"/>
      <c r="L1173" s="255"/>
      <c r="M1173" s="255"/>
      <c r="N1173" s="255"/>
      <c r="O1173" s="255"/>
      <c r="P1173" s="255"/>
      <c r="Q1173" s="255"/>
      <c r="R1173" s="255"/>
      <c r="S1173" s="255"/>
      <c r="T1173" s="255"/>
      <c r="U1173" s="255"/>
      <c r="V1173" s="255"/>
      <c r="W1173" s="255"/>
      <c r="X1173" s="255"/>
      <c r="Y1173" s="255"/>
      <c r="Z1173" s="255"/>
      <c r="AA1173" s="255"/>
      <c r="AB1173" s="255"/>
      <c r="AC1173" s="255"/>
      <c r="AD1173" s="255"/>
      <c r="AE1173" s="255"/>
      <c r="AF1173" s="255"/>
      <c r="AG1173" s="255"/>
      <c r="AH1173" s="255"/>
      <c r="AI1173" s="255"/>
      <c r="AJ1173" s="255"/>
      <c r="AK1173" s="255"/>
      <c r="AL1173" s="255"/>
      <c r="AM1173" s="255"/>
      <c r="AN1173" s="255"/>
      <c r="AO1173" s="255"/>
      <c r="AP1173" s="255"/>
      <c r="AQ1173" s="255"/>
      <c r="AR1173" s="255"/>
      <c r="AS1173" s="255"/>
      <c r="AT1173" s="255"/>
      <c r="AU1173" s="255"/>
      <c r="AV1173" s="255"/>
      <c r="AW1173" s="255"/>
      <c r="AX1173" s="255"/>
    </row>
    <row r="1174" spans="2:50" x14ac:dyDescent="0.2">
      <c r="B1174" s="255"/>
      <c r="C1174" s="255"/>
      <c r="D1174" s="255"/>
      <c r="E1174" s="255"/>
      <c r="F1174" s="255"/>
      <c r="G1174" s="255"/>
      <c r="H1174" s="255"/>
      <c r="I1174" s="255"/>
      <c r="J1174" s="255"/>
      <c r="K1174" s="255"/>
      <c r="L1174" s="255"/>
      <c r="M1174" s="255"/>
      <c r="N1174" s="255"/>
      <c r="O1174" s="255"/>
      <c r="P1174" s="255"/>
      <c r="Q1174" s="255"/>
      <c r="R1174" s="255"/>
      <c r="S1174" s="255"/>
      <c r="T1174" s="255"/>
      <c r="U1174" s="255"/>
      <c r="V1174" s="255"/>
      <c r="W1174" s="255"/>
      <c r="X1174" s="255"/>
      <c r="Y1174" s="255"/>
      <c r="Z1174" s="255"/>
      <c r="AA1174" s="255"/>
      <c r="AB1174" s="255"/>
      <c r="AC1174" s="255"/>
      <c r="AD1174" s="255"/>
      <c r="AE1174" s="255"/>
      <c r="AF1174" s="255"/>
      <c r="AG1174" s="255"/>
      <c r="AH1174" s="255"/>
      <c r="AI1174" s="255"/>
      <c r="AJ1174" s="255"/>
      <c r="AK1174" s="255"/>
      <c r="AL1174" s="255"/>
      <c r="AM1174" s="255"/>
      <c r="AN1174" s="255"/>
      <c r="AO1174" s="255"/>
      <c r="AP1174" s="255"/>
      <c r="AQ1174" s="255"/>
      <c r="AR1174" s="255"/>
      <c r="AS1174" s="255"/>
      <c r="AT1174" s="255"/>
      <c r="AU1174" s="255"/>
      <c r="AV1174" s="255"/>
      <c r="AW1174" s="255"/>
      <c r="AX1174" s="255"/>
    </row>
    <row r="1175" spans="2:50" x14ac:dyDescent="0.2">
      <c r="B1175" s="255"/>
      <c r="C1175" s="255"/>
      <c r="D1175" s="255"/>
      <c r="E1175" s="255"/>
      <c r="F1175" s="255"/>
      <c r="G1175" s="255"/>
      <c r="H1175" s="255"/>
      <c r="I1175" s="255"/>
      <c r="J1175" s="255"/>
      <c r="K1175" s="255"/>
      <c r="L1175" s="255"/>
      <c r="M1175" s="255"/>
      <c r="N1175" s="255"/>
      <c r="O1175" s="255"/>
      <c r="P1175" s="255"/>
      <c r="Q1175" s="255"/>
      <c r="R1175" s="255"/>
      <c r="S1175" s="255"/>
      <c r="T1175" s="255"/>
      <c r="U1175" s="255"/>
      <c r="V1175" s="255"/>
      <c r="W1175" s="255"/>
      <c r="X1175" s="255"/>
      <c r="Y1175" s="255"/>
      <c r="Z1175" s="255"/>
      <c r="AA1175" s="255"/>
      <c r="AB1175" s="255"/>
      <c r="AC1175" s="255"/>
      <c r="AD1175" s="255"/>
      <c r="AE1175" s="255"/>
      <c r="AF1175" s="255"/>
      <c r="AG1175" s="255"/>
      <c r="AH1175" s="255"/>
      <c r="AI1175" s="255"/>
      <c r="AJ1175" s="255"/>
      <c r="AK1175" s="255"/>
      <c r="AL1175" s="255"/>
      <c r="AM1175" s="255"/>
      <c r="AN1175" s="255"/>
      <c r="AO1175" s="255"/>
      <c r="AP1175" s="255"/>
      <c r="AQ1175" s="255"/>
      <c r="AR1175" s="255"/>
      <c r="AS1175" s="255"/>
      <c r="AT1175" s="255"/>
      <c r="AU1175" s="255"/>
      <c r="AV1175" s="255"/>
      <c r="AW1175" s="255"/>
      <c r="AX1175" s="255"/>
    </row>
    <row r="1176" spans="2:50" x14ac:dyDescent="0.2">
      <c r="B1176" s="255"/>
      <c r="C1176" s="255"/>
      <c r="D1176" s="255"/>
      <c r="E1176" s="255"/>
      <c r="F1176" s="255"/>
      <c r="G1176" s="255"/>
      <c r="H1176" s="255"/>
      <c r="I1176" s="255"/>
      <c r="J1176" s="255"/>
      <c r="K1176" s="255"/>
      <c r="L1176" s="255"/>
      <c r="M1176" s="255"/>
      <c r="N1176" s="255"/>
      <c r="O1176" s="255"/>
      <c r="P1176" s="255"/>
      <c r="Q1176" s="255"/>
      <c r="R1176" s="255"/>
      <c r="S1176" s="255"/>
      <c r="T1176" s="255"/>
      <c r="U1176" s="255"/>
      <c r="V1176" s="255"/>
      <c r="W1176" s="255"/>
      <c r="X1176" s="255"/>
      <c r="Y1176" s="255"/>
      <c r="Z1176" s="255"/>
      <c r="AA1176" s="255"/>
      <c r="AB1176" s="255"/>
      <c r="AC1176" s="255"/>
      <c r="AD1176" s="255"/>
      <c r="AE1176" s="255"/>
      <c r="AF1176" s="255"/>
      <c r="AG1176" s="255"/>
      <c r="AH1176" s="255"/>
      <c r="AI1176" s="255"/>
      <c r="AJ1176" s="255"/>
      <c r="AK1176" s="255"/>
      <c r="AL1176" s="255"/>
      <c r="AM1176" s="255"/>
      <c r="AN1176" s="255"/>
      <c r="AO1176" s="255"/>
      <c r="AP1176" s="255"/>
      <c r="AQ1176" s="255"/>
      <c r="AR1176" s="255"/>
      <c r="AS1176" s="255"/>
      <c r="AT1176" s="255"/>
      <c r="AU1176" s="255"/>
      <c r="AV1176" s="255"/>
      <c r="AW1176" s="255"/>
      <c r="AX1176" s="255"/>
    </row>
    <row r="1177" spans="2:50" x14ac:dyDescent="0.2">
      <c r="B1177" s="255"/>
      <c r="C1177" s="255"/>
      <c r="D1177" s="255"/>
      <c r="E1177" s="255"/>
      <c r="F1177" s="255"/>
      <c r="G1177" s="255"/>
      <c r="H1177" s="255"/>
      <c r="I1177" s="255"/>
      <c r="J1177" s="255"/>
      <c r="K1177" s="255"/>
      <c r="L1177" s="255"/>
      <c r="M1177" s="255"/>
      <c r="N1177" s="255"/>
      <c r="O1177" s="255"/>
      <c r="P1177" s="255"/>
      <c r="Q1177" s="255"/>
      <c r="R1177" s="255"/>
      <c r="S1177" s="255"/>
      <c r="T1177" s="255"/>
      <c r="U1177" s="255"/>
      <c r="V1177" s="255"/>
      <c r="W1177" s="255"/>
      <c r="X1177" s="255"/>
      <c r="Y1177" s="255"/>
      <c r="Z1177" s="255"/>
      <c r="AA1177" s="255"/>
      <c r="AB1177" s="255"/>
      <c r="AC1177" s="255"/>
      <c r="AD1177" s="255"/>
      <c r="AE1177" s="255"/>
      <c r="AF1177" s="255"/>
      <c r="AG1177" s="255"/>
      <c r="AH1177" s="255"/>
      <c r="AI1177" s="255"/>
      <c r="AJ1177" s="255"/>
      <c r="AK1177" s="255"/>
      <c r="AL1177" s="255"/>
      <c r="AM1177" s="255"/>
      <c r="AN1177" s="255"/>
      <c r="AO1177" s="255"/>
      <c r="AP1177" s="255"/>
      <c r="AQ1177" s="255"/>
      <c r="AR1177" s="255"/>
      <c r="AS1177" s="255"/>
      <c r="AT1177" s="255"/>
      <c r="AU1177" s="255"/>
      <c r="AV1177" s="255"/>
      <c r="AW1177" s="255"/>
      <c r="AX1177" s="255"/>
    </row>
    <row r="1178" spans="2:50" x14ac:dyDescent="0.2">
      <c r="B1178" s="255"/>
      <c r="C1178" s="255"/>
      <c r="D1178" s="255"/>
      <c r="E1178" s="255"/>
      <c r="F1178" s="255"/>
      <c r="G1178" s="255"/>
      <c r="H1178" s="255"/>
      <c r="I1178" s="255"/>
      <c r="J1178" s="255"/>
      <c r="K1178" s="255"/>
      <c r="L1178" s="255"/>
      <c r="M1178" s="255"/>
      <c r="N1178" s="255"/>
      <c r="O1178" s="255"/>
      <c r="P1178" s="255"/>
      <c r="Q1178" s="255"/>
      <c r="R1178" s="255"/>
      <c r="S1178" s="255"/>
      <c r="T1178" s="255"/>
      <c r="U1178" s="255"/>
      <c r="V1178" s="255"/>
      <c r="W1178" s="255"/>
      <c r="X1178" s="255"/>
      <c r="Y1178" s="255"/>
      <c r="Z1178" s="255"/>
      <c r="AA1178" s="255"/>
      <c r="AB1178" s="255"/>
      <c r="AC1178" s="255"/>
      <c r="AD1178" s="255"/>
      <c r="AE1178" s="255"/>
      <c r="AF1178" s="255"/>
      <c r="AG1178" s="255"/>
      <c r="AH1178" s="255"/>
      <c r="AI1178" s="255"/>
      <c r="AJ1178" s="255"/>
      <c r="AK1178" s="255"/>
      <c r="AL1178" s="255"/>
      <c r="AM1178" s="255"/>
      <c r="AN1178" s="255"/>
      <c r="AO1178" s="255"/>
      <c r="AP1178" s="255"/>
      <c r="AQ1178" s="255"/>
      <c r="AR1178" s="255"/>
      <c r="AS1178" s="255"/>
      <c r="AT1178" s="255"/>
      <c r="AU1178" s="255"/>
      <c r="AV1178" s="255"/>
      <c r="AW1178" s="255"/>
      <c r="AX1178" s="255"/>
    </row>
    <row r="1179" spans="2:50" x14ac:dyDescent="0.2">
      <c r="B1179" s="255"/>
      <c r="C1179" s="255"/>
      <c r="D1179" s="255"/>
      <c r="E1179" s="255"/>
      <c r="F1179" s="255"/>
      <c r="G1179" s="255"/>
      <c r="H1179" s="255"/>
      <c r="I1179" s="255"/>
      <c r="J1179" s="255"/>
      <c r="K1179" s="255"/>
      <c r="L1179" s="255"/>
      <c r="M1179" s="255"/>
      <c r="N1179" s="255"/>
      <c r="O1179" s="255"/>
      <c r="P1179" s="255"/>
      <c r="Q1179" s="255"/>
      <c r="R1179" s="255"/>
      <c r="S1179" s="255"/>
      <c r="T1179" s="255"/>
      <c r="U1179" s="255"/>
      <c r="V1179" s="255"/>
      <c r="W1179" s="255"/>
      <c r="X1179" s="255"/>
      <c r="Y1179" s="255"/>
      <c r="Z1179" s="255"/>
      <c r="AA1179" s="255"/>
      <c r="AB1179" s="255"/>
      <c r="AC1179" s="255"/>
      <c r="AD1179" s="255"/>
      <c r="AE1179" s="255"/>
      <c r="AF1179" s="255"/>
      <c r="AG1179" s="255"/>
      <c r="AH1179" s="255"/>
      <c r="AI1179" s="255"/>
      <c r="AJ1179" s="255"/>
      <c r="AK1179" s="255"/>
      <c r="AL1179" s="255"/>
      <c r="AM1179" s="255"/>
      <c r="AN1179" s="255"/>
      <c r="AO1179" s="255"/>
      <c r="AP1179" s="255"/>
      <c r="AQ1179" s="255"/>
      <c r="AR1179" s="255"/>
      <c r="AS1179" s="255"/>
      <c r="AT1179" s="255"/>
      <c r="AU1179" s="255"/>
      <c r="AV1179" s="255"/>
      <c r="AW1179" s="255"/>
      <c r="AX1179" s="255"/>
    </row>
    <row r="1180" spans="2:50" x14ac:dyDescent="0.2">
      <c r="B1180" s="255"/>
      <c r="C1180" s="255"/>
      <c r="D1180" s="255"/>
      <c r="E1180" s="255"/>
      <c r="F1180" s="255"/>
      <c r="G1180" s="255"/>
      <c r="H1180" s="255"/>
      <c r="I1180" s="255"/>
      <c r="J1180" s="255"/>
      <c r="K1180" s="255"/>
      <c r="L1180" s="255"/>
      <c r="M1180" s="255"/>
      <c r="N1180" s="255"/>
      <c r="O1180" s="255"/>
      <c r="P1180" s="255"/>
      <c r="Q1180" s="255"/>
      <c r="R1180" s="255"/>
      <c r="S1180" s="255"/>
      <c r="T1180" s="255"/>
      <c r="U1180" s="255"/>
      <c r="V1180" s="255"/>
      <c r="W1180" s="255"/>
      <c r="X1180" s="255"/>
      <c r="Y1180" s="255"/>
      <c r="Z1180" s="255"/>
      <c r="AA1180" s="255"/>
      <c r="AB1180" s="255"/>
      <c r="AC1180" s="255"/>
      <c r="AD1180" s="255"/>
      <c r="AE1180" s="255"/>
      <c r="AF1180" s="255"/>
      <c r="AG1180" s="255"/>
      <c r="AH1180" s="255"/>
      <c r="AI1180" s="255"/>
      <c r="AJ1180" s="255"/>
      <c r="AK1180" s="255"/>
      <c r="AL1180" s="255"/>
      <c r="AM1180" s="255"/>
      <c r="AN1180" s="255"/>
      <c r="AO1180" s="255"/>
      <c r="AP1180" s="255"/>
      <c r="AQ1180" s="255"/>
      <c r="AR1180" s="255"/>
      <c r="AS1180" s="255"/>
      <c r="AT1180" s="255"/>
      <c r="AU1180" s="255"/>
      <c r="AV1180" s="255"/>
      <c r="AW1180" s="255"/>
      <c r="AX1180" s="255"/>
    </row>
    <row r="1181" spans="2:50" x14ac:dyDescent="0.2">
      <c r="B1181" s="255"/>
      <c r="C1181" s="255"/>
      <c r="D1181" s="255"/>
      <c r="E1181" s="255"/>
      <c r="F1181" s="255"/>
      <c r="G1181" s="255"/>
      <c r="H1181" s="255"/>
      <c r="I1181" s="255"/>
      <c r="J1181" s="255"/>
      <c r="K1181" s="255"/>
      <c r="L1181" s="255"/>
      <c r="M1181" s="255"/>
      <c r="N1181" s="255"/>
      <c r="O1181" s="255"/>
      <c r="P1181" s="255"/>
      <c r="Q1181" s="255"/>
      <c r="R1181" s="255"/>
      <c r="S1181" s="255"/>
      <c r="T1181" s="255"/>
      <c r="U1181" s="255"/>
      <c r="V1181" s="255"/>
      <c r="W1181" s="255"/>
      <c r="X1181" s="255"/>
      <c r="Y1181" s="255"/>
      <c r="Z1181" s="255"/>
      <c r="AA1181" s="255"/>
      <c r="AB1181" s="255"/>
      <c r="AC1181" s="255"/>
      <c r="AD1181" s="255"/>
      <c r="AE1181" s="255"/>
      <c r="AF1181" s="255"/>
      <c r="AG1181" s="255"/>
      <c r="AH1181" s="255"/>
      <c r="AI1181" s="255"/>
      <c r="AJ1181" s="255"/>
      <c r="AK1181" s="255"/>
      <c r="AL1181" s="255"/>
      <c r="AM1181" s="255"/>
      <c r="AN1181" s="255"/>
      <c r="AO1181" s="255"/>
      <c r="AP1181" s="255"/>
      <c r="AQ1181" s="255"/>
      <c r="AR1181" s="255"/>
      <c r="AS1181" s="255"/>
      <c r="AT1181" s="255"/>
      <c r="AU1181" s="255"/>
      <c r="AV1181" s="255"/>
      <c r="AW1181" s="255"/>
      <c r="AX1181" s="255"/>
    </row>
    <row r="1182" spans="2:50" x14ac:dyDescent="0.2">
      <c r="B1182" s="255"/>
      <c r="C1182" s="255"/>
      <c r="D1182" s="255"/>
      <c r="E1182" s="255"/>
      <c r="F1182" s="255"/>
      <c r="G1182" s="255"/>
      <c r="H1182" s="255"/>
      <c r="I1182" s="255"/>
      <c r="J1182" s="255"/>
      <c r="K1182" s="255"/>
      <c r="L1182" s="255"/>
      <c r="M1182" s="255"/>
      <c r="N1182" s="255"/>
      <c r="O1182" s="255"/>
      <c r="P1182" s="255"/>
      <c r="Q1182" s="255"/>
      <c r="R1182" s="255"/>
      <c r="S1182" s="255"/>
      <c r="T1182" s="255"/>
      <c r="U1182" s="255"/>
      <c r="V1182" s="255"/>
      <c r="W1182" s="255"/>
      <c r="X1182" s="255"/>
      <c r="Y1182" s="255"/>
      <c r="Z1182" s="255"/>
      <c r="AA1182" s="255"/>
      <c r="AB1182" s="255"/>
      <c r="AC1182" s="255"/>
      <c r="AD1182" s="255"/>
      <c r="AE1182" s="255"/>
      <c r="AF1182" s="255"/>
      <c r="AG1182" s="255"/>
      <c r="AH1182" s="255"/>
      <c r="AI1182" s="255"/>
      <c r="AJ1182" s="255"/>
      <c r="AK1182" s="255"/>
      <c r="AL1182" s="255"/>
      <c r="AM1182" s="255"/>
      <c r="AN1182" s="255"/>
      <c r="AO1182" s="255"/>
      <c r="AP1182" s="255"/>
      <c r="AQ1182" s="255"/>
      <c r="AR1182" s="255"/>
      <c r="AS1182" s="255"/>
      <c r="AT1182" s="255"/>
      <c r="AU1182" s="255"/>
      <c r="AV1182" s="255"/>
      <c r="AW1182" s="255"/>
      <c r="AX1182" s="255"/>
    </row>
    <row r="1183" spans="2:50" x14ac:dyDescent="0.2">
      <c r="B1183" s="255"/>
      <c r="C1183" s="255"/>
      <c r="D1183" s="255"/>
      <c r="E1183" s="255"/>
      <c r="F1183" s="255"/>
      <c r="G1183" s="255"/>
      <c r="H1183" s="255"/>
      <c r="I1183" s="255"/>
      <c r="J1183" s="255"/>
      <c r="K1183" s="255"/>
      <c r="L1183" s="255"/>
      <c r="M1183" s="255"/>
      <c r="N1183" s="255"/>
      <c r="O1183" s="255"/>
      <c r="P1183" s="255"/>
      <c r="Q1183" s="255"/>
      <c r="R1183" s="255"/>
      <c r="S1183" s="255"/>
      <c r="T1183" s="255"/>
      <c r="U1183" s="255"/>
      <c r="V1183" s="255"/>
      <c r="W1183" s="255"/>
      <c r="X1183" s="255"/>
      <c r="Y1183" s="255"/>
      <c r="Z1183" s="255"/>
      <c r="AA1183" s="255"/>
      <c r="AB1183" s="255"/>
      <c r="AC1183" s="255"/>
      <c r="AD1183" s="255"/>
      <c r="AE1183" s="255"/>
      <c r="AF1183" s="255"/>
      <c r="AG1183" s="255"/>
      <c r="AH1183" s="255"/>
      <c r="AI1183" s="255"/>
      <c r="AJ1183" s="255"/>
      <c r="AK1183" s="255"/>
      <c r="AL1183" s="255"/>
      <c r="AM1183" s="255"/>
      <c r="AN1183" s="255"/>
      <c r="AO1183" s="255"/>
      <c r="AP1183" s="255"/>
      <c r="AQ1183" s="255"/>
      <c r="AR1183" s="255"/>
      <c r="AS1183" s="255"/>
      <c r="AT1183" s="255"/>
      <c r="AU1183" s="255"/>
      <c r="AV1183" s="255"/>
      <c r="AW1183" s="255"/>
      <c r="AX1183" s="255"/>
    </row>
    <row r="1184" spans="2:50" x14ac:dyDescent="0.2">
      <c r="B1184" s="255"/>
      <c r="C1184" s="255"/>
      <c r="D1184" s="255"/>
      <c r="E1184" s="255"/>
      <c r="F1184" s="255"/>
      <c r="G1184" s="255"/>
      <c r="H1184" s="255"/>
      <c r="I1184" s="255"/>
      <c r="J1184" s="255"/>
      <c r="K1184" s="255"/>
      <c r="L1184" s="255"/>
      <c r="M1184" s="255"/>
      <c r="N1184" s="255"/>
      <c r="O1184" s="255"/>
      <c r="P1184" s="255"/>
      <c r="Q1184" s="255"/>
      <c r="R1184" s="255"/>
      <c r="S1184" s="255"/>
      <c r="T1184" s="255"/>
      <c r="U1184" s="255"/>
      <c r="V1184" s="255"/>
      <c r="W1184" s="255"/>
      <c r="X1184" s="255"/>
      <c r="Y1184" s="255"/>
      <c r="Z1184" s="255"/>
      <c r="AA1184" s="255"/>
      <c r="AB1184" s="255"/>
      <c r="AC1184" s="255"/>
      <c r="AD1184" s="255"/>
      <c r="AE1184" s="255"/>
      <c r="AF1184" s="255"/>
      <c r="AG1184" s="255"/>
      <c r="AH1184" s="255"/>
      <c r="AI1184" s="255"/>
      <c r="AJ1184" s="255"/>
      <c r="AK1184" s="255"/>
      <c r="AL1184" s="255"/>
      <c r="AM1184" s="255"/>
      <c r="AN1184" s="255"/>
      <c r="AO1184" s="255"/>
      <c r="AP1184" s="255"/>
      <c r="AQ1184" s="255"/>
      <c r="AR1184" s="255"/>
      <c r="AS1184" s="255"/>
      <c r="AT1184" s="255"/>
      <c r="AU1184" s="255"/>
      <c r="AV1184" s="255"/>
      <c r="AW1184" s="255"/>
      <c r="AX1184" s="255"/>
    </row>
    <row r="1185" spans="2:50" x14ac:dyDescent="0.2">
      <c r="B1185" s="255"/>
      <c r="C1185" s="255"/>
      <c r="D1185" s="255"/>
      <c r="E1185" s="255"/>
      <c r="F1185" s="255"/>
      <c r="G1185" s="255"/>
      <c r="H1185" s="255"/>
      <c r="I1185" s="255"/>
      <c r="J1185" s="255"/>
      <c r="K1185" s="255"/>
      <c r="L1185" s="255"/>
      <c r="M1185" s="255"/>
      <c r="N1185" s="255"/>
      <c r="O1185" s="255"/>
      <c r="P1185" s="255"/>
      <c r="Q1185" s="255"/>
      <c r="R1185" s="255"/>
      <c r="S1185" s="255"/>
      <c r="T1185" s="255"/>
      <c r="U1185" s="255"/>
      <c r="V1185" s="255"/>
      <c r="W1185" s="255"/>
      <c r="X1185" s="255"/>
      <c r="Y1185" s="255"/>
      <c r="Z1185" s="255"/>
      <c r="AA1185" s="255"/>
      <c r="AB1185" s="255"/>
      <c r="AC1185" s="255"/>
      <c r="AD1185" s="255"/>
      <c r="AE1185" s="255"/>
      <c r="AF1185" s="255"/>
      <c r="AG1185" s="255"/>
      <c r="AH1185" s="255"/>
      <c r="AI1185" s="255"/>
      <c r="AJ1185" s="255"/>
      <c r="AK1185" s="255"/>
      <c r="AL1185" s="255"/>
      <c r="AM1185" s="255"/>
      <c r="AN1185" s="255"/>
      <c r="AO1185" s="255"/>
      <c r="AP1185" s="255"/>
      <c r="AQ1185" s="255"/>
      <c r="AR1185" s="255"/>
      <c r="AS1185" s="255"/>
      <c r="AT1185" s="255"/>
      <c r="AU1185" s="255"/>
      <c r="AV1185" s="255"/>
      <c r="AW1185" s="255"/>
      <c r="AX1185" s="255"/>
    </row>
    <row r="1186" spans="2:50" x14ac:dyDescent="0.2">
      <c r="B1186" s="255"/>
      <c r="C1186" s="255"/>
      <c r="D1186" s="255"/>
      <c r="E1186" s="255"/>
      <c r="F1186" s="255"/>
      <c r="G1186" s="255"/>
      <c r="H1186" s="255"/>
      <c r="I1186" s="255"/>
      <c r="J1186" s="255"/>
      <c r="K1186" s="255"/>
      <c r="L1186" s="255"/>
      <c r="M1186" s="255"/>
      <c r="N1186" s="255"/>
      <c r="O1186" s="255"/>
      <c r="P1186" s="255"/>
      <c r="Q1186" s="255"/>
      <c r="R1186" s="255"/>
      <c r="S1186" s="255"/>
      <c r="T1186" s="255"/>
      <c r="U1186" s="255"/>
      <c r="V1186" s="255"/>
      <c r="W1186" s="255"/>
      <c r="X1186" s="255"/>
      <c r="Y1186" s="255"/>
      <c r="Z1186" s="255"/>
      <c r="AA1186" s="255"/>
      <c r="AB1186" s="255"/>
      <c r="AC1186" s="255"/>
      <c r="AD1186" s="255"/>
      <c r="AE1186" s="255"/>
      <c r="AF1186" s="255"/>
      <c r="AG1186" s="255"/>
      <c r="AH1186" s="255"/>
      <c r="AI1186" s="255"/>
      <c r="AJ1186" s="255"/>
      <c r="AK1186" s="255"/>
      <c r="AL1186" s="255"/>
      <c r="AM1186" s="255"/>
      <c r="AN1186" s="255"/>
      <c r="AO1186" s="255"/>
      <c r="AP1186" s="255"/>
      <c r="AQ1186" s="255"/>
      <c r="AR1186" s="255"/>
      <c r="AS1186" s="255"/>
      <c r="AT1186" s="255"/>
      <c r="AU1186" s="255"/>
      <c r="AV1186" s="255"/>
      <c r="AW1186" s="255"/>
      <c r="AX1186" s="255"/>
    </row>
    <row r="1187" spans="2:50" x14ac:dyDescent="0.2">
      <c r="B1187" s="255"/>
      <c r="C1187" s="255"/>
      <c r="D1187" s="255"/>
      <c r="E1187" s="255"/>
      <c r="F1187" s="255"/>
      <c r="G1187" s="255"/>
      <c r="H1187" s="255"/>
      <c r="I1187" s="255"/>
      <c r="J1187" s="255"/>
      <c r="K1187" s="255"/>
      <c r="L1187" s="255"/>
      <c r="M1187" s="255"/>
      <c r="N1187" s="255"/>
      <c r="O1187" s="255"/>
      <c r="P1187" s="255"/>
      <c r="Q1187" s="255"/>
      <c r="R1187" s="255"/>
      <c r="S1187" s="255"/>
      <c r="T1187" s="255"/>
      <c r="U1187" s="255"/>
      <c r="V1187" s="255"/>
      <c r="W1187" s="255"/>
      <c r="X1187" s="255"/>
      <c r="Y1187" s="255"/>
      <c r="Z1187" s="255"/>
      <c r="AA1187" s="255"/>
      <c r="AB1187" s="255"/>
      <c r="AC1187" s="255"/>
      <c r="AD1187" s="255"/>
      <c r="AE1187" s="255"/>
      <c r="AF1187" s="255"/>
      <c r="AG1187" s="255"/>
      <c r="AH1187" s="255"/>
      <c r="AI1187" s="255"/>
      <c r="AJ1187" s="255"/>
      <c r="AK1187" s="255"/>
      <c r="AL1187" s="255"/>
      <c r="AM1187" s="255"/>
      <c r="AN1187" s="255"/>
      <c r="AO1187" s="255"/>
      <c r="AP1187" s="255"/>
      <c r="AQ1187" s="255"/>
      <c r="AR1187" s="255"/>
      <c r="AS1187" s="255"/>
      <c r="AT1187" s="255"/>
      <c r="AU1187" s="255"/>
      <c r="AV1187" s="255"/>
      <c r="AW1187" s="255"/>
      <c r="AX1187" s="255"/>
    </row>
    <row r="1188" spans="2:50" x14ac:dyDescent="0.2">
      <c r="B1188" s="255"/>
      <c r="C1188" s="255"/>
      <c r="D1188" s="255"/>
      <c r="E1188" s="255"/>
      <c r="F1188" s="255"/>
      <c r="G1188" s="255"/>
      <c r="H1188" s="255"/>
      <c r="I1188" s="255"/>
      <c r="J1188" s="255"/>
      <c r="K1188" s="255"/>
      <c r="L1188" s="255"/>
      <c r="M1188" s="255"/>
      <c r="N1188" s="255"/>
      <c r="O1188" s="255"/>
      <c r="P1188" s="255"/>
      <c r="Q1188" s="255"/>
      <c r="R1188" s="255"/>
      <c r="S1188" s="255"/>
      <c r="T1188" s="255"/>
      <c r="U1188" s="255"/>
      <c r="V1188" s="255"/>
      <c r="W1188" s="255"/>
      <c r="X1188" s="255"/>
      <c r="Y1188" s="255"/>
      <c r="Z1188" s="255"/>
      <c r="AA1188" s="255"/>
      <c r="AB1188" s="255"/>
      <c r="AC1188" s="255"/>
      <c r="AD1188" s="255"/>
      <c r="AE1188" s="255"/>
      <c r="AF1188" s="255"/>
      <c r="AG1188" s="255"/>
      <c r="AH1188" s="255"/>
      <c r="AI1188" s="255"/>
      <c r="AJ1188" s="255"/>
      <c r="AK1188" s="255"/>
      <c r="AL1188" s="255"/>
      <c r="AM1188" s="255"/>
      <c r="AN1188" s="255"/>
      <c r="AO1188" s="255"/>
      <c r="AP1188" s="255"/>
      <c r="AQ1188" s="255"/>
      <c r="AR1188" s="255"/>
      <c r="AS1188" s="255"/>
      <c r="AT1188" s="255"/>
      <c r="AU1188" s="255"/>
      <c r="AV1188" s="255"/>
      <c r="AW1188" s="255"/>
      <c r="AX1188" s="255"/>
    </row>
    <row r="1189" spans="2:50" x14ac:dyDescent="0.2">
      <c r="B1189" s="255"/>
      <c r="C1189" s="255"/>
      <c r="D1189" s="255"/>
      <c r="E1189" s="255"/>
      <c r="F1189" s="255"/>
      <c r="G1189" s="255"/>
      <c r="H1189" s="255"/>
      <c r="I1189" s="255"/>
      <c r="J1189" s="255"/>
      <c r="K1189" s="255"/>
      <c r="L1189" s="255"/>
      <c r="M1189" s="255"/>
      <c r="N1189" s="255"/>
      <c r="O1189" s="255"/>
      <c r="P1189" s="255"/>
      <c r="Q1189" s="255"/>
      <c r="R1189" s="255"/>
      <c r="S1189" s="255"/>
      <c r="T1189" s="255"/>
      <c r="U1189" s="255"/>
      <c r="V1189" s="255"/>
      <c r="W1189" s="255"/>
      <c r="X1189" s="255"/>
      <c r="Y1189" s="255"/>
      <c r="Z1189" s="255"/>
      <c r="AA1189" s="255"/>
      <c r="AB1189" s="255"/>
      <c r="AC1189" s="255"/>
      <c r="AD1189" s="255"/>
      <c r="AE1189" s="255"/>
      <c r="AF1189" s="255"/>
      <c r="AG1189" s="255"/>
      <c r="AH1189" s="255"/>
      <c r="AI1189" s="255"/>
      <c r="AJ1189" s="255"/>
      <c r="AK1189" s="255"/>
      <c r="AL1189" s="255"/>
      <c r="AM1189" s="255"/>
      <c r="AN1189" s="255"/>
      <c r="AO1189" s="255"/>
      <c r="AP1189" s="255"/>
      <c r="AQ1189" s="255"/>
      <c r="AR1189" s="255"/>
      <c r="AS1189" s="255"/>
      <c r="AT1189" s="255"/>
      <c r="AU1189" s="255"/>
      <c r="AV1189" s="255"/>
      <c r="AW1189" s="255"/>
      <c r="AX1189" s="255"/>
    </row>
    <row r="1190" spans="2:50" x14ac:dyDescent="0.2">
      <c r="B1190" s="255"/>
      <c r="C1190" s="255"/>
      <c r="D1190" s="255"/>
      <c r="E1190" s="255"/>
      <c r="F1190" s="255"/>
      <c r="G1190" s="255"/>
      <c r="H1190" s="255"/>
      <c r="I1190" s="255"/>
      <c r="J1190" s="255"/>
      <c r="K1190" s="255"/>
      <c r="L1190" s="255"/>
      <c r="M1190" s="255"/>
      <c r="N1190" s="255"/>
      <c r="O1190" s="255"/>
      <c r="P1190" s="255"/>
      <c r="Q1190" s="255"/>
      <c r="R1190" s="255"/>
      <c r="S1190" s="255"/>
      <c r="T1190" s="255"/>
      <c r="U1190" s="255"/>
      <c r="V1190" s="255"/>
      <c r="W1190" s="255"/>
      <c r="X1190" s="255"/>
      <c r="Y1190" s="255"/>
      <c r="Z1190" s="255"/>
      <c r="AA1190" s="255"/>
      <c r="AB1190" s="255"/>
      <c r="AC1190" s="255"/>
      <c r="AD1190" s="255"/>
      <c r="AE1190" s="255"/>
      <c r="AF1190" s="255"/>
      <c r="AG1190" s="255"/>
      <c r="AH1190" s="255"/>
      <c r="AI1190" s="255"/>
      <c r="AJ1190" s="255"/>
      <c r="AK1190" s="255"/>
      <c r="AL1190" s="255"/>
      <c r="AM1190" s="255"/>
      <c r="AN1190" s="255"/>
      <c r="AO1190" s="255"/>
      <c r="AP1190" s="255"/>
      <c r="AQ1190" s="255"/>
      <c r="AR1190" s="255"/>
      <c r="AS1190" s="255"/>
      <c r="AT1190" s="255"/>
      <c r="AU1190" s="255"/>
      <c r="AV1190" s="255"/>
      <c r="AW1190" s="255"/>
      <c r="AX1190" s="255"/>
    </row>
    <row r="1191" spans="2:50" x14ac:dyDescent="0.2">
      <c r="B1191" s="255"/>
      <c r="C1191" s="255"/>
      <c r="D1191" s="255"/>
      <c r="E1191" s="255"/>
      <c r="F1191" s="255"/>
      <c r="G1191" s="255"/>
      <c r="H1191" s="255"/>
      <c r="I1191" s="255"/>
      <c r="J1191" s="255"/>
      <c r="K1191" s="255"/>
      <c r="L1191" s="255"/>
      <c r="M1191" s="255"/>
      <c r="N1191" s="255"/>
      <c r="O1191" s="255"/>
      <c r="P1191" s="255"/>
      <c r="Q1191" s="255"/>
      <c r="R1191" s="255"/>
      <c r="S1191" s="255"/>
      <c r="T1191" s="255"/>
      <c r="U1191" s="255"/>
      <c r="V1191" s="255"/>
      <c r="W1191" s="255"/>
      <c r="X1191" s="255"/>
      <c r="Y1191" s="255"/>
      <c r="Z1191" s="255"/>
      <c r="AA1191" s="255"/>
      <c r="AB1191" s="255"/>
      <c r="AC1191" s="255"/>
      <c r="AD1191" s="255"/>
      <c r="AE1191" s="255"/>
      <c r="AF1191" s="255"/>
      <c r="AG1191" s="255"/>
      <c r="AH1191" s="255"/>
      <c r="AI1191" s="255"/>
      <c r="AJ1191" s="255"/>
      <c r="AK1191" s="255"/>
      <c r="AL1191" s="255"/>
      <c r="AM1191" s="255"/>
      <c r="AN1191" s="255"/>
      <c r="AO1191" s="255"/>
      <c r="AP1191" s="255"/>
      <c r="AQ1191" s="255"/>
      <c r="AR1191" s="255"/>
      <c r="AS1191" s="255"/>
      <c r="AT1191" s="255"/>
      <c r="AU1191" s="255"/>
      <c r="AV1191" s="255"/>
      <c r="AW1191" s="255"/>
      <c r="AX1191" s="255"/>
    </row>
    <row r="1192" spans="2:50" x14ac:dyDescent="0.2">
      <c r="B1192" s="255"/>
      <c r="C1192" s="255"/>
      <c r="D1192" s="255"/>
      <c r="E1192" s="255"/>
      <c r="F1192" s="255"/>
      <c r="G1192" s="255"/>
      <c r="H1192" s="255"/>
      <c r="I1192" s="255"/>
      <c r="J1192" s="255"/>
      <c r="K1192" s="255"/>
      <c r="L1192" s="255"/>
      <c r="M1192" s="255"/>
      <c r="N1192" s="255"/>
      <c r="O1192" s="255"/>
      <c r="P1192" s="255"/>
      <c r="Q1192" s="255"/>
      <c r="R1192" s="255"/>
      <c r="S1192" s="255"/>
      <c r="T1192" s="255"/>
      <c r="U1192" s="255"/>
      <c r="V1192" s="255"/>
      <c r="W1192" s="255"/>
      <c r="X1192" s="255"/>
      <c r="Y1192" s="255"/>
      <c r="Z1192" s="255"/>
      <c r="AA1192" s="255"/>
      <c r="AB1192" s="255"/>
      <c r="AC1192" s="255"/>
      <c r="AD1192" s="255"/>
      <c r="AE1192" s="255"/>
      <c r="AF1192" s="255"/>
      <c r="AG1192" s="255"/>
      <c r="AH1192" s="255"/>
      <c r="AI1192" s="255"/>
      <c r="AJ1192" s="255"/>
      <c r="AK1192" s="255"/>
      <c r="AL1192" s="255"/>
      <c r="AM1192" s="255"/>
      <c r="AN1192" s="255"/>
      <c r="AO1192" s="255"/>
      <c r="AP1192" s="255"/>
      <c r="AQ1192" s="255"/>
      <c r="AR1192" s="255"/>
      <c r="AS1192" s="255"/>
      <c r="AT1192" s="255"/>
      <c r="AU1192" s="255"/>
      <c r="AV1192" s="255"/>
      <c r="AW1192" s="255"/>
      <c r="AX1192" s="255"/>
    </row>
    <row r="1193" spans="2:50" x14ac:dyDescent="0.2">
      <c r="B1193" s="255"/>
      <c r="C1193" s="255"/>
      <c r="D1193" s="255"/>
      <c r="E1193" s="255"/>
      <c r="F1193" s="255"/>
      <c r="G1193" s="255"/>
      <c r="H1193" s="255"/>
      <c r="I1193" s="255"/>
      <c r="J1193" s="255"/>
      <c r="K1193" s="255"/>
      <c r="L1193" s="255"/>
      <c r="M1193" s="255"/>
      <c r="N1193" s="255"/>
      <c r="O1193" s="255"/>
      <c r="P1193" s="255"/>
      <c r="Q1193" s="255"/>
      <c r="R1193" s="255"/>
      <c r="S1193" s="255"/>
      <c r="T1193" s="255"/>
      <c r="U1193" s="255"/>
      <c r="V1193" s="255"/>
      <c r="W1193" s="255"/>
      <c r="X1193" s="255"/>
      <c r="Y1193" s="255"/>
      <c r="Z1193" s="255"/>
      <c r="AA1193" s="255"/>
      <c r="AB1193" s="255"/>
      <c r="AC1193" s="255"/>
      <c r="AD1193" s="255"/>
      <c r="AE1193" s="255"/>
      <c r="AF1193" s="255"/>
      <c r="AG1193" s="255"/>
      <c r="AH1193" s="255"/>
      <c r="AI1193" s="255"/>
      <c r="AJ1193" s="255"/>
      <c r="AK1193" s="255"/>
      <c r="AL1193" s="255"/>
      <c r="AM1193" s="255"/>
      <c r="AN1193" s="255"/>
      <c r="AO1193" s="255"/>
      <c r="AP1193" s="255"/>
      <c r="AQ1193" s="255"/>
      <c r="AR1193" s="255"/>
      <c r="AS1193" s="255"/>
      <c r="AT1193" s="255"/>
      <c r="AU1193" s="255"/>
      <c r="AV1193" s="255"/>
      <c r="AW1193" s="255"/>
      <c r="AX1193" s="255"/>
    </row>
    <row r="1194" spans="2:50" x14ac:dyDescent="0.2">
      <c r="B1194" s="255"/>
      <c r="C1194" s="255"/>
      <c r="D1194" s="255"/>
      <c r="E1194" s="255"/>
      <c r="F1194" s="255"/>
      <c r="G1194" s="255"/>
      <c r="H1194" s="255"/>
      <c r="I1194" s="255"/>
      <c r="J1194" s="255"/>
      <c r="K1194" s="255"/>
      <c r="L1194" s="255"/>
      <c r="M1194" s="255"/>
      <c r="N1194" s="255"/>
      <c r="O1194" s="255"/>
      <c r="P1194" s="255"/>
      <c r="Q1194" s="255"/>
      <c r="R1194" s="255"/>
      <c r="S1194" s="255"/>
      <c r="T1194" s="255"/>
      <c r="U1194" s="255"/>
      <c r="V1194" s="255"/>
      <c r="W1194" s="255"/>
      <c r="X1194" s="255"/>
      <c r="Y1194" s="255"/>
      <c r="Z1194" s="255"/>
      <c r="AA1194" s="255"/>
      <c r="AB1194" s="255"/>
      <c r="AC1194" s="255"/>
      <c r="AD1194" s="255"/>
      <c r="AE1194" s="255"/>
      <c r="AF1194" s="255"/>
      <c r="AG1194" s="255"/>
      <c r="AH1194" s="255"/>
      <c r="AI1194" s="255"/>
      <c r="AJ1194" s="255"/>
      <c r="AK1194" s="255"/>
      <c r="AL1194" s="255"/>
      <c r="AM1194" s="255"/>
      <c r="AN1194" s="255"/>
      <c r="AO1194" s="255"/>
      <c r="AP1194" s="255"/>
      <c r="AQ1194" s="255"/>
      <c r="AR1194" s="255"/>
      <c r="AS1194" s="255"/>
      <c r="AT1194" s="255"/>
      <c r="AU1194" s="255"/>
      <c r="AV1194" s="255"/>
      <c r="AW1194" s="255"/>
      <c r="AX1194" s="255"/>
    </row>
    <row r="1195" spans="2:50" x14ac:dyDescent="0.2">
      <c r="B1195" s="255"/>
      <c r="C1195" s="255"/>
      <c r="D1195" s="255"/>
      <c r="E1195" s="255"/>
      <c r="F1195" s="255"/>
      <c r="G1195" s="255"/>
      <c r="H1195" s="255"/>
      <c r="I1195" s="255"/>
      <c r="J1195" s="255"/>
      <c r="K1195" s="255"/>
      <c r="L1195" s="255"/>
      <c r="M1195" s="255"/>
      <c r="N1195" s="255"/>
      <c r="O1195" s="255"/>
      <c r="P1195" s="255"/>
      <c r="Q1195" s="255"/>
      <c r="R1195" s="255"/>
      <c r="S1195" s="255"/>
      <c r="T1195" s="255"/>
      <c r="U1195" s="255"/>
      <c r="V1195" s="255"/>
      <c r="W1195" s="255"/>
      <c r="X1195" s="255"/>
      <c r="Y1195" s="255"/>
      <c r="Z1195" s="255"/>
      <c r="AA1195" s="255"/>
      <c r="AB1195" s="255"/>
      <c r="AC1195" s="255"/>
      <c r="AD1195" s="255"/>
      <c r="AE1195" s="255"/>
      <c r="AF1195" s="255"/>
      <c r="AG1195" s="255"/>
      <c r="AH1195" s="255"/>
      <c r="AI1195" s="255"/>
      <c r="AJ1195" s="255"/>
      <c r="AK1195" s="255"/>
      <c r="AL1195" s="255"/>
      <c r="AM1195" s="255"/>
      <c r="AN1195" s="255"/>
      <c r="AO1195" s="255"/>
      <c r="AP1195" s="255"/>
      <c r="AQ1195" s="255"/>
      <c r="AR1195" s="255"/>
      <c r="AS1195" s="255"/>
      <c r="AT1195" s="255"/>
      <c r="AU1195" s="255"/>
      <c r="AV1195" s="255"/>
      <c r="AW1195" s="255"/>
      <c r="AX1195" s="255"/>
    </row>
    <row r="1196" spans="2:50" x14ac:dyDescent="0.2">
      <c r="B1196" s="255"/>
      <c r="C1196" s="255"/>
      <c r="D1196" s="255"/>
      <c r="E1196" s="255"/>
      <c r="F1196" s="255"/>
      <c r="G1196" s="255"/>
      <c r="H1196" s="255"/>
      <c r="I1196" s="255"/>
      <c r="J1196" s="255"/>
      <c r="K1196" s="255"/>
      <c r="L1196" s="255"/>
      <c r="M1196" s="255"/>
      <c r="N1196" s="255"/>
      <c r="O1196" s="255"/>
      <c r="P1196" s="255"/>
      <c r="Q1196" s="255"/>
      <c r="R1196" s="255"/>
      <c r="S1196" s="255"/>
      <c r="T1196" s="255"/>
      <c r="U1196" s="255"/>
      <c r="V1196" s="255"/>
      <c r="W1196" s="255"/>
      <c r="X1196" s="255"/>
      <c r="Y1196" s="255"/>
      <c r="Z1196" s="255"/>
      <c r="AA1196" s="255"/>
      <c r="AB1196" s="255"/>
      <c r="AC1196" s="255"/>
      <c r="AD1196" s="255"/>
      <c r="AE1196" s="255"/>
      <c r="AF1196" s="255"/>
      <c r="AG1196" s="255"/>
      <c r="AH1196" s="255"/>
      <c r="AI1196" s="255"/>
      <c r="AJ1196" s="255"/>
      <c r="AK1196" s="255"/>
      <c r="AL1196" s="255"/>
      <c r="AM1196" s="255"/>
      <c r="AN1196" s="255"/>
      <c r="AO1196" s="255"/>
      <c r="AP1196" s="255"/>
      <c r="AQ1196" s="255"/>
      <c r="AR1196" s="255"/>
      <c r="AS1196" s="255"/>
      <c r="AT1196" s="255"/>
      <c r="AU1196" s="255"/>
      <c r="AV1196" s="255"/>
      <c r="AW1196" s="255"/>
      <c r="AX1196" s="255"/>
    </row>
    <row r="1197" spans="2:50" x14ac:dyDescent="0.2">
      <c r="B1197" s="255"/>
      <c r="C1197" s="255"/>
      <c r="D1197" s="255"/>
      <c r="E1197" s="255"/>
      <c r="F1197" s="255"/>
      <c r="G1197" s="255"/>
      <c r="H1197" s="255"/>
      <c r="I1197" s="255"/>
      <c r="J1197" s="255"/>
      <c r="K1197" s="255"/>
      <c r="L1197" s="255"/>
      <c r="M1197" s="255"/>
      <c r="N1197" s="255"/>
      <c r="O1197" s="255"/>
      <c r="P1197" s="255"/>
      <c r="Q1197" s="255"/>
      <c r="R1197" s="255"/>
      <c r="S1197" s="255"/>
      <c r="T1197" s="255"/>
      <c r="U1197" s="255"/>
      <c r="V1197" s="255"/>
      <c r="W1197" s="255"/>
      <c r="X1197" s="255"/>
      <c r="Y1197" s="255"/>
      <c r="Z1197" s="255"/>
      <c r="AA1197" s="255"/>
      <c r="AB1197" s="255"/>
      <c r="AC1197" s="255"/>
      <c r="AD1197" s="255"/>
      <c r="AE1197" s="255"/>
      <c r="AF1197" s="255"/>
      <c r="AG1197" s="255"/>
      <c r="AH1197" s="255"/>
      <c r="AI1197" s="255"/>
      <c r="AJ1197" s="255"/>
      <c r="AK1197" s="255"/>
      <c r="AL1197" s="255"/>
      <c r="AM1197" s="255"/>
      <c r="AN1197" s="255"/>
      <c r="AO1197" s="255"/>
      <c r="AP1197" s="255"/>
      <c r="AQ1197" s="255"/>
      <c r="AR1197" s="255"/>
      <c r="AS1197" s="255"/>
      <c r="AT1197" s="255"/>
      <c r="AU1197" s="255"/>
      <c r="AV1197" s="255"/>
      <c r="AW1197" s="255"/>
      <c r="AX1197" s="255"/>
    </row>
    <row r="1198" spans="2:50" x14ac:dyDescent="0.2">
      <c r="B1198" s="255"/>
      <c r="C1198" s="255"/>
      <c r="D1198" s="255"/>
      <c r="E1198" s="255"/>
      <c r="F1198" s="255"/>
      <c r="G1198" s="255"/>
      <c r="H1198" s="255"/>
      <c r="I1198" s="255"/>
      <c r="J1198" s="255"/>
      <c r="K1198" s="255"/>
      <c r="L1198" s="255"/>
      <c r="M1198" s="255"/>
      <c r="N1198" s="255"/>
      <c r="O1198" s="255"/>
      <c r="P1198" s="255"/>
      <c r="Q1198" s="255"/>
      <c r="R1198" s="255"/>
      <c r="S1198" s="255"/>
      <c r="T1198" s="255"/>
      <c r="U1198" s="255"/>
      <c r="V1198" s="255"/>
      <c r="W1198" s="255"/>
      <c r="X1198" s="255"/>
      <c r="Y1198" s="255"/>
      <c r="Z1198" s="255"/>
      <c r="AA1198" s="255"/>
      <c r="AB1198" s="255"/>
      <c r="AC1198" s="255"/>
      <c r="AD1198" s="255"/>
      <c r="AE1198" s="255"/>
      <c r="AF1198" s="255"/>
      <c r="AG1198" s="255"/>
      <c r="AH1198" s="255"/>
      <c r="AI1198" s="255"/>
      <c r="AJ1198" s="255"/>
      <c r="AK1198" s="255"/>
      <c r="AL1198" s="255"/>
      <c r="AM1198" s="255"/>
      <c r="AN1198" s="255"/>
      <c r="AO1198" s="255"/>
      <c r="AP1198" s="255"/>
      <c r="AQ1198" s="255"/>
      <c r="AR1198" s="255"/>
      <c r="AS1198" s="255"/>
      <c r="AT1198" s="255"/>
      <c r="AU1198" s="255"/>
      <c r="AV1198" s="255"/>
      <c r="AW1198" s="255"/>
      <c r="AX1198" s="255"/>
    </row>
    <row r="1199" spans="2:50" x14ac:dyDescent="0.2">
      <c r="B1199" s="255"/>
      <c r="C1199" s="255"/>
      <c r="D1199" s="255"/>
      <c r="E1199" s="255"/>
      <c r="F1199" s="255"/>
      <c r="G1199" s="255"/>
      <c r="H1199" s="255"/>
      <c r="I1199" s="255"/>
      <c r="J1199" s="255"/>
      <c r="K1199" s="255"/>
      <c r="L1199" s="255"/>
      <c r="M1199" s="255"/>
      <c r="N1199" s="255"/>
      <c r="O1199" s="255"/>
      <c r="P1199" s="255"/>
      <c r="Q1199" s="255"/>
      <c r="R1199" s="255"/>
      <c r="S1199" s="255"/>
      <c r="T1199" s="255"/>
      <c r="U1199" s="255"/>
      <c r="V1199" s="255"/>
      <c r="W1199" s="255"/>
      <c r="X1199" s="255"/>
      <c r="Y1199" s="255"/>
      <c r="Z1199" s="255"/>
      <c r="AA1199" s="255"/>
      <c r="AB1199" s="255"/>
      <c r="AC1199" s="255"/>
      <c r="AD1199" s="255"/>
      <c r="AE1199" s="255"/>
      <c r="AF1199" s="255"/>
      <c r="AG1199" s="255"/>
      <c r="AH1199" s="255"/>
      <c r="AI1199" s="255"/>
      <c r="AJ1199" s="255"/>
      <c r="AK1199" s="255"/>
      <c r="AL1199" s="255"/>
      <c r="AM1199" s="255"/>
      <c r="AN1199" s="255"/>
      <c r="AO1199" s="255"/>
      <c r="AP1199" s="255"/>
      <c r="AQ1199" s="255"/>
      <c r="AR1199" s="255"/>
      <c r="AS1199" s="255"/>
      <c r="AT1199" s="255"/>
      <c r="AU1199" s="255"/>
      <c r="AV1199" s="255"/>
      <c r="AW1199" s="255"/>
      <c r="AX1199" s="255"/>
    </row>
    <row r="1200" spans="2:50" x14ac:dyDescent="0.2">
      <c r="B1200" s="255"/>
      <c r="C1200" s="255"/>
      <c r="D1200" s="255"/>
      <c r="E1200" s="255"/>
      <c r="F1200" s="255"/>
      <c r="G1200" s="255"/>
      <c r="H1200" s="255"/>
      <c r="I1200" s="255"/>
      <c r="J1200" s="255"/>
      <c r="K1200" s="255"/>
      <c r="L1200" s="255"/>
      <c r="M1200" s="255"/>
      <c r="N1200" s="255"/>
      <c r="O1200" s="255"/>
      <c r="P1200" s="255"/>
      <c r="Q1200" s="255"/>
      <c r="R1200" s="255"/>
      <c r="S1200" s="255"/>
      <c r="T1200" s="255"/>
      <c r="U1200" s="255"/>
      <c r="V1200" s="255"/>
      <c r="W1200" s="255"/>
      <c r="X1200" s="255"/>
      <c r="Y1200" s="255"/>
      <c r="Z1200" s="255"/>
      <c r="AA1200" s="255"/>
      <c r="AB1200" s="255"/>
      <c r="AC1200" s="255"/>
      <c r="AD1200" s="255"/>
      <c r="AE1200" s="255"/>
      <c r="AF1200" s="255"/>
      <c r="AG1200" s="255"/>
      <c r="AH1200" s="255"/>
      <c r="AI1200" s="255"/>
      <c r="AJ1200" s="255"/>
      <c r="AK1200" s="255"/>
      <c r="AL1200" s="255"/>
      <c r="AM1200" s="255"/>
      <c r="AN1200" s="255"/>
      <c r="AO1200" s="255"/>
      <c r="AP1200" s="255"/>
      <c r="AQ1200" s="255"/>
      <c r="AR1200" s="255"/>
      <c r="AS1200" s="255"/>
      <c r="AT1200" s="255"/>
      <c r="AU1200" s="255"/>
      <c r="AV1200" s="255"/>
      <c r="AW1200" s="255"/>
      <c r="AX1200" s="255"/>
    </row>
    <row r="1201" spans="2:50" x14ac:dyDescent="0.2">
      <c r="B1201" s="255"/>
      <c r="C1201" s="255"/>
      <c r="D1201" s="255"/>
      <c r="E1201" s="255"/>
      <c r="F1201" s="255"/>
      <c r="G1201" s="255"/>
      <c r="H1201" s="255"/>
      <c r="I1201" s="255"/>
      <c r="J1201" s="255"/>
      <c r="K1201" s="255"/>
      <c r="L1201" s="255"/>
      <c r="M1201" s="255"/>
      <c r="N1201" s="255"/>
      <c r="O1201" s="255"/>
      <c r="P1201" s="255"/>
      <c r="Q1201" s="255"/>
      <c r="R1201" s="255"/>
      <c r="S1201" s="255"/>
      <c r="T1201" s="255"/>
      <c r="U1201" s="255"/>
      <c r="V1201" s="255"/>
      <c r="W1201" s="255"/>
      <c r="X1201" s="255"/>
      <c r="Y1201" s="255"/>
      <c r="Z1201" s="255"/>
      <c r="AA1201" s="255"/>
      <c r="AB1201" s="255"/>
      <c r="AC1201" s="255"/>
      <c r="AD1201" s="255"/>
      <c r="AE1201" s="255"/>
      <c r="AF1201" s="255"/>
      <c r="AG1201" s="255"/>
      <c r="AH1201" s="255"/>
      <c r="AI1201" s="255"/>
      <c r="AJ1201" s="255"/>
      <c r="AK1201" s="255"/>
      <c r="AL1201" s="255"/>
      <c r="AM1201" s="255"/>
      <c r="AN1201" s="255"/>
      <c r="AO1201" s="255"/>
      <c r="AP1201" s="255"/>
      <c r="AQ1201" s="255"/>
      <c r="AR1201" s="255"/>
      <c r="AS1201" s="255"/>
      <c r="AT1201" s="255"/>
      <c r="AU1201" s="255"/>
      <c r="AV1201" s="255"/>
      <c r="AW1201" s="255"/>
      <c r="AX1201" s="255"/>
    </row>
    <row r="1202" spans="2:50" x14ac:dyDescent="0.2">
      <c r="B1202" s="255"/>
      <c r="C1202" s="255"/>
      <c r="D1202" s="255"/>
      <c r="E1202" s="255"/>
      <c r="F1202" s="255"/>
      <c r="G1202" s="255"/>
      <c r="H1202" s="255"/>
      <c r="I1202" s="255"/>
      <c r="J1202" s="255"/>
      <c r="K1202" s="255"/>
      <c r="L1202" s="255"/>
      <c r="M1202" s="255"/>
      <c r="N1202" s="255"/>
      <c r="O1202" s="255"/>
      <c r="P1202" s="255"/>
      <c r="Q1202" s="255"/>
      <c r="R1202" s="255"/>
      <c r="S1202" s="255"/>
      <c r="T1202" s="255"/>
      <c r="U1202" s="255"/>
      <c r="V1202" s="255"/>
      <c r="W1202" s="255"/>
      <c r="X1202" s="255"/>
      <c r="Y1202" s="255"/>
      <c r="Z1202" s="255"/>
      <c r="AA1202" s="255"/>
      <c r="AB1202" s="255"/>
      <c r="AC1202" s="255"/>
      <c r="AD1202" s="255"/>
      <c r="AE1202" s="255"/>
      <c r="AF1202" s="255"/>
      <c r="AG1202" s="255"/>
      <c r="AH1202" s="255"/>
      <c r="AI1202" s="255"/>
      <c r="AJ1202" s="255"/>
      <c r="AK1202" s="255"/>
      <c r="AL1202" s="255"/>
      <c r="AM1202" s="255"/>
      <c r="AN1202" s="255"/>
      <c r="AO1202" s="255"/>
      <c r="AP1202" s="255"/>
      <c r="AQ1202" s="255"/>
      <c r="AR1202" s="255"/>
      <c r="AS1202" s="255"/>
      <c r="AT1202" s="255"/>
      <c r="AU1202" s="255"/>
      <c r="AV1202" s="255"/>
      <c r="AW1202" s="255"/>
      <c r="AX1202" s="255"/>
    </row>
    <row r="1203" spans="2:50" x14ac:dyDescent="0.2">
      <c r="B1203" s="255"/>
      <c r="C1203" s="255"/>
      <c r="D1203" s="255"/>
      <c r="E1203" s="255"/>
      <c r="F1203" s="255"/>
      <c r="G1203" s="255"/>
      <c r="H1203" s="255"/>
      <c r="I1203" s="255"/>
      <c r="J1203" s="255"/>
      <c r="K1203" s="255"/>
      <c r="L1203" s="255"/>
      <c r="M1203" s="255"/>
      <c r="N1203" s="255"/>
      <c r="O1203" s="255"/>
      <c r="P1203" s="255"/>
      <c r="Q1203" s="255"/>
      <c r="R1203" s="255"/>
      <c r="S1203" s="255"/>
      <c r="T1203" s="255"/>
      <c r="U1203" s="255"/>
      <c r="V1203" s="255"/>
      <c r="W1203" s="255"/>
      <c r="X1203" s="255"/>
      <c r="Y1203" s="255"/>
      <c r="Z1203" s="255"/>
      <c r="AA1203" s="255"/>
      <c r="AB1203" s="255"/>
      <c r="AC1203" s="255"/>
      <c r="AD1203" s="255"/>
      <c r="AE1203" s="255"/>
      <c r="AF1203" s="255"/>
      <c r="AG1203" s="255"/>
      <c r="AH1203" s="255"/>
      <c r="AI1203" s="255"/>
      <c r="AJ1203" s="255"/>
      <c r="AK1203" s="255"/>
      <c r="AL1203" s="255"/>
      <c r="AM1203" s="255"/>
      <c r="AN1203" s="255"/>
      <c r="AO1203" s="255"/>
      <c r="AP1203" s="255"/>
      <c r="AQ1203" s="255"/>
      <c r="AR1203" s="255"/>
      <c r="AS1203" s="255"/>
      <c r="AT1203" s="255"/>
      <c r="AU1203" s="255"/>
      <c r="AV1203" s="255"/>
      <c r="AW1203" s="255"/>
      <c r="AX1203" s="255"/>
    </row>
    <row r="1204" spans="2:50" x14ac:dyDescent="0.2">
      <c r="B1204" s="255"/>
      <c r="C1204" s="255"/>
      <c r="D1204" s="255"/>
      <c r="E1204" s="255"/>
      <c r="F1204" s="255"/>
      <c r="G1204" s="255"/>
      <c r="H1204" s="255"/>
      <c r="I1204" s="255"/>
      <c r="J1204" s="255"/>
      <c r="K1204" s="255"/>
      <c r="L1204" s="255"/>
      <c r="M1204" s="255"/>
      <c r="N1204" s="255"/>
      <c r="O1204" s="255"/>
      <c r="P1204" s="255"/>
      <c r="Q1204" s="255"/>
      <c r="R1204" s="255"/>
      <c r="S1204" s="255"/>
      <c r="T1204" s="255"/>
      <c r="U1204" s="255"/>
      <c r="V1204" s="255"/>
      <c r="W1204" s="255"/>
      <c r="X1204" s="255"/>
      <c r="Y1204" s="255"/>
      <c r="Z1204" s="255"/>
      <c r="AA1204" s="255"/>
      <c r="AB1204" s="255"/>
      <c r="AC1204" s="255"/>
      <c r="AD1204" s="255"/>
      <c r="AE1204" s="255"/>
      <c r="AF1204" s="255"/>
      <c r="AG1204" s="255"/>
      <c r="AH1204" s="255"/>
      <c r="AI1204" s="255"/>
      <c r="AJ1204" s="255"/>
      <c r="AK1204" s="255"/>
      <c r="AL1204" s="255"/>
      <c r="AM1204" s="255"/>
      <c r="AN1204" s="255"/>
      <c r="AO1204" s="255"/>
      <c r="AP1204" s="255"/>
      <c r="AQ1204" s="255"/>
      <c r="AR1204" s="255"/>
      <c r="AS1204" s="255"/>
      <c r="AT1204" s="255"/>
      <c r="AU1204" s="255"/>
      <c r="AV1204" s="255"/>
      <c r="AW1204" s="255"/>
      <c r="AX1204" s="255"/>
    </row>
    <row r="1205" spans="2:50" x14ac:dyDescent="0.2">
      <c r="B1205" s="255"/>
      <c r="C1205" s="255"/>
      <c r="D1205" s="255"/>
      <c r="E1205" s="255"/>
      <c r="F1205" s="255"/>
      <c r="G1205" s="255"/>
      <c r="H1205" s="255"/>
      <c r="I1205" s="255"/>
      <c r="J1205" s="255"/>
      <c r="K1205" s="255"/>
      <c r="L1205" s="255"/>
      <c r="M1205" s="255"/>
      <c r="N1205" s="255"/>
      <c r="O1205" s="255"/>
      <c r="P1205" s="255"/>
      <c r="Q1205" s="255"/>
      <c r="R1205" s="255"/>
      <c r="S1205" s="255"/>
      <c r="T1205" s="255"/>
      <c r="U1205" s="255"/>
      <c r="V1205" s="255"/>
      <c r="W1205" s="255"/>
      <c r="X1205" s="255"/>
      <c r="Y1205" s="255"/>
      <c r="Z1205" s="255"/>
      <c r="AA1205" s="255"/>
      <c r="AB1205" s="255"/>
      <c r="AC1205" s="255"/>
      <c r="AD1205" s="255"/>
      <c r="AE1205" s="255"/>
      <c r="AF1205" s="255"/>
      <c r="AG1205" s="255"/>
      <c r="AH1205" s="255"/>
      <c r="AI1205" s="255"/>
      <c r="AJ1205" s="255"/>
      <c r="AK1205" s="255"/>
      <c r="AL1205" s="255"/>
      <c r="AM1205" s="255"/>
      <c r="AN1205" s="255"/>
      <c r="AO1205" s="255"/>
      <c r="AP1205" s="255"/>
      <c r="AQ1205" s="255"/>
      <c r="AR1205" s="255"/>
      <c r="AS1205" s="255"/>
      <c r="AT1205" s="255"/>
      <c r="AU1205" s="255"/>
      <c r="AV1205" s="255"/>
      <c r="AW1205" s="255"/>
      <c r="AX1205" s="255"/>
    </row>
    <row r="1206" spans="2:50" x14ac:dyDescent="0.2">
      <c r="B1206" s="255"/>
      <c r="C1206" s="255"/>
      <c r="D1206" s="255"/>
      <c r="E1206" s="255"/>
      <c r="F1206" s="255"/>
      <c r="G1206" s="255"/>
      <c r="H1206" s="255"/>
      <c r="I1206" s="255"/>
      <c r="J1206" s="255"/>
      <c r="K1206" s="255"/>
      <c r="L1206" s="255"/>
      <c r="M1206" s="255"/>
      <c r="N1206" s="255"/>
      <c r="O1206" s="255"/>
      <c r="P1206" s="255"/>
      <c r="Q1206" s="255"/>
      <c r="R1206" s="255"/>
      <c r="S1206" s="255"/>
      <c r="T1206" s="255"/>
      <c r="U1206" s="255"/>
      <c r="V1206" s="255"/>
      <c r="W1206" s="255"/>
      <c r="X1206" s="255"/>
      <c r="Y1206" s="255"/>
      <c r="Z1206" s="255"/>
      <c r="AA1206" s="255"/>
      <c r="AB1206" s="255"/>
      <c r="AC1206" s="255"/>
      <c r="AD1206" s="255"/>
      <c r="AE1206" s="255"/>
      <c r="AF1206" s="255"/>
      <c r="AG1206" s="255"/>
      <c r="AH1206" s="255"/>
      <c r="AI1206" s="255"/>
      <c r="AJ1206" s="255"/>
      <c r="AK1206" s="255"/>
      <c r="AL1206" s="255"/>
      <c r="AM1206" s="255"/>
      <c r="AN1206" s="255"/>
      <c r="AO1206" s="255"/>
      <c r="AP1206" s="255"/>
      <c r="AQ1206" s="255"/>
      <c r="AR1206" s="255"/>
      <c r="AS1206" s="255"/>
      <c r="AT1206" s="255"/>
      <c r="AU1206" s="255"/>
      <c r="AV1206" s="255"/>
      <c r="AW1206" s="255"/>
      <c r="AX1206" s="255"/>
    </row>
    <row r="1207" spans="2:50" x14ac:dyDescent="0.2">
      <c r="B1207" s="255"/>
      <c r="C1207" s="255"/>
      <c r="D1207" s="255"/>
      <c r="E1207" s="255"/>
      <c r="F1207" s="255"/>
      <c r="G1207" s="255"/>
      <c r="H1207" s="255"/>
      <c r="I1207" s="255"/>
      <c r="J1207" s="255"/>
      <c r="K1207" s="255"/>
      <c r="L1207" s="255"/>
      <c r="M1207" s="255"/>
      <c r="N1207" s="255"/>
      <c r="O1207" s="255"/>
      <c r="P1207" s="255"/>
      <c r="Q1207" s="255"/>
      <c r="R1207" s="255"/>
      <c r="S1207" s="255"/>
      <c r="T1207" s="255"/>
      <c r="U1207" s="255"/>
      <c r="V1207" s="255"/>
      <c r="W1207" s="255"/>
      <c r="X1207" s="255"/>
      <c r="Y1207" s="255"/>
      <c r="Z1207" s="255"/>
      <c r="AA1207" s="255"/>
      <c r="AB1207" s="255"/>
      <c r="AC1207" s="255"/>
      <c r="AD1207" s="255"/>
      <c r="AE1207" s="255"/>
      <c r="AF1207" s="255"/>
      <c r="AG1207" s="255"/>
      <c r="AH1207" s="255"/>
      <c r="AI1207" s="255"/>
      <c r="AJ1207" s="255"/>
      <c r="AK1207" s="255"/>
      <c r="AL1207" s="255"/>
      <c r="AM1207" s="255"/>
      <c r="AN1207" s="255"/>
      <c r="AO1207" s="255"/>
      <c r="AP1207" s="255"/>
      <c r="AQ1207" s="255"/>
      <c r="AR1207" s="255"/>
      <c r="AS1207" s="255"/>
      <c r="AT1207" s="255"/>
      <c r="AU1207" s="255"/>
      <c r="AV1207" s="255"/>
      <c r="AW1207" s="255"/>
      <c r="AX1207" s="255"/>
    </row>
    <row r="1208" spans="2:50" x14ac:dyDescent="0.2">
      <c r="B1208" s="255"/>
      <c r="C1208" s="255"/>
      <c r="D1208" s="255"/>
      <c r="E1208" s="255"/>
      <c r="F1208" s="255"/>
      <c r="G1208" s="255"/>
      <c r="H1208" s="255"/>
      <c r="I1208" s="255"/>
      <c r="J1208" s="255"/>
      <c r="K1208" s="255"/>
      <c r="L1208" s="255"/>
      <c r="M1208" s="255"/>
      <c r="N1208" s="255"/>
      <c r="O1208" s="255"/>
      <c r="P1208" s="255"/>
      <c r="Q1208" s="255"/>
      <c r="R1208" s="255"/>
      <c r="S1208" s="255"/>
      <c r="T1208" s="255"/>
      <c r="U1208" s="255"/>
      <c r="V1208" s="255"/>
      <c r="W1208" s="255"/>
      <c r="X1208" s="255"/>
      <c r="Y1208" s="255"/>
      <c r="Z1208" s="255"/>
      <c r="AA1208" s="255"/>
      <c r="AB1208" s="255"/>
      <c r="AC1208" s="255"/>
      <c r="AD1208" s="255"/>
      <c r="AE1208" s="255"/>
      <c r="AF1208" s="255"/>
      <c r="AG1208" s="255"/>
      <c r="AH1208" s="255"/>
      <c r="AI1208" s="255"/>
      <c r="AJ1208" s="255"/>
      <c r="AK1208" s="255"/>
      <c r="AL1208" s="255"/>
      <c r="AM1208" s="255"/>
      <c r="AN1208" s="255"/>
      <c r="AO1208" s="255"/>
      <c r="AP1208" s="255"/>
      <c r="AQ1208" s="255"/>
      <c r="AR1208" s="255"/>
      <c r="AS1208" s="255"/>
      <c r="AT1208" s="255"/>
      <c r="AU1208" s="255"/>
      <c r="AV1208" s="255"/>
      <c r="AW1208" s="255"/>
      <c r="AX1208" s="255"/>
    </row>
    <row r="1209" spans="2:50" x14ac:dyDescent="0.2">
      <c r="B1209" s="255"/>
      <c r="C1209" s="255"/>
      <c r="D1209" s="255"/>
      <c r="E1209" s="255"/>
      <c r="F1209" s="255"/>
      <c r="G1209" s="255"/>
      <c r="H1209" s="255"/>
      <c r="I1209" s="255"/>
      <c r="J1209" s="255"/>
      <c r="K1209" s="255"/>
      <c r="L1209" s="255"/>
      <c r="M1209" s="255"/>
      <c r="N1209" s="255"/>
      <c r="O1209" s="255"/>
      <c r="P1209" s="255"/>
      <c r="Q1209" s="255"/>
      <c r="R1209" s="255"/>
      <c r="S1209" s="255"/>
      <c r="T1209" s="255"/>
      <c r="U1209" s="255"/>
      <c r="V1209" s="255"/>
      <c r="W1209" s="255"/>
      <c r="X1209" s="255"/>
      <c r="Y1209" s="255"/>
      <c r="Z1209" s="255"/>
      <c r="AA1209" s="255"/>
      <c r="AB1209" s="255"/>
      <c r="AC1209" s="255"/>
      <c r="AD1209" s="255"/>
      <c r="AE1209" s="255"/>
      <c r="AF1209" s="255"/>
      <c r="AG1209" s="255"/>
      <c r="AH1209" s="255"/>
      <c r="AI1209" s="255"/>
      <c r="AJ1209" s="255"/>
      <c r="AK1209" s="255"/>
      <c r="AL1209" s="255"/>
      <c r="AM1209" s="255"/>
      <c r="AN1209" s="255"/>
      <c r="AO1209" s="255"/>
      <c r="AP1209" s="255"/>
      <c r="AQ1209" s="255"/>
      <c r="AR1209" s="255"/>
      <c r="AS1209" s="255"/>
      <c r="AT1209" s="255"/>
      <c r="AU1209" s="255"/>
      <c r="AV1209" s="255"/>
      <c r="AW1209" s="255"/>
      <c r="AX1209" s="255"/>
    </row>
    <row r="1210" spans="2:50" x14ac:dyDescent="0.2">
      <c r="B1210" s="255"/>
      <c r="C1210" s="255"/>
      <c r="D1210" s="255"/>
      <c r="E1210" s="255"/>
      <c r="F1210" s="255"/>
      <c r="G1210" s="255"/>
      <c r="H1210" s="255"/>
      <c r="I1210" s="255"/>
      <c r="J1210" s="255"/>
      <c r="K1210" s="255"/>
      <c r="L1210" s="255"/>
      <c r="M1210" s="255"/>
      <c r="N1210" s="255"/>
      <c r="O1210" s="255"/>
      <c r="P1210" s="255"/>
      <c r="Q1210" s="255"/>
      <c r="R1210" s="255"/>
      <c r="S1210" s="255"/>
      <c r="T1210" s="255"/>
      <c r="U1210" s="255"/>
      <c r="V1210" s="255"/>
      <c r="W1210" s="255"/>
      <c r="X1210" s="255"/>
      <c r="Y1210" s="255"/>
      <c r="Z1210" s="255"/>
      <c r="AA1210" s="255"/>
      <c r="AB1210" s="255"/>
      <c r="AC1210" s="255"/>
      <c r="AD1210" s="255"/>
      <c r="AE1210" s="255"/>
      <c r="AF1210" s="255"/>
      <c r="AG1210" s="255"/>
      <c r="AH1210" s="255"/>
      <c r="AI1210" s="255"/>
      <c r="AJ1210" s="255"/>
      <c r="AK1210" s="255"/>
      <c r="AL1210" s="255"/>
      <c r="AM1210" s="255"/>
      <c r="AN1210" s="255"/>
      <c r="AO1210" s="255"/>
      <c r="AP1210" s="255"/>
      <c r="AQ1210" s="255"/>
      <c r="AR1210" s="255"/>
      <c r="AS1210" s="255"/>
      <c r="AT1210" s="255"/>
      <c r="AU1210" s="255"/>
      <c r="AV1210" s="255"/>
      <c r="AW1210" s="255"/>
      <c r="AX1210" s="255"/>
    </row>
    <row r="1211" spans="2:50" x14ac:dyDescent="0.2">
      <c r="B1211" s="255"/>
      <c r="C1211" s="255"/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5"/>
      <c r="Q1211" s="255"/>
      <c r="R1211" s="255"/>
      <c r="S1211" s="255"/>
      <c r="T1211" s="255"/>
      <c r="U1211" s="255"/>
      <c r="V1211" s="255"/>
      <c r="W1211" s="255"/>
      <c r="X1211" s="255"/>
      <c r="Y1211" s="255"/>
      <c r="Z1211" s="255"/>
      <c r="AA1211" s="255"/>
      <c r="AB1211" s="255"/>
      <c r="AC1211" s="255"/>
      <c r="AD1211" s="255"/>
      <c r="AE1211" s="255"/>
      <c r="AF1211" s="255"/>
      <c r="AG1211" s="255"/>
      <c r="AH1211" s="255"/>
      <c r="AI1211" s="255"/>
      <c r="AJ1211" s="255"/>
      <c r="AK1211" s="255"/>
      <c r="AL1211" s="255"/>
      <c r="AM1211" s="255"/>
      <c r="AN1211" s="255"/>
      <c r="AO1211" s="255"/>
      <c r="AP1211" s="255"/>
      <c r="AQ1211" s="255"/>
      <c r="AR1211" s="255"/>
      <c r="AS1211" s="255"/>
      <c r="AT1211" s="255"/>
      <c r="AU1211" s="255"/>
      <c r="AV1211" s="255"/>
      <c r="AW1211" s="255"/>
      <c r="AX1211" s="255"/>
    </row>
    <row r="1212" spans="2:50" x14ac:dyDescent="0.2">
      <c r="B1212" s="255"/>
      <c r="C1212" s="255"/>
      <c r="D1212" s="255"/>
      <c r="E1212" s="255"/>
      <c r="F1212" s="255"/>
      <c r="G1212" s="255"/>
      <c r="H1212" s="255"/>
      <c r="I1212" s="255"/>
      <c r="J1212" s="255"/>
      <c r="K1212" s="255"/>
      <c r="L1212" s="255"/>
      <c r="M1212" s="255"/>
      <c r="N1212" s="255"/>
      <c r="O1212" s="255"/>
      <c r="P1212" s="255"/>
      <c r="Q1212" s="255"/>
      <c r="R1212" s="255"/>
      <c r="S1212" s="255"/>
      <c r="T1212" s="255"/>
      <c r="U1212" s="255"/>
      <c r="V1212" s="255"/>
      <c r="W1212" s="255"/>
      <c r="X1212" s="255"/>
      <c r="Y1212" s="255"/>
      <c r="Z1212" s="255"/>
      <c r="AA1212" s="255"/>
      <c r="AB1212" s="255"/>
      <c r="AC1212" s="255"/>
      <c r="AD1212" s="255"/>
      <c r="AE1212" s="255"/>
      <c r="AF1212" s="255"/>
      <c r="AG1212" s="255"/>
      <c r="AH1212" s="255"/>
      <c r="AI1212" s="255"/>
      <c r="AJ1212" s="255"/>
      <c r="AK1212" s="255"/>
      <c r="AL1212" s="255"/>
      <c r="AM1212" s="255"/>
      <c r="AN1212" s="255"/>
      <c r="AO1212" s="255"/>
      <c r="AP1212" s="255"/>
      <c r="AQ1212" s="255"/>
      <c r="AR1212" s="255"/>
      <c r="AS1212" s="255"/>
      <c r="AT1212" s="255"/>
      <c r="AU1212" s="255"/>
      <c r="AV1212" s="255"/>
      <c r="AW1212" s="255"/>
      <c r="AX1212" s="255"/>
    </row>
    <row r="1213" spans="2:50" x14ac:dyDescent="0.2">
      <c r="B1213" s="255"/>
      <c r="C1213" s="255"/>
      <c r="D1213" s="255"/>
      <c r="E1213" s="255"/>
      <c r="F1213" s="255"/>
      <c r="G1213" s="255"/>
      <c r="H1213" s="255"/>
      <c r="I1213" s="255"/>
      <c r="J1213" s="255"/>
      <c r="K1213" s="255"/>
      <c r="L1213" s="255"/>
      <c r="M1213" s="255"/>
      <c r="N1213" s="255"/>
      <c r="O1213" s="255"/>
      <c r="P1213" s="255"/>
      <c r="Q1213" s="255"/>
      <c r="R1213" s="255"/>
      <c r="S1213" s="255"/>
      <c r="T1213" s="255"/>
      <c r="U1213" s="255"/>
      <c r="V1213" s="255"/>
      <c r="W1213" s="255"/>
      <c r="X1213" s="255"/>
      <c r="Y1213" s="255"/>
      <c r="Z1213" s="255"/>
      <c r="AA1213" s="255"/>
      <c r="AB1213" s="255"/>
      <c r="AC1213" s="255"/>
      <c r="AD1213" s="255"/>
      <c r="AE1213" s="255"/>
      <c r="AF1213" s="255"/>
      <c r="AG1213" s="255"/>
      <c r="AH1213" s="255"/>
      <c r="AI1213" s="255"/>
      <c r="AJ1213" s="255"/>
      <c r="AK1213" s="255"/>
      <c r="AL1213" s="255"/>
      <c r="AM1213" s="255"/>
      <c r="AN1213" s="255"/>
      <c r="AO1213" s="255"/>
      <c r="AP1213" s="255"/>
      <c r="AQ1213" s="255"/>
      <c r="AR1213" s="255"/>
      <c r="AS1213" s="255"/>
      <c r="AT1213" s="255"/>
      <c r="AU1213" s="255"/>
      <c r="AV1213" s="255"/>
      <c r="AW1213" s="255"/>
      <c r="AX1213" s="255"/>
    </row>
    <row r="1214" spans="2:50" x14ac:dyDescent="0.2">
      <c r="B1214" s="255"/>
      <c r="C1214" s="255"/>
      <c r="D1214" s="255"/>
      <c r="E1214" s="255"/>
      <c r="F1214" s="255"/>
      <c r="G1214" s="255"/>
      <c r="H1214" s="255"/>
      <c r="I1214" s="255"/>
      <c r="J1214" s="255"/>
      <c r="K1214" s="255"/>
      <c r="L1214" s="255"/>
      <c r="M1214" s="255"/>
      <c r="N1214" s="255"/>
      <c r="O1214" s="255"/>
      <c r="P1214" s="255"/>
      <c r="Q1214" s="255"/>
      <c r="R1214" s="255"/>
      <c r="S1214" s="255"/>
      <c r="T1214" s="255"/>
      <c r="U1214" s="255"/>
      <c r="V1214" s="255"/>
      <c r="W1214" s="255"/>
      <c r="X1214" s="255"/>
      <c r="Y1214" s="255"/>
      <c r="Z1214" s="255"/>
      <c r="AA1214" s="255"/>
      <c r="AB1214" s="255"/>
      <c r="AC1214" s="255"/>
      <c r="AD1214" s="255"/>
      <c r="AE1214" s="255"/>
      <c r="AF1214" s="255"/>
      <c r="AG1214" s="255"/>
      <c r="AH1214" s="255"/>
      <c r="AI1214" s="255"/>
      <c r="AJ1214" s="255"/>
      <c r="AK1214" s="255"/>
      <c r="AL1214" s="255"/>
      <c r="AM1214" s="255"/>
      <c r="AN1214" s="255"/>
      <c r="AO1214" s="255"/>
      <c r="AP1214" s="255"/>
      <c r="AQ1214" s="255"/>
      <c r="AR1214" s="255"/>
      <c r="AS1214" s="255"/>
      <c r="AT1214" s="255"/>
      <c r="AU1214" s="255"/>
      <c r="AV1214" s="255"/>
      <c r="AW1214" s="255"/>
      <c r="AX1214" s="255"/>
    </row>
    <row r="1215" spans="2:50" x14ac:dyDescent="0.2">
      <c r="B1215" s="255"/>
      <c r="C1215" s="255"/>
      <c r="D1215" s="255"/>
      <c r="E1215" s="255"/>
      <c r="F1215" s="255"/>
      <c r="G1215" s="255"/>
      <c r="H1215" s="255"/>
      <c r="I1215" s="255"/>
      <c r="J1215" s="255"/>
      <c r="K1215" s="255"/>
      <c r="L1215" s="255"/>
      <c r="M1215" s="255"/>
      <c r="N1215" s="255"/>
      <c r="O1215" s="255"/>
      <c r="P1215" s="255"/>
      <c r="Q1215" s="255"/>
      <c r="R1215" s="255"/>
      <c r="S1215" s="255"/>
      <c r="T1215" s="255"/>
      <c r="U1215" s="255"/>
      <c r="V1215" s="255"/>
      <c r="W1215" s="255"/>
      <c r="X1215" s="255"/>
      <c r="Y1215" s="255"/>
      <c r="Z1215" s="255"/>
      <c r="AA1215" s="255"/>
      <c r="AB1215" s="255"/>
      <c r="AC1215" s="255"/>
      <c r="AD1215" s="255"/>
      <c r="AE1215" s="255"/>
      <c r="AF1215" s="255"/>
      <c r="AG1215" s="255"/>
      <c r="AH1215" s="255"/>
      <c r="AI1215" s="255"/>
      <c r="AJ1215" s="255"/>
      <c r="AK1215" s="255"/>
      <c r="AL1215" s="255"/>
      <c r="AM1215" s="255"/>
      <c r="AN1215" s="255"/>
      <c r="AO1215" s="255"/>
      <c r="AP1215" s="255"/>
      <c r="AQ1215" s="255"/>
      <c r="AR1215" s="255"/>
      <c r="AS1215" s="255"/>
      <c r="AT1215" s="255"/>
      <c r="AU1215" s="255"/>
      <c r="AV1215" s="255"/>
      <c r="AW1215" s="255"/>
      <c r="AX1215" s="255"/>
    </row>
    <row r="1216" spans="2:50" x14ac:dyDescent="0.2">
      <c r="B1216" s="255"/>
      <c r="C1216" s="255"/>
      <c r="D1216" s="255"/>
      <c r="E1216" s="255"/>
      <c r="F1216" s="255"/>
      <c r="G1216" s="255"/>
      <c r="H1216" s="255"/>
      <c r="I1216" s="255"/>
      <c r="J1216" s="255"/>
      <c r="K1216" s="255"/>
      <c r="L1216" s="255"/>
      <c r="M1216" s="255"/>
      <c r="N1216" s="255"/>
      <c r="O1216" s="255"/>
      <c r="P1216" s="255"/>
      <c r="Q1216" s="255"/>
      <c r="R1216" s="255"/>
      <c r="S1216" s="255"/>
      <c r="T1216" s="255"/>
      <c r="U1216" s="255"/>
      <c r="V1216" s="255"/>
      <c r="W1216" s="255"/>
      <c r="X1216" s="255"/>
      <c r="Y1216" s="255"/>
      <c r="Z1216" s="255"/>
      <c r="AA1216" s="255"/>
      <c r="AB1216" s="255"/>
      <c r="AC1216" s="255"/>
      <c r="AD1216" s="255"/>
      <c r="AE1216" s="255"/>
      <c r="AF1216" s="255"/>
      <c r="AG1216" s="255"/>
      <c r="AH1216" s="255"/>
      <c r="AI1216" s="255"/>
      <c r="AJ1216" s="255"/>
      <c r="AK1216" s="255"/>
      <c r="AL1216" s="255"/>
      <c r="AM1216" s="255"/>
      <c r="AN1216" s="255"/>
      <c r="AO1216" s="255"/>
      <c r="AP1216" s="255"/>
      <c r="AQ1216" s="255"/>
      <c r="AR1216" s="255"/>
      <c r="AS1216" s="255"/>
      <c r="AT1216" s="255"/>
      <c r="AU1216" s="255"/>
      <c r="AV1216" s="255"/>
      <c r="AW1216" s="255"/>
      <c r="AX1216" s="255"/>
    </row>
    <row r="1217" spans="2:50" x14ac:dyDescent="0.2">
      <c r="B1217" s="255"/>
      <c r="C1217" s="255"/>
      <c r="D1217" s="255"/>
      <c r="E1217" s="255"/>
      <c r="F1217" s="255"/>
      <c r="G1217" s="255"/>
      <c r="H1217" s="255"/>
      <c r="I1217" s="255"/>
      <c r="J1217" s="255"/>
      <c r="K1217" s="255"/>
      <c r="L1217" s="255"/>
      <c r="M1217" s="255"/>
      <c r="N1217" s="255"/>
      <c r="O1217" s="255"/>
      <c r="P1217" s="255"/>
      <c r="Q1217" s="255"/>
      <c r="R1217" s="255"/>
      <c r="S1217" s="255"/>
      <c r="T1217" s="255"/>
      <c r="U1217" s="255"/>
      <c r="V1217" s="255"/>
      <c r="W1217" s="255"/>
      <c r="X1217" s="255"/>
      <c r="Y1217" s="255"/>
      <c r="Z1217" s="255"/>
      <c r="AA1217" s="255"/>
      <c r="AB1217" s="255"/>
      <c r="AC1217" s="255"/>
      <c r="AD1217" s="255"/>
      <c r="AE1217" s="255"/>
      <c r="AF1217" s="255"/>
      <c r="AG1217" s="255"/>
      <c r="AH1217" s="255"/>
      <c r="AI1217" s="255"/>
      <c r="AJ1217" s="255"/>
      <c r="AK1217" s="255"/>
      <c r="AL1217" s="255"/>
      <c r="AM1217" s="255"/>
      <c r="AN1217" s="255"/>
      <c r="AO1217" s="255"/>
      <c r="AP1217" s="255"/>
      <c r="AQ1217" s="255"/>
      <c r="AR1217" s="255"/>
      <c r="AS1217" s="255"/>
      <c r="AT1217" s="255"/>
      <c r="AU1217" s="255"/>
      <c r="AV1217" s="255"/>
      <c r="AW1217" s="255"/>
      <c r="AX1217" s="255"/>
    </row>
    <row r="1218" spans="2:50" x14ac:dyDescent="0.2">
      <c r="B1218" s="255"/>
      <c r="C1218" s="255"/>
      <c r="D1218" s="255"/>
      <c r="E1218" s="255"/>
      <c r="F1218" s="255"/>
      <c r="G1218" s="255"/>
      <c r="H1218" s="255"/>
      <c r="I1218" s="255"/>
      <c r="J1218" s="255"/>
      <c r="K1218" s="255"/>
      <c r="L1218" s="255"/>
      <c r="M1218" s="255"/>
      <c r="N1218" s="255"/>
      <c r="O1218" s="255"/>
      <c r="P1218" s="255"/>
      <c r="Q1218" s="255"/>
      <c r="R1218" s="255"/>
      <c r="S1218" s="255"/>
      <c r="T1218" s="255"/>
      <c r="U1218" s="255"/>
      <c r="V1218" s="255"/>
      <c r="W1218" s="255"/>
      <c r="X1218" s="255"/>
      <c r="Y1218" s="255"/>
      <c r="Z1218" s="255"/>
      <c r="AA1218" s="255"/>
      <c r="AB1218" s="255"/>
      <c r="AC1218" s="255"/>
      <c r="AD1218" s="255"/>
      <c r="AE1218" s="255"/>
      <c r="AF1218" s="255"/>
      <c r="AG1218" s="255"/>
      <c r="AH1218" s="255"/>
      <c r="AI1218" s="255"/>
      <c r="AJ1218" s="255"/>
      <c r="AK1218" s="255"/>
      <c r="AL1218" s="255"/>
      <c r="AM1218" s="255"/>
      <c r="AN1218" s="255"/>
      <c r="AO1218" s="255"/>
      <c r="AP1218" s="255"/>
      <c r="AQ1218" s="255"/>
      <c r="AR1218" s="255"/>
      <c r="AS1218" s="255"/>
      <c r="AT1218" s="255"/>
      <c r="AU1218" s="255"/>
      <c r="AV1218" s="255"/>
      <c r="AW1218" s="255"/>
      <c r="AX1218" s="255"/>
    </row>
    <row r="1219" spans="2:50" x14ac:dyDescent="0.2">
      <c r="B1219" s="255"/>
      <c r="C1219" s="255"/>
      <c r="D1219" s="255"/>
      <c r="E1219" s="255"/>
      <c r="F1219" s="255"/>
      <c r="G1219" s="255"/>
      <c r="H1219" s="255"/>
      <c r="I1219" s="255"/>
      <c r="J1219" s="255"/>
      <c r="K1219" s="255"/>
      <c r="L1219" s="255"/>
      <c r="M1219" s="255"/>
      <c r="N1219" s="255"/>
      <c r="O1219" s="255"/>
      <c r="P1219" s="255"/>
      <c r="Q1219" s="255"/>
      <c r="R1219" s="255"/>
      <c r="S1219" s="255"/>
      <c r="T1219" s="255"/>
      <c r="U1219" s="255"/>
      <c r="V1219" s="255"/>
      <c r="W1219" s="255"/>
      <c r="X1219" s="255"/>
      <c r="Y1219" s="255"/>
      <c r="Z1219" s="255"/>
      <c r="AA1219" s="255"/>
      <c r="AB1219" s="255"/>
      <c r="AC1219" s="255"/>
      <c r="AD1219" s="255"/>
      <c r="AE1219" s="255"/>
      <c r="AF1219" s="255"/>
      <c r="AG1219" s="255"/>
      <c r="AH1219" s="255"/>
      <c r="AI1219" s="255"/>
      <c r="AJ1219" s="255"/>
      <c r="AK1219" s="255"/>
      <c r="AL1219" s="255"/>
      <c r="AM1219" s="255"/>
      <c r="AN1219" s="255"/>
      <c r="AO1219" s="255"/>
      <c r="AP1219" s="255"/>
      <c r="AQ1219" s="255"/>
      <c r="AR1219" s="255"/>
      <c r="AS1219" s="255"/>
      <c r="AT1219" s="255"/>
      <c r="AU1219" s="255"/>
      <c r="AV1219" s="255"/>
      <c r="AW1219" s="255"/>
      <c r="AX1219" s="255"/>
    </row>
    <row r="1220" spans="2:50" x14ac:dyDescent="0.2">
      <c r="B1220" s="255"/>
      <c r="C1220" s="255"/>
      <c r="D1220" s="255"/>
      <c r="E1220" s="255"/>
      <c r="F1220" s="255"/>
      <c r="G1220" s="255"/>
      <c r="H1220" s="255"/>
      <c r="I1220" s="255"/>
      <c r="J1220" s="255"/>
      <c r="K1220" s="255"/>
      <c r="L1220" s="255"/>
      <c r="M1220" s="255"/>
      <c r="N1220" s="255"/>
      <c r="O1220" s="255"/>
      <c r="P1220" s="255"/>
      <c r="Q1220" s="255"/>
      <c r="R1220" s="255"/>
      <c r="S1220" s="255"/>
      <c r="T1220" s="255"/>
      <c r="U1220" s="255"/>
      <c r="V1220" s="255"/>
      <c r="W1220" s="255"/>
      <c r="X1220" s="255"/>
      <c r="Y1220" s="255"/>
      <c r="Z1220" s="255"/>
      <c r="AA1220" s="255"/>
      <c r="AB1220" s="255"/>
      <c r="AC1220" s="255"/>
      <c r="AD1220" s="255"/>
      <c r="AE1220" s="255"/>
      <c r="AF1220" s="255"/>
      <c r="AG1220" s="255"/>
      <c r="AH1220" s="255"/>
      <c r="AI1220" s="255"/>
      <c r="AJ1220" s="255"/>
      <c r="AK1220" s="255"/>
      <c r="AL1220" s="255"/>
      <c r="AM1220" s="255"/>
      <c r="AN1220" s="255"/>
      <c r="AO1220" s="255"/>
      <c r="AP1220" s="255"/>
      <c r="AQ1220" s="255"/>
      <c r="AR1220" s="255"/>
      <c r="AS1220" s="255"/>
      <c r="AT1220" s="255"/>
      <c r="AU1220" s="255"/>
      <c r="AV1220" s="255"/>
      <c r="AW1220" s="255"/>
      <c r="AX1220" s="255"/>
    </row>
    <row r="1221" spans="2:50" x14ac:dyDescent="0.2">
      <c r="B1221" s="255"/>
      <c r="C1221" s="255"/>
      <c r="D1221" s="255"/>
      <c r="E1221" s="255"/>
      <c r="F1221" s="255"/>
      <c r="G1221" s="255"/>
      <c r="H1221" s="255"/>
      <c r="I1221" s="255"/>
      <c r="J1221" s="255"/>
      <c r="K1221" s="255"/>
      <c r="L1221" s="255"/>
      <c r="M1221" s="255"/>
      <c r="N1221" s="255"/>
      <c r="O1221" s="255"/>
      <c r="P1221" s="255"/>
      <c r="Q1221" s="255"/>
      <c r="R1221" s="255"/>
      <c r="S1221" s="255"/>
      <c r="T1221" s="255"/>
      <c r="U1221" s="255"/>
      <c r="V1221" s="255"/>
      <c r="W1221" s="255"/>
      <c r="X1221" s="255"/>
      <c r="Y1221" s="255"/>
      <c r="Z1221" s="255"/>
      <c r="AA1221" s="255"/>
      <c r="AB1221" s="255"/>
      <c r="AC1221" s="255"/>
      <c r="AD1221" s="255"/>
      <c r="AE1221" s="255"/>
      <c r="AF1221" s="255"/>
      <c r="AG1221" s="255"/>
      <c r="AH1221" s="255"/>
      <c r="AI1221" s="255"/>
      <c r="AJ1221" s="255"/>
      <c r="AK1221" s="255"/>
      <c r="AL1221" s="255"/>
      <c r="AM1221" s="255"/>
      <c r="AN1221" s="255"/>
      <c r="AO1221" s="255"/>
      <c r="AP1221" s="255"/>
      <c r="AQ1221" s="255"/>
      <c r="AR1221" s="255"/>
      <c r="AS1221" s="255"/>
      <c r="AT1221" s="255"/>
      <c r="AU1221" s="255"/>
      <c r="AV1221" s="255"/>
      <c r="AW1221" s="255"/>
      <c r="AX1221" s="255"/>
    </row>
    <row r="1222" spans="2:50" x14ac:dyDescent="0.2">
      <c r="B1222" s="255"/>
      <c r="C1222" s="255"/>
      <c r="D1222" s="255"/>
      <c r="E1222" s="255"/>
      <c r="F1222" s="255"/>
      <c r="G1222" s="255"/>
      <c r="H1222" s="255"/>
      <c r="I1222" s="255"/>
      <c r="J1222" s="255"/>
      <c r="K1222" s="255"/>
      <c r="L1222" s="255"/>
      <c r="M1222" s="255"/>
      <c r="N1222" s="255"/>
      <c r="O1222" s="255"/>
      <c r="P1222" s="255"/>
      <c r="Q1222" s="255"/>
      <c r="R1222" s="255"/>
      <c r="S1222" s="255"/>
      <c r="T1222" s="255"/>
      <c r="U1222" s="255"/>
      <c r="V1222" s="255"/>
      <c r="W1222" s="255"/>
      <c r="X1222" s="255"/>
      <c r="Y1222" s="255"/>
      <c r="Z1222" s="255"/>
      <c r="AA1222" s="255"/>
      <c r="AB1222" s="255"/>
      <c r="AC1222" s="255"/>
      <c r="AD1222" s="255"/>
      <c r="AE1222" s="255"/>
      <c r="AF1222" s="255"/>
      <c r="AG1222" s="255"/>
      <c r="AH1222" s="255"/>
      <c r="AI1222" s="255"/>
      <c r="AJ1222" s="255"/>
      <c r="AK1222" s="255"/>
      <c r="AL1222" s="255"/>
      <c r="AM1222" s="255"/>
      <c r="AN1222" s="255"/>
      <c r="AO1222" s="255"/>
      <c r="AP1222" s="255"/>
      <c r="AQ1222" s="255"/>
      <c r="AR1222" s="255"/>
      <c r="AS1222" s="255"/>
      <c r="AT1222" s="255"/>
      <c r="AU1222" s="255"/>
      <c r="AV1222" s="255"/>
      <c r="AW1222" s="255"/>
      <c r="AX1222" s="255"/>
    </row>
    <row r="1223" spans="2:50" x14ac:dyDescent="0.2">
      <c r="B1223" s="255"/>
      <c r="C1223" s="255"/>
      <c r="D1223" s="255"/>
      <c r="E1223" s="255"/>
      <c r="F1223" s="255"/>
      <c r="G1223" s="255"/>
      <c r="H1223" s="255"/>
      <c r="I1223" s="255"/>
      <c r="J1223" s="255"/>
      <c r="K1223" s="255"/>
      <c r="L1223" s="255"/>
      <c r="M1223" s="255"/>
      <c r="N1223" s="255"/>
      <c r="O1223" s="255"/>
      <c r="P1223" s="255"/>
      <c r="Q1223" s="255"/>
      <c r="R1223" s="255"/>
      <c r="S1223" s="255"/>
      <c r="T1223" s="255"/>
      <c r="U1223" s="255"/>
      <c r="V1223" s="255"/>
      <c r="W1223" s="255"/>
      <c r="X1223" s="255"/>
      <c r="Y1223" s="255"/>
      <c r="Z1223" s="255"/>
      <c r="AA1223" s="255"/>
      <c r="AB1223" s="255"/>
      <c r="AC1223" s="255"/>
      <c r="AD1223" s="255"/>
      <c r="AE1223" s="255"/>
      <c r="AF1223" s="255"/>
      <c r="AG1223" s="255"/>
      <c r="AH1223" s="255"/>
      <c r="AI1223" s="255"/>
      <c r="AJ1223" s="255"/>
      <c r="AK1223" s="255"/>
      <c r="AL1223" s="255"/>
      <c r="AM1223" s="255"/>
      <c r="AN1223" s="255"/>
      <c r="AO1223" s="255"/>
      <c r="AP1223" s="255"/>
      <c r="AQ1223" s="255"/>
      <c r="AR1223" s="255"/>
      <c r="AS1223" s="255"/>
      <c r="AT1223" s="255"/>
      <c r="AU1223" s="255"/>
      <c r="AV1223" s="255"/>
      <c r="AW1223" s="255"/>
      <c r="AX1223" s="255"/>
    </row>
    <row r="1224" spans="2:50" x14ac:dyDescent="0.2">
      <c r="B1224" s="255"/>
      <c r="C1224" s="255"/>
      <c r="D1224" s="255"/>
      <c r="E1224" s="255"/>
      <c r="F1224" s="255"/>
      <c r="G1224" s="255"/>
      <c r="H1224" s="255"/>
      <c r="I1224" s="255"/>
      <c r="J1224" s="255"/>
      <c r="K1224" s="255"/>
      <c r="L1224" s="255"/>
      <c r="M1224" s="255"/>
      <c r="N1224" s="255"/>
      <c r="O1224" s="255"/>
      <c r="P1224" s="255"/>
      <c r="Q1224" s="255"/>
      <c r="R1224" s="255"/>
      <c r="S1224" s="255"/>
      <c r="T1224" s="255"/>
      <c r="U1224" s="255"/>
      <c r="V1224" s="255"/>
      <c r="W1224" s="255"/>
      <c r="X1224" s="255"/>
      <c r="Y1224" s="255"/>
      <c r="Z1224" s="255"/>
      <c r="AA1224" s="255"/>
      <c r="AB1224" s="255"/>
      <c r="AC1224" s="255"/>
      <c r="AD1224" s="255"/>
      <c r="AE1224" s="255"/>
      <c r="AF1224" s="255"/>
      <c r="AG1224" s="255"/>
      <c r="AH1224" s="255"/>
      <c r="AI1224" s="255"/>
      <c r="AJ1224" s="255"/>
      <c r="AK1224" s="255"/>
      <c r="AL1224" s="255"/>
      <c r="AM1224" s="255"/>
      <c r="AN1224" s="255"/>
      <c r="AO1224" s="255"/>
      <c r="AP1224" s="255"/>
      <c r="AQ1224" s="255"/>
      <c r="AR1224" s="255"/>
      <c r="AS1224" s="255"/>
      <c r="AT1224" s="255"/>
      <c r="AU1224" s="255"/>
      <c r="AV1224" s="255"/>
      <c r="AW1224" s="255"/>
      <c r="AX1224" s="255"/>
    </row>
    <row r="1225" spans="2:50" x14ac:dyDescent="0.2">
      <c r="B1225" s="255"/>
      <c r="C1225" s="255"/>
      <c r="D1225" s="255"/>
      <c r="E1225" s="255"/>
      <c r="F1225" s="255"/>
      <c r="G1225" s="255"/>
      <c r="H1225" s="255"/>
      <c r="I1225" s="255"/>
      <c r="J1225" s="255"/>
      <c r="K1225" s="255"/>
      <c r="L1225" s="255"/>
      <c r="M1225" s="255"/>
      <c r="N1225" s="255"/>
      <c r="O1225" s="255"/>
      <c r="P1225" s="255"/>
      <c r="Q1225" s="255"/>
      <c r="R1225" s="255"/>
      <c r="S1225" s="255"/>
      <c r="T1225" s="255"/>
      <c r="U1225" s="255"/>
      <c r="V1225" s="255"/>
      <c r="W1225" s="255"/>
      <c r="X1225" s="255"/>
      <c r="Y1225" s="255"/>
      <c r="Z1225" s="255"/>
      <c r="AA1225" s="255"/>
      <c r="AB1225" s="255"/>
      <c r="AC1225" s="255"/>
      <c r="AD1225" s="255"/>
      <c r="AE1225" s="255"/>
      <c r="AF1225" s="255"/>
      <c r="AG1225" s="255"/>
      <c r="AH1225" s="255"/>
      <c r="AI1225" s="255"/>
      <c r="AJ1225" s="255"/>
      <c r="AK1225" s="255"/>
      <c r="AL1225" s="255"/>
      <c r="AM1225" s="255"/>
      <c r="AN1225" s="255"/>
      <c r="AO1225" s="255"/>
      <c r="AP1225" s="255"/>
      <c r="AQ1225" s="255"/>
      <c r="AR1225" s="255"/>
      <c r="AS1225" s="255"/>
      <c r="AT1225" s="255"/>
      <c r="AU1225" s="255"/>
      <c r="AV1225" s="255"/>
      <c r="AW1225" s="255"/>
      <c r="AX1225" s="255"/>
    </row>
    <row r="1226" spans="2:50" x14ac:dyDescent="0.2">
      <c r="B1226" s="255"/>
      <c r="C1226" s="255"/>
      <c r="D1226" s="255"/>
      <c r="E1226" s="255"/>
      <c r="F1226" s="255"/>
      <c r="G1226" s="255"/>
      <c r="H1226" s="255"/>
      <c r="I1226" s="255"/>
      <c r="J1226" s="255"/>
      <c r="K1226" s="255"/>
      <c r="L1226" s="255"/>
      <c r="M1226" s="255"/>
      <c r="N1226" s="255"/>
      <c r="O1226" s="255"/>
      <c r="P1226" s="255"/>
      <c r="Q1226" s="255"/>
      <c r="R1226" s="255"/>
      <c r="S1226" s="255"/>
      <c r="T1226" s="255"/>
      <c r="U1226" s="255"/>
      <c r="V1226" s="255"/>
      <c r="W1226" s="255"/>
      <c r="X1226" s="255"/>
      <c r="Y1226" s="255"/>
      <c r="Z1226" s="255"/>
      <c r="AA1226" s="255"/>
      <c r="AB1226" s="255"/>
      <c r="AC1226" s="255"/>
      <c r="AD1226" s="255"/>
      <c r="AE1226" s="255"/>
      <c r="AF1226" s="255"/>
      <c r="AG1226" s="255"/>
      <c r="AH1226" s="255"/>
      <c r="AI1226" s="255"/>
      <c r="AJ1226" s="255"/>
      <c r="AK1226" s="255"/>
      <c r="AL1226" s="255"/>
      <c r="AM1226" s="255"/>
      <c r="AN1226" s="255"/>
      <c r="AO1226" s="255"/>
      <c r="AP1226" s="255"/>
      <c r="AQ1226" s="255"/>
      <c r="AR1226" s="255"/>
      <c r="AS1226" s="255"/>
      <c r="AT1226" s="255"/>
      <c r="AU1226" s="255"/>
      <c r="AV1226" s="255"/>
      <c r="AW1226" s="255"/>
      <c r="AX1226" s="255"/>
    </row>
    <row r="1227" spans="2:50" x14ac:dyDescent="0.2">
      <c r="B1227" s="255"/>
      <c r="C1227" s="255"/>
      <c r="D1227" s="255"/>
      <c r="E1227" s="255"/>
      <c r="F1227" s="255"/>
      <c r="G1227" s="255"/>
      <c r="H1227" s="255"/>
      <c r="I1227" s="255"/>
      <c r="J1227" s="255"/>
      <c r="K1227" s="255"/>
      <c r="L1227" s="255"/>
      <c r="M1227" s="255"/>
      <c r="N1227" s="255"/>
      <c r="O1227" s="255"/>
      <c r="P1227" s="255"/>
      <c r="Q1227" s="255"/>
      <c r="R1227" s="255"/>
      <c r="S1227" s="255"/>
      <c r="T1227" s="255"/>
      <c r="U1227" s="255"/>
      <c r="V1227" s="255"/>
      <c r="W1227" s="255"/>
      <c r="X1227" s="255"/>
      <c r="Y1227" s="255"/>
      <c r="Z1227" s="255"/>
      <c r="AA1227" s="255"/>
      <c r="AB1227" s="255"/>
      <c r="AC1227" s="255"/>
      <c r="AD1227" s="255"/>
      <c r="AE1227" s="255"/>
      <c r="AF1227" s="255"/>
      <c r="AG1227" s="255"/>
      <c r="AH1227" s="255"/>
      <c r="AI1227" s="255"/>
      <c r="AJ1227" s="255"/>
      <c r="AK1227" s="255"/>
      <c r="AL1227" s="255"/>
      <c r="AM1227" s="255"/>
      <c r="AN1227" s="255"/>
      <c r="AO1227" s="255"/>
      <c r="AP1227" s="255"/>
      <c r="AQ1227" s="255"/>
      <c r="AR1227" s="255"/>
      <c r="AS1227" s="255"/>
      <c r="AT1227" s="255"/>
      <c r="AU1227" s="255"/>
      <c r="AV1227" s="255"/>
      <c r="AW1227" s="255"/>
      <c r="AX1227" s="255"/>
    </row>
    <row r="1228" spans="2:50" x14ac:dyDescent="0.2">
      <c r="B1228" s="255"/>
      <c r="C1228" s="255"/>
      <c r="D1228" s="255"/>
      <c r="E1228" s="255"/>
      <c r="F1228" s="255"/>
      <c r="G1228" s="255"/>
      <c r="H1228" s="255"/>
      <c r="I1228" s="255"/>
      <c r="J1228" s="255"/>
      <c r="K1228" s="255"/>
      <c r="L1228" s="255"/>
      <c r="M1228" s="255"/>
      <c r="N1228" s="255"/>
      <c r="O1228" s="255"/>
      <c r="P1228" s="255"/>
      <c r="Q1228" s="255"/>
      <c r="R1228" s="255"/>
      <c r="S1228" s="255"/>
      <c r="T1228" s="255"/>
      <c r="U1228" s="255"/>
      <c r="V1228" s="255"/>
      <c r="W1228" s="255"/>
      <c r="X1228" s="255"/>
      <c r="Y1228" s="255"/>
      <c r="Z1228" s="255"/>
      <c r="AA1228" s="255"/>
      <c r="AB1228" s="255"/>
      <c r="AC1228" s="255"/>
      <c r="AD1228" s="255"/>
      <c r="AE1228" s="255"/>
      <c r="AF1228" s="255"/>
      <c r="AG1228" s="255"/>
      <c r="AH1228" s="255"/>
      <c r="AI1228" s="255"/>
      <c r="AJ1228" s="255"/>
      <c r="AK1228" s="255"/>
      <c r="AL1228" s="255"/>
      <c r="AM1228" s="255"/>
      <c r="AN1228" s="255"/>
      <c r="AO1228" s="255"/>
      <c r="AP1228" s="255"/>
      <c r="AQ1228" s="255"/>
      <c r="AR1228" s="255"/>
      <c r="AS1228" s="255"/>
      <c r="AT1228" s="255"/>
      <c r="AU1228" s="255"/>
      <c r="AV1228" s="255"/>
      <c r="AW1228" s="255"/>
      <c r="AX1228" s="255"/>
    </row>
    <row r="1229" spans="2:50" x14ac:dyDescent="0.2">
      <c r="B1229" s="255"/>
      <c r="C1229" s="255"/>
      <c r="D1229" s="255"/>
      <c r="E1229" s="255"/>
      <c r="F1229" s="255"/>
      <c r="G1229" s="255"/>
      <c r="H1229" s="255"/>
      <c r="I1229" s="255"/>
      <c r="J1229" s="255"/>
      <c r="K1229" s="255"/>
      <c r="L1229" s="255"/>
      <c r="M1229" s="255"/>
      <c r="N1229" s="255"/>
      <c r="O1229" s="255"/>
      <c r="P1229" s="255"/>
      <c r="Q1229" s="255"/>
      <c r="R1229" s="255"/>
      <c r="S1229" s="255"/>
      <c r="T1229" s="255"/>
      <c r="U1229" s="255"/>
      <c r="V1229" s="255"/>
      <c r="W1229" s="255"/>
      <c r="X1229" s="255"/>
      <c r="Y1229" s="255"/>
      <c r="Z1229" s="255"/>
      <c r="AA1229" s="255"/>
      <c r="AB1229" s="255"/>
      <c r="AC1229" s="255"/>
      <c r="AD1229" s="255"/>
      <c r="AE1229" s="255"/>
      <c r="AF1229" s="255"/>
      <c r="AG1229" s="255"/>
      <c r="AH1229" s="255"/>
      <c r="AI1229" s="255"/>
      <c r="AJ1229" s="255"/>
      <c r="AK1229" s="255"/>
      <c r="AL1229" s="255"/>
      <c r="AM1229" s="255"/>
      <c r="AN1229" s="255"/>
      <c r="AO1229" s="255"/>
      <c r="AP1229" s="255"/>
      <c r="AQ1229" s="255"/>
      <c r="AR1229" s="255"/>
      <c r="AS1229" s="255"/>
      <c r="AT1229" s="255"/>
      <c r="AU1229" s="255"/>
      <c r="AV1229" s="255"/>
      <c r="AW1229" s="255"/>
      <c r="AX1229" s="255"/>
    </row>
    <row r="1230" spans="2:50" x14ac:dyDescent="0.2">
      <c r="B1230" s="255"/>
      <c r="C1230" s="255"/>
      <c r="D1230" s="255"/>
      <c r="E1230" s="255"/>
      <c r="F1230" s="255"/>
      <c r="G1230" s="255"/>
      <c r="H1230" s="255"/>
      <c r="I1230" s="255"/>
      <c r="J1230" s="255"/>
      <c r="K1230" s="255"/>
      <c r="L1230" s="255"/>
      <c r="M1230" s="255"/>
      <c r="N1230" s="255"/>
      <c r="O1230" s="255"/>
      <c r="P1230" s="255"/>
      <c r="Q1230" s="255"/>
      <c r="R1230" s="255"/>
      <c r="S1230" s="255"/>
      <c r="T1230" s="255"/>
      <c r="U1230" s="255"/>
      <c r="V1230" s="255"/>
      <c r="W1230" s="255"/>
      <c r="X1230" s="255"/>
      <c r="Y1230" s="255"/>
      <c r="Z1230" s="255"/>
      <c r="AA1230" s="255"/>
      <c r="AB1230" s="255"/>
      <c r="AC1230" s="255"/>
      <c r="AD1230" s="255"/>
      <c r="AE1230" s="255"/>
      <c r="AF1230" s="255"/>
      <c r="AG1230" s="255"/>
      <c r="AH1230" s="255"/>
      <c r="AI1230" s="255"/>
      <c r="AJ1230" s="255"/>
      <c r="AK1230" s="255"/>
      <c r="AL1230" s="255"/>
      <c r="AM1230" s="255"/>
      <c r="AN1230" s="255"/>
      <c r="AO1230" s="255"/>
      <c r="AP1230" s="255"/>
      <c r="AQ1230" s="255"/>
      <c r="AR1230" s="255"/>
      <c r="AS1230" s="255"/>
      <c r="AT1230" s="255"/>
      <c r="AU1230" s="255"/>
      <c r="AV1230" s="255"/>
      <c r="AW1230" s="255"/>
      <c r="AX1230" s="255"/>
    </row>
    <row r="1231" spans="2:50" x14ac:dyDescent="0.2">
      <c r="B1231" s="255"/>
      <c r="C1231" s="255"/>
      <c r="D1231" s="255"/>
      <c r="E1231" s="255"/>
      <c r="F1231" s="255"/>
      <c r="G1231" s="255"/>
      <c r="H1231" s="255"/>
      <c r="I1231" s="255"/>
      <c r="J1231" s="255"/>
      <c r="K1231" s="255"/>
      <c r="L1231" s="255"/>
      <c r="M1231" s="255"/>
      <c r="N1231" s="255"/>
      <c r="O1231" s="255"/>
      <c r="P1231" s="255"/>
      <c r="Q1231" s="255"/>
      <c r="R1231" s="255"/>
      <c r="S1231" s="255"/>
      <c r="T1231" s="255"/>
      <c r="U1231" s="255"/>
      <c r="V1231" s="255"/>
      <c r="W1231" s="255"/>
      <c r="X1231" s="255"/>
      <c r="Y1231" s="255"/>
      <c r="Z1231" s="255"/>
      <c r="AA1231" s="255"/>
      <c r="AB1231" s="255"/>
      <c r="AC1231" s="255"/>
      <c r="AD1231" s="255"/>
      <c r="AE1231" s="255"/>
      <c r="AF1231" s="255"/>
      <c r="AG1231" s="255"/>
      <c r="AH1231" s="255"/>
      <c r="AI1231" s="255"/>
      <c r="AJ1231" s="255"/>
      <c r="AK1231" s="255"/>
      <c r="AL1231" s="255"/>
      <c r="AM1231" s="255"/>
      <c r="AN1231" s="255"/>
      <c r="AO1231" s="255"/>
      <c r="AP1231" s="255"/>
      <c r="AQ1231" s="255"/>
      <c r="AR1231" s="255"/>
      <c r="AS1231" s="255"/>
      <c r="AT1231" s="255"/>
      <c r="AU1231" s="255"/>
      <c r="AV1231" s="255"/>
      <c r="AW1231" s="255"/>
      <c r="AX1231" s="255"/>
    </row>
    <row r="1232" spans="2:50" x14ac:dyDescent="0.2">
      <c r="B1232" s="255"/>
      <c r="C1232" s="255"/>
      <c r="D1232" s="255"/>
      <c r="E1232" s="255"/>
      <c r="F1232" s="255"/>
      <c r="G1232" s="255"/>
      <c r="H1232" s="255"/>
      <c r="I1232" s="255"/>
      <c r="J1232" s="255"/>
      <c r="K1232" s="255"/>
      <c r="L1232" s="255"/>
      <c r="M1232" s="255"/>
      <c r="N1232" s="255"/>
      <c r="O1232" s="255"/>
      <c r="P1232" s="255"/>
      <c r="Q1232" s="255"/>
      <c r="R1232" s="255"/>
      <c r="S1232" s="255"/>
      <c r="T1232" s="255"/>
      <c r="U1232" s="255"/>
      <c r="V1232" s="255"/>
      <c r="W1232" s="255"/>
      <c r="X1232" s="255"/>
      <c r="Y1232" s="255"/>
      <c r="Z1232" s="255"/>
      <c r="AA1232" s="255"/>
      <c r="AB1232" s="255"/>
      <c r="AC1232" s="255"/>
      <c r="AD1232" s="255"/>
      <c r="AE1232" s="255"/>
      <c r="AF1232" s="255"/>
      <c r="AG1232" s="255"/>
      <c r="AH1232" s="255"/>
      <c r="AI1232" s="255"/>
      <c r="AJ1232" s="255"/>
      <c r="AK1232" s="255"/>
      <c r="AL1232" s="255"/>
      <c r="AM1232" s="255"/>
      <c r="AN1232" s="255"/>
      <c r="AO1232" s="255"/>
      <c r="AP1232" s="255"/>
      <c r="AQ1232" s="255"/>
      <c r="AR1232" s="255"/>
      <c r="AS1232" s="255"/>
      <c r="AT1232" s="255"/>
      <c r="AU1232" s="255"/>
      <c r="AV1232" s="255"/>
      <c r="AW1232" s="255"/>
      <c r="AX1232" s="255"/>
    </row>
    <row r="1233" spans="2:50" x14ac:dyDescent="0.2">
      <c r="B1233" s="255"/>
      <c r="C1233" s="255"/>
      <c r="D1233" s="255"/>
      <c r="E1233" s="255"/>
      <c r="F1233" s="255"/>
      <c r="G1233" s="255"/>
      <c r="H1233" s="255"/>
      <c r="I1233" s="255"/>
      <c r="J1233" s="255"/>
      <c r="K1233" s="255"/>
      <c r="L1233" s="255"/>
      <c r="M1233" s="255"/>
      <c r="N1233" s="255"/>
      <c r="O1233" s="255"/>
      <c r="P1233" s="255"/>
      <c r="Q1233" s="255"/>
      <c r="R1233" s="255"/>
      <c r="S1233" s="255"/>
      <c r="T1233" s="255"/>
      <c r="U1233" s="255"/>
      <c r="V1233" s="255"/>
      <c r="W1233" s="255"/>
      <c r="X1233" s="255"/>
      <c r="Y1233" s="255"/>
      <c r="Z1233" s="255"/>
      <c r="AA1233" s="255"/>
      <c r="AB1233" s="255"/>
      <c r="AC1233" s="255"/>
      <c r="AD1233" s="255"/>
      <c r="AE1233" s="255"/>
      <c r="AF1233" s="255"/>
      <c r="AG1233" s="255"/>
      <c r="AH1233" s="255"/>
      <c r="AI1233" s="255"/>
      <c r="AJ1233" s="255"/>
      <c r="AK1233" s="255"/>
      <c r="AL1233" s="255"/>
      <c r="AM1233" s="255"/>
      <c r="AN1233" s="255"/>
      <c r="AO1233" s="255"/>
      <c r="AP1233" s="255"/>
      <c r="AQ1233" s="255"/>
      <c r="AR1233" s="255"/>
      <c r="AS1233" s="255"/>
      <c r="AT1233" s="255"/>
      <c r="AU1233" s="255"/>
      <c r="AV1233" s="255"/>
      <c r="AW1233" s="255"/>
      <c r="AX1233" s="255"/>
    </row>
    <row r="1234" spans="2:50" x14ac:dyDescent="0.2">
      <c r="B1234" s="255"/>
      <c r="C1234" s="255"/>
      <c r="D1234" s="255"/>
      <c r="E1234" s="255"/>
      <c r="F1234" s="255"/>
      <c r="G1234" s="255"/>
      <c r="H1234" s="255"/>
      <c r="I1234" s="255"/>
      <c r="J1234" s="255"/>
      <c r="K1234" s="255"/>
      <c r="L1234" s="255"/>
      <c r="M1234" s="255"/>
      <c r="N1234" s="255"/>
      <c r="O1234" s="255"/>
      <c r="P1234" s="255"/>
      <c r="Q1234" s="255"/>
      <c r="R1234" s="255"/>
      <c r="S1234" s="255"/>
      <c r="T1234" s="255"/>
      <c r="U1234" s="255"/>
      <c r="V1234" s="255"/>
      <c r="W1234" s="255"/>
      <c r="X1234" s="255"/>
      <c r="Y1234" s="255"/>
      <c r="Z1234" s="255"/>
      <c r="AA1234" s="255"/>
      <c r="AB1234" s="255"/>
      <c r="AC1234" s="255"/>
      <c r="AD1234" s="255"/>
      <c r="AE1234" s="255"/>
      <c r="AF1234" s="255"/>
      <c r="AG1234" s="255"/>
      <c r="AH1234" s="255"/>
      <c r="AI1234" s="255"/>
      <c r="AJ1234" s="255"/>
      <c r="AK1234" s="255"/>
      <c r="AL1234" s="255"/>
      <c r="AM1234" s="255"/>
      <c r="AN1234" s="255"/>
      <c r="AO1234" s="255"/>
      <c r="AP1234" s="255"/>
      <c r="AQ1234" s="255"/>
      <c r="AR1234" s="255"/>
      <c r="AS1234" s="255"/>
      <c r="AT1234" s="255"/>
      <c r="AU1234" s="255"/>
      <c r="AV1234" s="255"/>
      <c r="AW1234" s="255"/>
      <c r="AX1234" s="255"/>
    </row>
    <row r="1235" spans="2:50" x14ac:dyDescent="0.2">
      <c r="B1235" s="255"/>
      <c r="C1235" s="255"/>
      <c r="D1235" s="255"/>
      <c r="E1235" s="255"/>
      <c r="F1235" s="255"/>
      <c r="G1235" s="255"/>
      <c r="H1235" s="255"/>
      <c r="I1235" s="255"/>
      <c r="J1235" s="255"/>
      <c r="K1235" s="255"/>
      <c r="L1235" s="255"/>
      <c r="M1235" s="255"/>
      <c r="N1235" s="255"/>
      <c r="O1235" s="255"/>
      <c r="P1235" s="255"/>
      <c r="Q1235" s="255"/>
      <c r="R1235" s="255"/>
      <c r="S1235" s="255"/>
      <c r="T1235" s="255"/>
      <c r="U1235" s="255"/>
      <c r="V1235" s="255"/>
      <c r="W1235" s="255"/>
      <c r="X1235" s="255"/>
      <c r="Y1235" s="255"/>
      <c r="Z1235" s="255"/>
      <c r="AA1235" s="255"/>
      <c r="AB1235" s="255"/>
      <c r="AC1235" s="255"/>
      <c r="AD1235" s="255"/>
      <c r="AE1235" s="255"/>
      <c r="AF1235" s="255"/>
      <c r="AG1235" s="255"/>
      <c r="AH1235" s="255"/>
      <c r="AI1235" s="255"/>
      <c r="AJ1235" s="255"/>
      <c r="AK1235" s="255"/>
      <c r="AL1235" s="255"/>
      <c r="AM1235" s="255"/>
      <c r="AN1235" s="255"/>
      <c r="AO1235" s="255"/>
      <c r="AP1235" s="255"/>
      <c r="AQ1235" s="255"/>
      <c r="AR1235" s="255"/>
      <c r="AS1235" s="255"/>
      <c r="AT1235" s="255"/>
      <c r="AU1235" s="255"/>
      <c r="AV1235" s="255"/>
      <c r="AW1235" s="255"/>
      <c r="AX1235" s="255"/>
    </row>
    <row r="1236" spans="2:50" x14ac:dyDescent="0.2">
      <c r="B1236" s="255"/>
      <c r="C1236" s="255"/>
      <c r="D1236" s="255"/>
      <c r="E1236" s="255"/>
      <c r="F1236" s="255"/>
      <c r="G1236" s="255"/>
      <c r="H1236" s="255"/>
      <c r="I1236" s="255"/>
      <c r="J1236" s="255"/>
      <c r="K1236" s="255"/>
      <c r="L1236" s="255"/>
      <c r="M1236" s="255"/>
      <c r="N1236" s="255"/>
      <c r="O1236" s="255"/>
      <c r="P1236" s="255"/>
      <c r="Q1236" s="255"/>
      <c r="R1236" s="255"/>
      <c r="S1236" s="255"/>
      <c r="T1236" s="255"/>
      <c r="U1236" s="255"/>
      <c r="V1236" s="255"/>
      <c r="W1236" s="255"/>
      <c r="X1236" s="255"/>
      <c r="Y1236" s="255"/>
      <c r="Z1236" s="255"/>
      <c r="AA1236" s="255"/>
      <c r="AB1236" s="255"/>
      <c r="AC1236" s="255"/>
      <c r="AD1236" s="255"/>
      <c r="AE1236" s="255"/>
      <c r="AF1236" s="255"/>
      <c r="AG1236" s="255"/>
      <c r="AH1236" s="255"/>
      <c r="AI1236" s="255"/>
      <c r="AJ1236" s="255"/>
      <c r="AK1236" s="255"/>
      <c r="AL1236" s="255"/>
      <c r="AM1236" s="255"/>
      <c r="AN1236" s="255"/>
      <c r="AO1236" s="255"/>
      <c r="AP1236" s="255"/>
      <c r="AQ1236" s="255"/>
      <c r="AR1236" s="255"/>
      <c r="AS1236" s="255"/>
      <c r="AT1236" s="255"/>
      <c r="AU1236" s="255"/>
      <c r="AV1236" s="255"/>
      <c r="AW1236" s="255"/>
      <c r="AX1236" s="255"/>
    </row>
    <row r="1237" spans="2:50" x14ac:dyDescent="0.2">
      <c r="B1237" s="255"/>
      <c r="C1237" s="255"/>
      <c r="D1237" s="255"/>
      <c r="E1237" s="255"/>
      <c r="F1237" s="255"/>
      <c r="G1237" s="255"/>
      <c r="H1237" s="255"/>
      <c r="I1237" s="255"/>
      <c r="J1237" s="255"/>
      <c r="K1237" s="255"/>
      <c r="L1237" s="255"/>
      <c r="M1237" s="255"/>
      <c r="N1237" s="255"/>
      <c r="O1237" s="255"/>
      <c r="P1237" s="255"/>
      <c r="Q1237" s="255"/>
      <c r="R1237" s="255"/>
      <c r="S1237" s="255"/>
      <c r="T1237" s="255"/>
      <c r="U1237" s="255"/>
      <c r="V1237" s="255"/>
      <c r="W1237" s="255"/>
      <c r="X1237" s="255"/>
      <c r="Y1237" s="255"/>
      <c r="Z1237" s="255"/>
      <c r="AA1237" s="255"/>
      <c r="AB1237" s="255"/>
      <c r="AC1237" s="255"/>
      <c r="AD1237" s="255"/>
      <c r="AE1237" s="255"/>
      <c r="AF1237" s="255"/>
      <c r="AG1237" s="255"/>
      <c r="AH1237" s="255"/>
      <c r="AI1237" s="255"/>
      <c r="AJ1237" s="255"/>
      <c r="AK1237" s="255"/>
      <c r="AL1237" s="255"/>
      <c r="AM1237" s="255"/>
      <c r="AN1237" s="255"/>
      <c r="AO1237" s="255"/>
      <c r="AP1237" s="255"/>
      <c r="AQ1237" s="255"/>
      <c r="AR1237" s="255"/>
      <c r="AS1237" s="255"/>
      <c r="AT1237" s="255"/>
      <c r="AU1237" s="255"/>
      <c r="AV1237" s="255"/>
      <c r="AW1237" s="255"/>
      <c r="AX1237" s="255"/>
    </row>
    <row r="1238" spans="2:50" x14ac:dyDescent="0.2">
      <c r="B1238" s="255"/>
      <c r="C1238" s="255"/>
      <c r="D1238" s="255"/>
      <c r="E1238" s="255"/>
      <c r="F1238" s="255"/>
      <c r="G1238" s="255"/>
      <c r="H1238" s="255"/>
      <c r="I1238" s="255"/>
      <c r="J1238" s="255"/>
      <c r="K1238" s="255"/>
      <c r="L1238" s="255"/>
      <c r="M1238" s="255"/>
      <c r="N1238" s="255"/>
      <c r="O1238" s="255"/>
      <c r="P1238" s="255"/>
      <c r="Q1238" s="255"/>
      <c r="R1238" s="255"/>
      <c r="S1238" s="255"/>
      <c r="T1238" s="255"/>
      <c r="U1238" s="255"/>
      <c r="V1238" s="255"/>
      <c r="W1238" s="255"/>
      <c r="X1238" s="255"/>
      <c r="Y1238" s="255"/>
      <c r="Z1238" s="255"/>
      <c r="AA1238" s="255"/>
      <c r="AB1238" s="255"/>
      <c r="AC1238" s="255"/>
      <c r="AD1238" s="255"/>
      <c r="AE1238" s="255"/>
      <c r="AF1238" s="255"/>
      <c r="AG1238" s="255"/>
      <c r="AH1238" s="255"/>
      <c r="AI1238" s="255"/>
      <c r="AJ1238" s="255"/>
      <c r="AK1238" s="255"/>
      <c r="AL1238" s="255"/>
      <c r="AM1238" s="255"/>
      <c r="AN1238" s="255"/>
      <c r="AO1238" s="255"/>
      <c r="AP1238" s="255"/>
      <c r="AQ1238" s="255"/>
      <c r="AR1238" s="255"/>
      <c r="AS1238" s="255"/>
      <c r="AT1238" s="255"/>
      <c r="AU1238" s="255"/>
      <c r="AV1238" s="255"/>
      <c r="AW1238" s="255"/>
      <c r="AX1238" s="255"/>
    </row>
    <row r="1239" spans="2:50" x14ac:dyDescent="0.2">
      <c r="B1239" s="255"/>
      <c r="C1239" s="255"/>
      <c r="D1239" s="255"/>
      <c r="E1239" s="255"/>
      <c r="F1239" s="255"/>
      <c r="G1239" s="255"/>
      <c r="H1239" s="255"/>
      <c r="I1239" s="255"/>
      <c r="J1239" s="255"/>
      <c r="K1239" s="255"/>
      <c r="L1239" s="255"/>
      <c r="M1239" s="255"/>
      <c r="N1239" s="255"/>
      <c r="O1239" s="255"/>
      <c r="P1239" s="255"/>
      <c r="Q1239" s="255"/>
      <c r="R1239" s="255"/>
      <c r="S1239" s="255"/>
      <c r="T1239" s="255"/>
      <c r="U1239" s="255"/>
      <c r="V1239" s="255"/>
      <c r="W1239" s="255"/>
      <c r="X1239" s="255"/>
      <c r="Y1239" s="255"/>
      <c r="Z1239" s="255"/>
      <c r="AA1239" s="255"/>
      <c r="AB1239" s="255"/>
      <c r="AC1239" s="255"/>
      <c r="AD1239" s="255"/>
      <c r="AE1239" s="255"/>
      <c r="AF1239" s="255"/>
      <c r="AG1239" s="255"/>
      <c r="AH1239" s="255"/>
      <c r="AI1239" s="255"/>
      <c r="AJ1239" s="255"/>
      <c r="AK1239" s="255"/>
      <c r="AL1239" s="255"/>
      <c r="AM1239" s="255"/>
      <c r="AN1239" s="255"/>
      <c r="AO1239" s="255"/>
      <c r="AP1239" s="255"/>
      <c r="AQ1239" s="255"/>
      <c r="AR1239" s="255"/>
      <c r="AS1239" s="255"/>
      <c r="AT1239" s="255"/>
      <c r="AU1239" s="255"/>
      <c r="AV1239" s="255"/>
      <c r="AW1239" s="255"/>
      <c r="AX1239" s="255"/>
    </row>
    <row r="1240" spans="2:50" x14ac:dyDescent="0.2">
      <c r="B1240" s="255"/>
      <c r="C1240" s="255"/>
      <c r="D1240" s="255"/>
      <c r="E1240" s="255"/>
      <c r="F1240" s="255"/>
      <c r="G1240" s="255"/>
      <c r="H1240" s="255"/>
      <c r="I1240" s="255"/>
      <c r="J1240" s="255"/>
      <c r="K1240" s="255"/>
      <c r="L1240" s="255"/>
      <c r="M1240" s="255"/>
      <c r="N1240" s="255"/>
      <c r="O1240" s="255"/>
      <c r="P1240" s="255"/>
      <c r="Q1240" s="255"/>
      <c r="R1240" s="255"/>
      <c r="S1240" s="255"/>
      <c r="T1240" s="255"/>
      <c r="U1240" s="255"/>
      <c r="V1240" s="255"/>
      <c r="W1240" s="255"/>
      <c r="X1240" s="255"/>
      <c r="Y1240" s="255"/>
      <c r="Z1240" s="255"/>
      <c r="AA1240" s="255"/>
      <c r="AB1240" s="255"/>
      <c r="AC1240" s="255"/>
      <c r="AD1240" s="255"/>
      <c r="AE1240" s="255"/>
      <c r="AF1240" s="255"/>
      <c r="AG1240" s="255"/>
      <c r="AH1240" s="255"/>
      <c r="AI1240" s="255"/>
      <c r="AJ1240" s="255"/>
      <c r="AK1240" s="255"/>
      <c r="AL1240" s="255"/>
      <c r="AM1240" s="255"/>
      <c r="AN1240" s="255"/>
      <c r="AO1240" s="255"/>
      <c r="AP1240" s="255"/>
      <c r="AQ1240" s="255"/>
      <c r="AR1240" s="255"/>
      <c r="AS1240" s="255"/>
      <c r="AT1240" s="255"/>
      <c r="AU1240" s="255"/>
      <c r="AV1240" s="255"/>
      <c r="AW1240" s="255"/>
      <c r="AX1240" s="255"/>
    </row>
    <row r="1241" spans="2:50" x14ac:dyDescent="0.2">
      <c r="B1241" s="255"/>
      <c r="C1241" s="255"/>
      <c r="D1241" s="255"/>
      <c r="E1241" s="255"/>
      <c r="F1241" s="255"/>
      <c r="G1241" s="255"/>
      <c r="H1241" s="255"/>
      <c r="I1241" s="255"/>
      <c r="J1241" s="255"/>
      <c r="K1241" s="255"/>
      <c r="L1241" s="255"/>
      <c r="M1241" s="255"/>
      <c r="N1241" s="255"/>
      <c r="O1241" s="255"/>
      <c r="P1241" s="255"/>
      <c r="Q1241" s="255"/>
      <c r="R1241" s="255"/>
      <c r="S1241" s="255"/>
      <c r="T1241" s="255"/>
      <c r="U1241" s="255"/>
      <c r="V1241" s="255"/>
      <c r="W1241" s="255"/>
      <c r="X1241" s="255"/>
      <c r="Y1241" s="255"/>
      <c r="Z1241" s="255"/>
      <c r="AA1241" s="255"/>
      <c r="AB1241" s="255"/>
      <c r="AC1241" s="255"/>
      <c r="AD1241" s="255"/>
      <c r="AE1241" s="255"/>
      <c r="AF1241" s="255"/>
      <c r="AG1241" s="255"/>
      <c r="AH1241" s="255"/>
      <c r="AI1241" s="255"/>
      <c r="AJ1241" s="255"/>
      <c r="AK1241" s="255"/>
      <c r="AL1241" s="255"/>
      <c r="AM1241" s="255"/>
      <c r="AN1241" s="255"/>
      <c r="AO1241" s="255"/>
      <c r="AP1241" s="255"/>
      <c r="AQ1241" s="255"/>
      <c r="AR1241" s="255"/>
      <c r="AS1241" s="255"/>
      <c r="AT1241" s="255"/>
      <c r="AU1241" s="255"/>
      <c r="AV1241" s="255"/>
      <c r="AW1241" s="255"/>
      <c r="AX1241" s="255"/>
    </row>
    <row r="1242" spans="2:50" x14ac:dyDescent="0.2">
      <c r="B1242" s="255"/>
      <c r="C1242" s="255"/>
      <c r="D1242" s="255"/>
      <c r="E1242" s="255"/>
      <c r="F1242" s="255"/>
      <c r="G1242" s="255"/>
      <c r="H1242" s="255"/>
      <c r="I1242" s="255"/>
      <c r="J1242" s="255"/>
      <c r="K1242" s="255"/>
      <c r="L1242" s="255"/>
      <c r="M1242" s="255"/>
      <c r="N1242" s="255"/>
      <c r="O1242" s="255"/>
      <c r="P1242" s="255"/>
      <c r="Q1242" s="255"/>
      <c r="R1242" s="255"/>
      <c r="S1242" s="255"/>
      <c r="T1242" s="255"/>
      <c r="U1242" s="255"/>
      <c r="V1242" s="255"/>
      <c r="W1242" s="255"/>
      <c r="X1242" s="255"/>
      <c r="Y1242" s="255"/>
      <c r="Z1242" s="255"/>
      <c r="AA1242" s="255"/>
      <c r="AB1242" s="255"/>
      <c r="AC1242" s="255"/>
      <c r="AD1242" s="255"/>
      <c r="AE1242" s="255"/>
      <c r="AF1242" s="255"/>
      <c r="AG1242" s="255"/>
      <c r="AH1242" s="255"/>
      <c r="AI1242" s="255"/>
      <c r="AJ1242" s="255"/>
      <c r="AK1242" s="255"/>
      <c r="AL1242" s="255"/>
      <c r="AM1242" s="255"/>
      <c r="AN1242" s="255"/>
      <c r="AO1242" s="255"/>
      <c r="AP1242" s="255"/>
      <c r="AQ1242" s="255"/>
      <c r="AR1242" s="255"/>
      <c r="AS1242" s="255"/>
      <c r="AT1242" s="255"/>
      <c r="AU1242" s="255"/>
      <c r="AV1242" s="255"/>
      <c r="AW1242" s="255"/>
      <c r="AX1242" s="255"/>
    </row>
    <row r="1243" spans="2:50" x14ac:dyDescent="0.2">
      <c r="B1243" s="255"/>
      <c r="C1243" s="255"/>
      <c r="D1243" s="255"/>
      <c r="E1243" s="255"/>
      <c r="F1243" s="255"/>
      <c r="G1243" s="255"/>
      <c r="H1243" s="255"/>
      <c r="I1243" s="255"/>
      <c r="J1243" s="255"/>
      <c r="K1243" s="255"/>
      <c r="L1243" s="255"/>
      <c r="M1243" s="255"/>
      <c r="N1243" s="255"/>
      <c r="O1243" s="255"/>
      <c r="P1243" s="255"/>
      <c r="Q1243" s="255"/>
      <c r="R1243" s="255"/>
      <c r="S1243" s="255"/>
      <c r="T1243" s="255"/>
      <c r="U1243" s="255"/>
      <c r="V1243" s="255"/>
      <c r="W1243" s="255"/>
      <c r="X1243" s="255"/>
      <c r="Y1243" s="255"/>
      <c r="Z1243" s="255"/>
      <c r="AA1243" s="255"/>
      <c r="AB1243" s="255"/>
      <c r="AC1243" s="255"/>
      <c r="AD1243" s="255"/>
      <c r="AE1243" s="255"/>
      <c r="AF1243" s="255"/>
      <c r="AG1243" s="255"/>
      <c r="AH1243" s="255"/>
      <c r="AI1243" s="255"/>
      <c r="AJ1243" s="255"/>
      <c r="AK1243" s="255"/>
      <c r="AL1243" s="255"/>
      <c r="AM1243" s="255"/>
      <c r="AN1243" s="255"/>
      <c r="AO1243" s="255"/>
      <c r="AP1243" s="255"/>
      <c r="AQ1243" s="255"/>
      <c r="AR1243" s="255"/>
      <c r="AS1243" s="255"/>
      <c r="AT1243" s="255"/>
      <c r="AU1243" s="255"/>
      <c r="AV1243" s="255"/>
      <c r="AW1243" s="255"/>
      <c r="AX1243" s="255"/>
    </row>
    <row r="1244" spans="2:50" x14ac:dyDescent="0.2">
      <c r="B1244" s="255"/>
      <c r="C1244" s="255"/>
      <c r="D1244" s="255"/>
      <c r="E1244" s="255"/>
      <c r="F1244" s="255"/>
      <c r="G1244" s="255"/>
      <c r="H1244" s="255"/>
      <c r="I1244" s="255"/>
      <c r="J1244" s="255"/>
      <c r="K1244" s="255"/>
      <c r="L1244" s="255"/>
      <c r="M1244" s="255"/>
      <c r="N1244" s="255"/>
      <c r="O1244" s="255"/>
      <c r="P1244" s="255"/>
      <c r="Q1244" s="255"/>
      <c r="R1244" s="255"/>
      <c r="S1244" s="255"/>
      <c r="T1244" s="255"/>
      <c r="U1244" s="255"/>
      <c r="V1244" s="255"/>
      <c r="W1244" s="255"/>
      <c r="X1244" s="255"/>
      <c r="Y1244" s="255"/>
      <c r="Z1244" s="255"/>
      <c r="AA1244" s="255"/>
      <c r="AB1244" s="255"/>
      <c r="AC1244" s="255"/>
      <c r="AD1244" s="255"/>
      <c r="AE1244" s="255"/>
      <c r="AF1244" s="255"/>
      <c r="AG1244" s="255"/>
      <c r="AH1244" s="255"/>
      <c r="AI1244" s="255"/>
      <c r="AJ1244" s="255"/>
      <c r="AK1244" s="255"/>
      <c r="AL1244" s="255"/>
      <c r="AM1244" s="255"/>
      <c r="AN1244" s="255"/>
      <c r="AO1244" s="255"/>
      <c r="AP1244" s="255"/>
      <c r="AQ1244" s="255"/>
      <c r="AR1244" s="255"/>
      <c r="AS1244" s="255"/>
      <c r="AT1244" s="255"/>
      <c r="AU1244" s="255"/>
      <c r="AV1244" s="255"/>
      <c r="AW1244" s="255"/>
      <c r="AX1244" s="255"/>
    </row>
    <row r="1245" spans="2:50" x14ac:dyDescent="0.2">
      <c r="B1245" s="255"/>
      <c r="C1245" s="255"/>
      <c r="D1245" s="255"/>
      <c r="E1245" s="255"/>
      <c r="F1245" s="255"/>
      <c r="G1245" s="255"/>
      <c r="H1245" s="255"/>
      <c r="I1245" s="255"/>
      <c r="J1245" s="255"/>
      <c r="K1245" s="255"/>
      <c r="L1245" s="255"/>
      <c r="M1245" s="255"/>
      <c r="N1245" s="255"/>
      <c r="O1245" s="255"/>
      <c r="P1245" s="255"/>
      <c r="Q1245" s="255"/>
      <c r="R1245" s="255"/>
      <c r="S1245" s="255"/>
      <c r="T1245" s="255"/>
      <c r="U1245" s="255"/>
      <c r="V1245" s="255"/>
      <c r="W1245" s="255"/>
      <c r="X1245" s="255"/>
      <c r="Y1245" s="255"/>
      <c r="Z1245" s="255"/>
      <c r="AA1245" s="255"/>
      <c r="AB1245" s="255"/>
      <c r="AC1245" s="255"/>
      <c r="AD1245" s="255"/>
      <c r="AE1245" s="255"/>
      <c r="AF1245" s="255"/>
      <c r="AG1245" s="255"/>
      <c r="AH1245" s="255"/>
      <c r="AI1245" s="255"/>
      <c r="AJ1245" s="255"/>
      <c r="AK1245" s="255"/>
      <c r="AL1245" s="255"/>
      <c r="AM1245" s="255"/>
      <c r="AN1245" s="255"/>
      <c r="AO1245" s="255"/>
      <c r="AP1245" s="255"/>
      <c r="AQ1245" s="255"/>
      <c r="AR1245" s="255"/>
      <c r="AS1245" s="255"/>
      <c r="AT1245" s="255"/>
      <c r="AU1245" s="255"/>
      <c r="AV1245" s="255"/>
      <c r="AW1245" s="255"/>
      <c r="AX1245" s="255"/>
    </row>
    <row r="1246" spans="2:50" x14ac:dyDescent="0.2">
      <c r="B1246" s="255"/>
      <c r="C1246" s="255"/>
      <c r="D1246" s="255"/>
      <c r="E1246" s="255"/>
      <c r="F1246" s="255"/>
      <c r="G1246" s="255"/>
      <c r="H1246" s="255"/>
      <c r="I1246" s="255"/>
      <c r="J1246" s="255"/>
      <c r="K1246" s="255"/>
      <c r="L1246" s="255"/>
      <c r="M1246" s="255"/>
      <c r="N1246" s="255"/>
      <c r="O1246" s="255"/>
      <c r="P1246" s="255"/>
      <c r="Q1246" s="255"/>
      <c r="R1246" s="255"/>
      <c r="S1246" s="255"/>
      <c r="T1246" s="255"/>
      <c r="U1246" s="255"/>
      <c r="V1246" s="255"/>
      <c r="W1246" s="255"/>
      <c r="X1246" s="255"/>
      <c r="Y1246" s="255"/>
      <c r="Z1246" s="255"/>
      <c r="AA1246" s="255"/>
      <c r="AB1246" s="255"/>
      <c r="AC1246" s="255"/>
      <c r="AD1246" s="255"/>
      <c r="AE1246" s="255"/>
      <c r="AF1246" s="255"/>
      <c r="AG1246" s="255"/>
      <c r="AH1246" s="255"/>
      <c r="AI1246" s="255"/>
      <c r="AJ1246" s="255"/>
      <c r="AK1246" s="255"/>
      <c r="AL1246" s="255"/>
      <c r="AM1246" s="255"/>
      <c r="AN1246" s="255"/>
      <c r="AO1246" s="255"/>
      <c r="AP1246" s="255"/>
      <c r="AQ1246" s="255"/>
      <c r="AR1246" s="255"/>
      <c r="AS1246" s="255"/>
      <c r="AT1246" s="255"/>
      <c r="AU1246" s="255"/>
      <c r="AV1246" s="255"/>
      <c r="AW1246" s="255"/>
      <c r="AX1246" s="255"/>
    </row>
    <row r="1247" spans="2:50" x14ac:dyDescent="0.2">
      <c r="B1247" s="255"/>
      <c r="C1247" s="255"/>
      <c r="D1247" s="255"/>
      <c r="E1247" s="255"/>
      <c r="F1247" s="255"/>
      <c r="G1247" s="255"/>
      <c r="H1247" s="255"/>
      <c r="I1247" s="255"/>
      <c r="J1247" s="255"/>
      <c r="K1247" s="255"/>
      <c r="L1247" s="255"/>
      <c r="M1247" s="255"/>
      <c r="N1247" s="255"/>
      <c r="O1247" s="255"/>
      <c r="P1247" s="255"/>
      <c r="Q1247" s="255"/>
      <c r="R1247" s="255"/>
      <c r="S1247" s="255"/>
      <c r="T1247" s="255"/>
      <c r="U1247" s="255"/>
      <c r="V1247" s="255"/>
      <c r="W1247" s="255"/>
      <c r="X1247" s="255"/>
      <c r="Y1247" s="255"/>
      <c r="Z1247" s="255"/>
      <c r="AA1247" s="255"/>
      <c r="AB1247" s="255"/>
      <c r="AC1247" s="255"/>
      <c r="AD1247" s="255"/>
      <c r="AE1247" s="255"/>
      <c r="AF1247" s="255"/>
      <c r="AG1247" s="255"/>
      <c r="AH1247" s="255"/>
      <c r="AI1247" s="255"/>
      <c r="AJ1247" s="255"/>
      <c r="AK1247" s="255"/>
      <c r="AL1247" s="255"/>
      <c r="AM1247" s="255"/>
      <c r="AN1247" s="255"/>
      <c r="AO1247" s="255"/>
      <c r="AP1247" s="255"/>
      <c r="AQ1247" s="255"/>
      <c r="AR1247" s="255"/>
      <c r="AS1247" s="255"/>
      <c r="AT1247" s="255"/>
      <c r="AU1247" s="255"/>
      <c r="AV1247" s="255"/>
      <c r="AW1247" s="255"/>
      <c r="AX1247" s="255"/>
    </row>
    <row r="1248" spans="2:50" x14ac:dyDescent="0.2">
      <c r="B1248" s="255"/>
      <c r="C1248" s="255"/>
      <c r="D1248" s="255"/>
      <c r="E1248" s="255"/>
      <c r="F1248" s="255"/>
      <c r="G1248" s="255"/>
      <c r="H1248" s="255"/>
      <c r="I1248" s="255"/>
      <c r="J1248" s="255"/>
      <c r="K1248" s="255"/>
      <c r="L1248" s="255"/>
      <c r="M1248" s="255"/>
      <c r="N1248" s="255"/>
      <c r="O1248" s="255"/>
      <c r="P1248" s="255"/>
      <c r="Q1248" s="255"/>
      <c r="R1248" s="255"/>
      <c r="S1248" s="255"/>
      <c r="T1248" s="255"/>
      <c r="U1248" s="255"/>
      <c r="V1248" s="255"/>
      <c r="W1248" s="255"/>
      <c r="X1248" s="255"/>
      <c r="Y1248" s="255"/>
      <c r="Z1248" s="255"/>
      <c r="AA1248" s="255"/>
      <c r="AB1248" s="255"/>
      <c r="AC1248" s="255"/>
      <c r="AD1248" s="255"/>
      <c r="AE1248" s="255"/>
      <c r="AF1248" s="255"/>
      <c r="AG1248" s="255"/>
      <c r="AH1248" s="255"/>
      <c r="AI1248" s="255"/>
      <c r="AJ1248" s="255"/>
      <c r="AK1248" s="255"/>
      <c r="AL1248" s="255"/>
      <c r="AM1248" s="255"/>
      <c r="AN1248" s="255"/>
      <c r="AO1248" s="255"/>
      <c r="AP1248" s="255"/>
      <c r="AQ1248" s="255"/>
      <c r="AR1248" s="255"/>
      <c r="AS1248" s="255"/>
      <c r="AT1248" s="255"/>
      <c r="AU1248" s="255"/>
      <c r="AV1248" s="255"/>
      <c r="AW1248" s="255"/>
      <c r="AX1248" s="255"/>
    </row>
    <row r="1249" spans="2:50" x14ac:dyDescent="0.2">
      <c r="B1249" s="255"/>
      <c r="C1249" s="255"/>
      <c r="D1249" s="255"/>
      <c r="E1249" s="255"/>
      <c r="F1249" s="255"/>
      <c r="G1249" s="255"/>
      <c r="H1249" s="255"/>
      <c r="I1249" s="255"/>
      <c r="J1249" s="255"/>
      <c r="K1249" s="255"/>
      <c r="L1249" s="255"/>
      <c r="M1249" s="255"/>
      <c r="N1249" s="255"/>
      <c r="O1249" s="255"/>
      <c r="P1249" s="255"/>
      <c r="Q1249" s="255"/>
      <c r="R1249" s="255"/>
      <c r="S1249" s="255"/>
      <c r="T1249" s="255"/>
      <c r="U1249" s="255"/>
      <c r="V1249" s="255"/>
      <c r="W1249" s="255"/>
      <c r="X1249" s="255"/>
      <c r="Y1249" s="255"/>
      <c r="Z1249" s="255"/>
      <c r="AA1249" s="255"/>
      <c r="AB1249" s="255"/>
      <c r="AC1249" s="255"/>
      <c r="AD1249" s="255"/>
      <c r="AE1249" s="255"/>
      <c r="AF1249" s="255"/>
      <c r="AG1249" s="255"/>
      <c r="AH1249" s="255"/>
      <c r="AI1249" s="255"/>
      <c r="AJ1249" s="255"/>
      <c r="AK1249" s="255"/>
      <c r="AL1249" s="255"/>
      <c r="AM1249" s="255"/>
      <c r="AN1249" s="255"/>
      <c r="AO1249" s="255"/>
      <c r="AP1249" s="255"/>
      <c r="AQ1249" s="255"/>
      <c r="AR1249" s="255"/>
      <c r="AS1249" s="255"/>
      <c r="AT1249" s="255"/>
      <c r="AU1249" s="255"/>
      <c r="AV1249" s="255"/>
      <c r="AW1249" s="255"/>
      <c r="AX1249" s="255"/>
    </row>
    <row r="1250" spans="2:50" x14ac:dyDescent="0.2">
      <c r="B1250" s="255"/>
      <c r="C1250" s="255"/>
      <c r="D1250" s="255"/>
      <c r="E1250" s="255"/>
      <c r="F1250" s="255"/>
      <c r="G1250" s="255"/>
      <c r="H1250" s="255"/>
      <c r="I1250" s="255"/>
      <c r="J1250" s="255"/>
      <c r="K1250" s="255"/>
      <c r="L1250" s="255"/>
      <c r="M1250" s="255"/>
      <c r="N1250" s="255"/>
      <c r="O1250" s="255"/>
      <c r="P1250" s="255"/>
      <c r="Q1250" s="255"/>
      <c r="R1250" s="255"/>
      <c r="S1250" s="255"/>
      <c r="T1250" s="255"/>
      <c r="U1250" s="255"/>
      <c r="V1250" s="255"/>
      <c r="W1250" s="255"/>
      <c r="X1250" s="255"/>
      <c r="Y1250" s="255"/>
      <c r="Z1250" s="255"/>
      <c r="AA1250" s="255"/>
      <c r="AB1250" s="255"/>
      <c r="AC1250" s="255"/>
      <c r="AD1250" s="255"/>
      <c r="AE1250" s="255"/>
      <c r="AF1250" s="255"/>
      <c r="AG1250" s="255"/>
      <c r="AH1250" s="255"/>
      <c r="AI1250" s="255"/>
      <c r="AJ1250" s="255"/>
      <c r="AK1250" s="255"/>
      <c r="AL1250" s="255"/>
      <c r="AM1250" s="255"/>
      <c r="AN1250" s="255"/>
      <c r="AO1250" s="255"/>
      <c r="AP1250" s="255"/>
      <c r="AQ1250" s="255"/>
      <c r="AR1250" s="255"/>
      <c r="AS1250" s="255"/>
      <c r="AT1250" s="255"/>
      <c r="AU1250" s="255"/>
      <c r="AV1250" s="255"/>
      <c r="AW1250" s="255"/>
      <c r="AX1250" s="255"/>
    </row>
    <row r="1251" spans="2:50" x14ac:dyDescent="0.2">
      <c r="B1251" s="255"/>
      <c r="C1251" s="255"/>
      <c r="D1251" s="255"/>
      <c r="E1251" s="255"/>
      <c r="F1251" s="255"/>
      <c r="G1251" s="255"/>
      <c r="H1251" s="255"/>
      <c r="I1251" s="255"/>
      <c r="J1251" s="255"/>
      <c r="K1251" s="255"/>
      <c r="L1251" s="255"/>
      <c r="M1251" s="255"/>
      <c r="N1251" s="255"/>
      <c r="O1251" s="255"/>
      <c r="P1251" s="255"/>
      <c r="Q1251" s="255"/>
      <c r="R1251" s="255"/>
      <c r="S1251" s="255"/>
      <c r="T1251" s="255"/>
      <c r="U1251" s="255"/>
      <c r="V1251" s="255"/>
      <c r="W1251" s="255"/>
      <c r="X1251" s="255"/>
      <c r="Y1251" s="255"/>
      <c r="Z1251" s="255"/>
      <c r="AA1251" s="255"/>
      <c r="AB1251" s="255"/>
      <c r="AC1251" s="255"/>
      <c r="AD1251" s="255"/>
      <c r="AE1251" s="255"/>
      <c r="AF1251" s="255"/>
      <c r="AG1251" s="255"/>
      <c r="AH1251" s="255"/>
      <c r="AI1251" s="255"/>
      <c r="AJ1251" s="255"/>
      <c r="AK1251" s="255"/>
      <c r="AL1251" s="255"/>
      <c r="AM1251" s="255"/>
      <c r="AN1251" s="255"/>
      <c r="AO1251" s="255"/>
      <c r="AP1251" s="255"/>
      <c r="AQ1251" s="255"/>
      <c r="AR1251" s="255"/>
      <c r="AS1251" s="255"/>
      <c r="AT1251" s="255"/>
      <c r="AU1251" s="255"/>
      <c r="AV1251" s="255"/>
      <c r="AW1251" s="255"/>
      <c r="AX1251" s="255"/>
    </row>
    <row r="1252" spans="2:50" x14ac:dyDescent="0.2">
      <c r="B1252" s="255"/>
      <c r="C1252" s="255"/>
      <c r="D1252" s="255"/>
      <c r="E1252" s="255"/>
      <c r="F1252" s="255"/>
      <c r="G1252" s="255"/>
      <c r="H1252" s="255"/>
      <c r="I1252" s="255"/>
      <c r="J1252" s="255"/>
      <c r="K1252" s="255"/>
      <c r="L1252" s="255"/>
      <c r="M1252" s="255"/>
      <c r="N1252" s="255"/>
      <c r="O1252" s="255"/>
      <c r="P1252" s="255"/>
      <c r="Q1252" s="255"/>
      <c r="R1252" s="255"/>
      <c r="S1252" s="255"/>
      <c r="T1252" s="255"/>
      <c r="U1252" s="255"/>
      <c r="V1252" s="255"/>
      <c r="W1252" s="255"/>
      <c r="X1252" s="255"/>
      <c r="Y1252" s="255"/>
      <c r="Z1252" s="255"/>
      <c r="AA1252" s="255"/>
      <c r="AB1252" s="255"/>
      <c r="AC1252" s="255"/>
      <c r="AD1252" s="255"/>
      <c r="AE1252" s="255"/>
      <c r="AF1252" s="255"/>
      <c r="AG1252" s="255"/>
      <c r="AH1252" s="255"/>
      <c r="AI1252" s="255"/>
      <c r="AJ1252" s="255"/>
      <c r="AK1252" s="255"/>
      <c r="AL1252" s="255"/>
      <c r="AM1252" s="255"/>
      <c r="AN1252" s="255"/>
      <c r="AO1252" s="255"/>
      <c r="AP1252" s="255"/>
      <c r="AQ1252" s="255"/>
      <c r="AR1252" s="255"/>
      <c r="AS1252" s="255"/>
      <c r="AT1252" s="255"/>
      <c r="AU1252" s="255"/>
      <c r="AV1252" s="255"/>
      <c r="AW1252" s="255"/>
      <c r="AX1252" s="255"/>
    </row>
    <row r="1253" spans="2:50" x14ac:dyDescent="0.2">
      <c r="B1253" s="255"/>
      <c r="C1253" s="255"/>
      <c r="D1253" s="255"/>
      <c r="E1253" s="255"/>
      <c r="F1253" s="255"/>
      <c r="G1253" s="255"/>
      <c r="H1253" s="255"/>
      <c r="I1253" s="255"/>
      <c r="J1253" s="255"/>
      <c r="K1253" s="255"/>
      <c r="L1253" s="255"/>
      <c r="M1253" s="255"/>
      <c r="N1253" s="255"/>
      <c r="O1253" s="255"/>
      <c r="P1253" s="255"/>
      <c r="Q1253" s="255"/>
      <c r="R1253" s="255"/>
      <c r="S1253" s="255"/>
      <c r="T1253" s="255"/>
      <c r="U1253" s="255"/>
      <c r="V1253" s="255"/>
      <c r="W1253" s="255"/>
      <c r="X1253" s="255"/>
      <c r="Y1253" s="255"/>
      <c r="Z1253" s="255"/>
      <c r="AA1253" s="255"/>
      <c r="AB1253" s="255"/>
      <c r="AC1253" s="255"/>
      <c r="AD1253" s="255"/>
      <c r="AE1253" s="255"/>
      <c r="AF1253" s="255"/>
      <c r="AG1253" s="255"/>
      <c r="AH1253" s="255"/>
      <c r="AI1253" s="255"/>
      <c r="AJ1253" s="255"/>
      <c r="AK1253" s="255"/>
      <c r="AL1253" s="255"/>
      <c r="AM1253" s="255"/>
      <c r="AN1253" s="255"/>
      <c r="AO1253" s="255"/>
      <c r="AP1253" s="255"/>
      <c r="AQ1253" s="255"/>
      <c r="AR1253" s="255"/>
      <c r="AS1253" s="255"/>
      <c r="AT1253" s="255"/>
      <c r="AU1253" s="255"/>
      <c r="AV1253" s="255"/>
      <c r="AW1253" s="255"/>
      <c r="AX1253" s="255"/>
    </row>
    <row r="1254" spans="2:50" x14ac:dyDescent="0.2">
      <c r="B1254" s="255"/>
      <c r="C1254" s="255"/>
      <c r="D1254" s="255"/>
      <c r="E1254" s="255"/>
      <c r="F1254" s="255"/>
      <c r="G1254" s="255"/>
      <c r="H1254" s="255"/>
      <c r="I1254" s="255"/>
      <c r="J1254" s="255"/>
      <c r="K1254" s="255"/>
      <c r="L1254" s="255"/>
      <c r="M1254" s="255"/>
      <c r="N1254" s="255"/>
      <c r="O1254" s="255"/>
      <c r="P1254" s="255"/>
      <c r="Q1254" s="255"/>
      <c r="R1254" s="255"/>
      <c r="S1254" s="255"/>
      <c r="T1254" s="255"/>
      <c r="U1254" s="255"/>
      <c r="V1254" s="255"/>
      <c r="W1254" s="255"/>
      <c r="X1254" s="255"/>
      <c r="Y1254" s="255"/>
      <c r="Z1254" s="255"/>
      <c r="AA1254" s="255"/>
      <c r="AB1254" s="255"/>
      <c r="AC1254" s="255"/>
      <c r="AD1254" s="255"/>
      <c r="AE1254" s="255"/>
      <c r="AF1254" s="255"/>
      <c r="AG1254" s="255"/>
      <c r="AH1254" s="255"/>
      <c r="AI1254" s="255"/>
      <c r="AJ1254" s="255"/>
      <c r="AK1254" s="255"/>
      <c r="AL1254" s="255"/>
      <c r="AM1254" s="255"/>
      <c r="AN1254" s="255"/>
      <c r="AO1254" s="255"/>
      <c r="AP1254" s="255"/>
      <c r="AQ1254" s="255"/>
      <c r="AR1254" s="255"/>
      <c r="AS1254" s="255"/>
      <c r="AT1254" s="255"/>
      <c r="AU1254" s="255"/>
      <c r="AV1254" s="255"/>
      <c r="AW1254" s="255"/>
      <c r="AX1254" s="255"/>
    </row>
    <row r="1255" spans="2:50" x14ac:dyDescent="0.2">
      <c r="B1255" s="255"/>
      <c r="C1255" s="255"/>
      <c r="D1255" s="255"/>
      <c r="E1255" s="255"/>
      <c r="F1255" s="255"/>
      <c r="G1255" s="255"/>
      <c r="H1255" s="255"/>
      <c r="I1255" s="255"/>
      <c r="J1255" s="255"/>
      <c r="K1255" s="255"/>
      <c r="L1255" s="255"/>
      <c r="M1255" s="255"/>
      <c r="N1255" s="255"/>
      <c r="O1255" s="255"/>
      <c r="P1255" s="255"/>
      <c r="Q1255" s="255"/>
      <c r="R1255" s="255"/>
      <c r="S1255" s="255"/>
      <c r="T1255" s="255"/>
      <c r="U1255" s="255"/>
      <c r="V1255" s="255"/>
      <c r="W1255" s="255"/>
      <c r="X1255" s="255"/>
      <c r="Y1255" s="255"/>
      <c r="Z1255" s="255"/>
      <c r="AA1255" s="255"/>
      <c r="AB1255" s="255"/>
      <c r="AC1255" s="255"/>
      <c r="AD1255" s="255"/>
      <c r="AE1255" s="255"/>
      <c r="AF1255" s="255"/>
      <c r="AG1255" s="255"/>
      <c r="AH1255" s="255"/>
      <c r="AI1255" s="255"/>
      <c r="AJ1255" s="255"/>
      <c r="AK1255" s="255"/>
      <c r="AL1255" s="255"/>
      <c r="AM1255" s="255"/>
      <c r="AN1255" s="255"/>
      <c r="AO1255" s="255"/>
      <c r="AP1255" s="255"/>
      <c r="AQ1255" s="255"/>
      <c r="AR1255" s="255"/>
      <c r="AS1255" s="255"/>
      <c r="AT1255" s="255"/>
      <c r="AU1255" s="255"/>
      <c r="AV1255" s="255"/>
      <c r="AW1255" s="255"/>
      <c r="AX1255" s="255"/>
    </row>
    <row r="1256" spans="2:50" x14ac:dyDescent="0.2">
      <c r="B1256" s="255"/>
      <c r="C1256" s="255"/>
      <c r="D1256" s="255"/>
      <c r="E1256" s="255"/>
      <c r="F1256" s="255"/>
      <c r="G1256" s="255"/>
      <c r="H1256" s="255"/>
      <c r="I1256" s="255"/>
      <c r="J1256" s="255"/>
      <c r="K1256" s="255"/>
      <c r="L1256" s="255"/>
      <c r="M1256" s="255"/>
      <c r="N1256" s="255"/>
      <c r="O1256" s="255"/>
      <c r="P1256" s="255"/>
      <c r="Q1256" s="255"/>
      <c r="R1256" s="255"/>
      <c r="S1256" s="255"/>
      <c r="T1256" s="255"/>
      <c r="U1256" s="255"/>
      <c r="V1256" s="255"/>
      <c r="W1256" s="255"/>
      <c r="X1256" s="255"/>
      <c r="Y1256" s="255"/>
      <c r="Z1256" s="255"/>
      <c r="AA1256" s="255"/>
      <c r="AB1256" s="255"/>
      <c r="AC1256" s="255"/>
      <c r="AD1256" s="255"/>
      <c r="AE1256" s="255"/>
      <c r="AF1256" s="255"/>
      <c r="AG1256" s="255"/>
      <c r="AH1256" s="255"/>
      <c r="AI1256" s="255"/>
      <c r="AJ1256" s="255"/>
      <c r="AK1256" s="255"/>
      <c r="AL1256" s="255"/>
      <c r="AM1256" s="255"/>
      <c r="AN1256" s="255"/>
      <c r="AO1256" s="255"/>
      <c r="AP1256" s="255"/>
      <c r="AQ1256" s="255"/>
      <c r="AR1256" s="255"/>
      <c r="AS1256" s="255"/>
      <c r="AT1256" s="255"/>
      <c r="AU1256" s="255"/>
      <c r="AV1256" s="255"/>
      <c r="AW1256" s="255"/>
      <c r="AX1256" s="255"/>
    </row>
    <row r="1257" spans="2:50" x14ac:dyDescent="0.2">
      <c r="B1257" s="255"/>
      <c r="C1257" s="255"/>
      <c r="D1257" s="255"/>
      <c r="E1257" s="255"/>
      <c r="F1257" s="255"/>
      <c r="G1257" s="255"/>
      <c r="H1257" s="255"/>
      <c r="I1257" s="255"/>
      <c r="J1257" s="255"/>
      <c r="K1257" s="255"/>
      <c r="L1257" s="255"/>
      <c r="M1257" s="255"/>
      <c r="N1257" s="255"/>
      <c r="O1257" s="255"/>
      <c r="P1257" s="255"/>
      <c r="Q1257" s="255"/>
      <c r="R1257" s="255"/>
      <c r="S1257" s="255"/>
      <c r="T1257" s="255"/>
      <c r="U1257" s="255"/>
      <c r="V1257" s="255"/>
      <c r="W1257" s="255"/>
      <c r="X1257" s="255"/>
      <c r="Y1257" s="255"/>
      <c r="Z1257" s="255"/>
      <c r="AA1257" s="255"/>
      <c r="AB1257" s="255"/>
      <c r="AC1257" s="255"/>
      <c r="AD1257" s="255"/>
      <c r="AE1257" s="255"/>
      <c r="AF1257" s="255"/>
      <c r="AG1257" s="255"/>
      <c r="AH1257" s="255"/>
      <c r="AI1257" s="255"/>
      <c r="AJ1257" s="255"/>
      <c r="AK1257" s="255"/>
      <c r="AL1257" s="255"/>
      <c r="AM1257" s="255"/>
      <c r="AN1257" s="255"/>
      <c r="AO1257" s="255"/>
      <c r="AP1257" s="255"/>
      <c r="AQ1257" s="255"/>
      <c r="AR1257" s="255"/>
      <c r="AS1257" s="255"/>
      <c r="AT1257" s="255"/>
      <c r="AU1257" s="255"/>
      <c r="AV1257" s="255"/>
      <c r="AW1257" s="255"/>
      <c r="AX1257" s="255"/>
    </row>
    <row r="1258" spans="2:50" x14ac:dyDescent="0.2">
      <c r="B1258" s="255"/>
      <c r="C1258" s="255"/>
      <c r="D1258" s="255"/>
      <c r="E1258" s="255"/>
      <c r="F1258" s="255"/>
      <c r="G1258" s="255"/>
      <c r="H1258" s="255"/>
      <c r="I1258" s="255"/>
      <c r="J1258" s="255"/>
      <c r="K1258" s="255"/>
      <c r="L1258" s="255"/>
      <c r="M1258" s="255"/>
      <c r="N1258" s="255"/>
      <c r="O1258" s="255"/>
      <c r="P1258" s="255"/>
      <c r="Q1258" s="255"/>
      <c r="R1258" s="255"/>
      <c r="S1258" s="255"/>
      <c r="T1258" s="255"/>
      <c r="U1258" s="255"/>
      <c r="V1258" s="255"/>
      <c r="W1258" s="255"/>
      <c r="X1258" s="255"/>
      <c r="Y1258" s="255"/>
      <c r="Z1258" s="255"/>
      <c r="AA1258" s="255"/>
      <c r="AB1258" s="255"/>
      <c r="AC1258" s="255"/>
      <c r="AD1258" s="255"/>
      <c r="AE1258" s="255"/>
      <c r="AF1258" s="255"/>
      <c r="AG1258" s="255"/>
      <c r="AH1258" s="255"/>
      <c r="AI1258" s="255"/>
      <c r="AJ1258" s="255"/>
      <c r="AK1258" s="255"/>
      <c r="AL1258" s="255"/>
      <c r="AM1258" s="255"/>
      <c r="AN1258" s="255"/>
      <c r="AO1258" s="255"/>
      <c r="AP1258" s="255"/>
      <c r="AQ1258" s="255"/>
      <c r="AR1258" s="255"/>
      <c r="AS1258" s="255"/>
      <c r="AT1258" s="255"/>
      <c r="AU1258" s="255"/>
      <c r="AV1258" s="255"/>
      <c r="AW1258" s="255"/>
      <c r="AX1258" s="255"/>
    </row>
    <row r="1259" spans="2:50" x14ac:dyDescent="0.2">
      <c r="B1259" s="255"/>
      <c r="C1259" s="255"/>
      <c r="D1259" s="255"/>
      <c r="E1259" s="255"/>
      <c r="F1259" s="255"/>
      <c r="G1259" s="255"/>
      <c r="H1259" s="255"/>
      <c r="I1259" s="255"/>
      <c r="J1259" s="255"/>
      <c r="K1259" s="255"/>
      <c r="L1259" s="255"/>
      <c r="M1259" s="255"/>
      <c r="N1259" s="255"/>
      <c r="O1259" s="255"/>
      <c r="P1259" s="255"/>
      <c r="Q1259" s="255"/>
      <c r="R1259" s="255"/>
      <c r="S1259" s="255"/>
      <c r="T1259" s="255"/>
      <c r="U1259" s="255"/>
      <c r="V1259" s="255"/>
      <c r="W1259" s="255"/>
      <c r="X1259" s="255"/>
      <c r="Y1259" s="255"/>
      <c r="Z1259" s="255"/>
      <c r="AA1259" s="255"/>
      <c r="AB1259" s="255"/>
      <c r="AC1259" s="255"/>
      <c r="AD1259" s="255"/>
      <c r="AE1259" s="255"/>
      <c r="AF1259" s="255"/>
      <c r="AG1259" s="255"/>
      <c r="AH1259" s="255"/>
      <c r="AI1259" s="255"/>
      <c r="AJ1259" s="255"/>
      <c r="AK1259" s="255"/>
      <c r="AL1259" s="255"/>
      <c r="AM1259" s="255"/>
      <c r="AN1259" s="255"/>
      <c r="AO1259" s="255"/>
      <c r="AP1259" s="255"/>
      <c r="AQ1259" s="255"/>
      <c r="AR1259" s="255"/>
      <c r="AS1259" s="255"/>
      <c r="AT1259" s="255"/>
      <c r="AU1259" s="255"/>
      <c r="AV1259" s="255"/>
      <c r="AW1259" s="255"/>
      <c r="AX1259" s="255"/>
    </row>
    <row r="1260" spans="2:50" x14ac:dyDescent="0.2">
      <c r="B1260" s="255"/>
      <c r="C1260" s="255"/>
      <c r="D1260" s="255"/>
      <c r="E1260" s="255"/>
      <c r="F1260" s="255"/>
      <c r="G1260" s="255"/>
      <c r="H1260" s="255"/>
      <c r="I1260" s="255"/>
      <c r="J1260" s="255"/>
      <c r="K1260" s="255"/>
      <c r="L1260" s="255"/>
      <c r="M1260" s="255"/>
      <c r="N1260" s="255"/>
      <c r="O1260" s="255"/>
      <c r="P1260" s="255"/>
      <c r="Q1260" s="255"/>
      <c r="R1260" s="255"/>
      <c r="S1260" s="255"/>
      <c r="T1260" s="255"/>
      <c r="U1260" s="255"/>
      <c r="V1260" s="255"/>
      <c r="W1260" s="255"/>
      <c r="X1260" s="255"/>
      <c r="Y1260" s="255"/>
      <c r="Z1260" s="255"/>
      <c r="AA1260" s="255"/>
      <c r="AB1260" s="255"/>
      <c r="AC1260" s="255"/>
      <c r="AD1260" s="255"/>
      <c r="AE1260" s="255"/>
      <c r="AF1260" s="255"/>
      <c r="AG1260" s="255"/>
      <c r="AH1260" s="255"/>
      <c r="AI1260" s="255"/>
      <c r="AJ1260" s="255"/>
      <c r="AK1260" s="255"/>
      <c r="AL1260" s="255"/>
      <c r="AM1260" s="255"/>
      <c r="AN1260" s="255"/>
      <c r="AO1260" s="255"/>
      <c r="AP1260" s="255"/>
      <c r="AQ1260" s="255"/>
      <c r="AR1260" s="255"/>
      <c r="AS1260" s="255"/>
      <c r="AT1260" s="255"/>
      <c r="AU1260" s="255"/>
      <c r="AV1260" s="255"/>
      <c r="AW1260" s="255"/>
      <c r="AX1260" s="255"/>
    </row>
    <row r="1261" spans="2:50" x14ac:dyDescent="0.2">
      <c r="B1261" s="255"/>
      <c r="C1261" s="255"/>
      <c r="D1261" s="255"/>
      <c r="E1261" s="255"/>
      <c r="F1261" s="255"/>
      <c r="G1261" s="255"/>
      <c r="H1261" s="255"/>
      <c r="I1261" s="255"/>
      <c r="J1261" s="255"/>
      <c r="K1261" s="255"/>
      <c r="L1261" s="255"/>
      <c r="M1261" s="255"/>
      <c r="N1261" s="255"/>
      <c r="O1261" s="255"/>
      <c r="P1261" s="255"/>
      <c r="Q1261" s="255"/>
      <c r="R1261" s="255"/>
      <c r="S1261" s="255"/>
      <c r="T1261" s="255"/>
      <c r="U1261" s="255"/>
      <c r="V1261" s="255"/>
      <c r="W1261" s="255"/>
      <c r="X1261" s="255"/>
      <c r="Y1261" s="255"/>
      <c r="Z1261" s="255"/>
      <c r="AA1261" s="255"/>
      <c r="AB1261" s="255"/>
      <c r="AC1261" s="255"/>
      <c r="AD1261" s="255"/>
      <c r="AE1261" s="255"/>
      <c r="AF1261" s="255"/>
      <c r="AG1261" s="255"/>
      <c r="AH1261" s="255"/>
      <c r="AI1261" s="255"/>
      <c r="AJ1261" s="255"/>
      <c r="AK1261" s="255"/>
      <c r="AL1261" s="255"/>
      <c r="AM1261" s="255"/>
      <c r="AN1261" s="255"/>
      <c r="AO1261" s="255"/>
      <c r="AP1261" s="255"/>
      <c r="AQ1261" s="255"/>
      <c r="AR1261" s="255"/>
      <c r="AS1261" s="255"/>
      <c r="AT1261" s="255"/>
      <c r="AU1261" s="255"/>
      <c r="AV1261" s="255"/>
      <c r="AW1261" s="255"/>
      <c r="AX1261" s="255"/>
    </row>
    <row r="1262" spans="2:50" x14ac:dyDescent="0.2">
      <c r="B1262" s="255"/>
      <c r="C1262" s="255"/>
      <c r="D1262" s="255"/>
      <c r="E1262" s="255"/>
      <c r="F1262" s="255"/>
      <c r="G1262" s="255"/>
      <c r="H1262" s="255"/>
      <c r="I1262" s="255"/>
      <c r="J1262" s="255"/>
      <c r="K1262" s="255"/>
      <c r="L1262" s="255"/>
      <c r="M1262" s="255"/>
      <c r="N1262" s="255"/>
      <c r="O1262" s="255"/>
      <c r="P1262" s="255"/>
      <c r="Q1262" s="255"/>
      <c r="R1262" s="255"/>
      <c r="S1262" s="255"/>
      <c r="T1262" s="255"/>
      <c r="U1262" s="255"/>
      <c r="V1262" s="255"/>
      <c r="W1262" s="255"/>
      <c r="X1262" s="255"/>
      <c r="Y1262" s="255"/>
      <c r="Z1262" s="255"/>
      <c r="AA1262" s="255"/>
      <c r="AB1262" s="255"/>
      <c r="AC1262" s="255"/>
      <c r="AD1262" s="255"/>
      <c r="AE1262" s="255"/>
      <c r="AF1262" s="255"/>
      <c r="AG1262" s="255"/>
      <c r="AH1262" s="255"/>
      <c r="AI1262" s="255"/>
      <c r="AJ1262" s="255"/>
      <c r="AK1262" s="255"/>
      <c r="AL1262" s="255"/>
      <c r="AM1262" s="255"/>
      <c r="AN1262" s="255"/>
      <c r="AO1262" s="255"/>
      <c r="AP1262" s="255"/>
      <c r="AQ1262" s="255"/>
      <c r="AR1262" s="255"/>
      <c r="AS1262" s="255"/>
      <c r="AT1262" s="255"/>
      <c r="AU1262" s="255"/>
      <c r="AV1262" s="255"/>
      <c r="AW1262" s="255"/>
      <c r="AX1262" s="255"/>
    </row>
    <row r="1263" spans="2:50" x14ac:dyDescent="0.2">
      <c r="B1263" s="255"/>
      <c r="C1263" s="255"/>
      <c r="D1263" s="255"/>
      <c r="E1263" s="255"/>
      <c r="F1263" s="255"/>
      <c r="G1263" s="255"/>
      <c r="H1263" s="255"/>
      <c r="I1263" s="255"/>
      <c r="J1263" s="255"/>
      <c r="K1263" s="255"/>
      <c r="L1263" s="255"/>
      <c r="M1263" s="255"/>
      <c r="N1263" s="255"/>
      <c r="O1263" s="255"/>
      <c r="P1263" s="255"/>
      <c r="Q1263" s="255"/>
      <c r="R1263" s="255"/>
      <c r="S1263" s="255"/>
      <c r="T1263" s="255"/>
      <c r="U1263" s="255"/>
      <c r="V1263" s="255"/>
      <c r="W1263" s="255"/>
      <c r="X1263" s="255"/>
      <c r="Y1263" s="255"/>
      <c r="Z1263" s="255"/>
      <c r="AA1263" s="255"/>
      <c r="AB1263" s="255"/>
      <c r="AC1263" s="255"/>
      <c r="AD1263" s="255"/>
      <c r="AE1263" s="255"/>
      <c r="AF1263" s="255"/>
      <c r="AG1263" s="255"/>
      <c r="AH1263" s="255"/>
      <c r="AI1263" s="255"/>
      <c r="AJ1263" s="255"/>
      <c r="AK1263" s="255"/>
      <c r="AL1263" s="255"/>
      <c r="AM1263" s="255"/>
      <c r="AN1263" s="255"/>
      <c r="AO1263" s="255"/>
      <c r="AP1263" s="255"/>
      <c r="AQ1263" s="255"/>
      <c r="AR1263" s="255"/>
      <c r="AS1263" s="255"/>
      <c r="AT1263" s="255"/>
      <c r="AU1263" s="255"/>
      <c r="AV1263" s="255"/>
      <c r="AW1263" s="255"/>
      <c r="AX1263" s="255"/>
    </row>
    <row r="1264" spans="2:50" x14ac:dyDescent="0.2">
      <c r="B1264" s="255"/>
      <c r="C1264" s="255"/>
      <c r="D1264" s="255"/>
      <c r="E1264" s="255"/>
      <c r="F1264" s="255"/>
      <c r="G1264" s="255"/>
      <c r="H1264" s="255"/>
      <c r="I1264" s="255"/>
      <c r="J1264" s="255"/>
      <c r="K1264" s="255"/>
      <c r="L1264" s="255"/>
      <c r="M1264" s="255"/>
      <c r="N1264" s="255"/>
      <c r="O1264" s="255"/>
      <c r="P1264" s="255"/>
      <c r="Q1264" s="255"/>
      <c r="R1264" s="255"/>
      <c r="S1264" s="255"/>
      <c r="T1264" s="255"/>
      <c r="U1264" s="255"/>
      <c r="V1264" s="255"/>
      <c r="W1264" s="255"/>
      <c r="X1264" s="255"/>
      <c r="Y1264" s="255"/>
      <c r="Z1264" s="255"/>
      <c r="AA1264" s="255"/>
      <c r="AB1264" s="255"/>
      <c r="AC1264" s="255"/>
      <c r="AD1264" s="255"/>
      <c r="AE1264" s="255"/>
      <c r="AF1264" s="255"/>
      <c r="AG1264" s="255"/>
      <c r="AH1264" s="255"/>
      <c r="AI1264" s="255"/>
      <c r="AJ1264" s="255"/>
      <c r="AK1264" s="255"/>
      <c r="AL1264" s="255"/>
      <c r="AM1264" s="255"/>
      <c r="AN1264" s="255"/>
      <c r="AO1264" s="255"/>
      <c r="AP1264" s="255"/>
      <c r="AQ1264" s="255"/>
      <c r="AR1264" s="255"/>
      <c r="AS1264" s="255"/>
      <c r="AT1264" s="255"/>
      <c r="AU1264" s="255"/>
      <c r="AV1264" s="255"/>
      <c r="AW1264" s="255"/>
      <c r="AX1264" s="255"/>
    </row>
    <row r="1265" spans="2:50" x14ac:dyDescent="0.2">
      <c r="B1265" s="255"/>
      <c r="C1265" s="255"/>
      <c r="D1265" s="255"/>
      <c r="E1265" s="255"/>
      <c r="F1265" s="255"/>
      <c r="G1265" s="255"/>
      <c r="H1265" s="255"/>
      <c r="I1265" s="255"/>
      <c r="J1265" s="255"/>
      <c r="K1265" s="255"/>
      <c r="L1265" s="255"/>
      <c r="M1265" s="255"/>
      <c r="N1265" s="255"/>
      <c r="O1265" s="255"/>
      <c r="P1265" s="255"/>
      <c r="Q1265" s="255"/>
      <c r="R1265" s="255"/>
      <c r="S1265" s="255"/>
      <c r="T1265" s="255"/>
      <c r="U1265" s="255"/>
      <c r="V1265" s="255"/>
      <c r="W1265" s="255"/>
      <c r="X1265" s="255"/>
      <c r="Y1265" s="255"/>
      <c r="Z1265" s="255"/>
      <c r="AA1265" s="255"/>
      <c r="AB1265" s="255"/>
      <c r="AC1265" s="255"/>
      <c r="AD1265" s="255"/>
      <c r="AE1265" s="255"/>
      <c r="AF1265" s="255"/>
      <c r="AG1265" s="255"/>
      <c r="AH1265" s="255"/>
      <c r="AI1265" s="255"/>
      <c r="AJ1265" s="255"/>
      <c r="AK1265" s="255"/>
      <c r="AL1265" s="255"/>
      <c r="AM1265" s="255"/>
      <c r="AN1265" s="255"/>
      <c r="AO1265" s="255"/>
      <c r="AP1265" s="255"/>
      <c r="AQ1265" s="255"/>
      <c r="AR1265" s="255"/>
      <c r="AS1265" s="255"/>
      <c r="AT1265" s="255"/>
      <c r="AU1265" s="255"/>
      <c r="AV1265" s="255"/>
      <c r="AW1265" s="255"/>
      <c r="AX1265" s="255"/>
    </row>
    <row r="1266" spans="2:50" x14ac:dyDescent="0.2">
      <c r="B1266" s="255"/>
      <c r="C1266" s="255"/>
      <c r="D1266" s="255"/>
      <c r="E1266" s="255"/>
      <c r="F1266" s="255"/>
      <c r="G1266" s="255"/>
      <c r="H1266" s="255"/>
      <c r="I1266" s="255"/>
      <c r="J1266" s="255"/>
      <c r="K1266" s="255"/>
      <c r="L1266" s="255"/>
      <c r="M1266" s="255"/>
      <c r="N1266" s="255"/>
      <c r="O1266" s="255"/>
      <c r="P1266" s="255"/>
      <c r="Q1266" s="255"/>
      <c r="R1266" s="255"/>
      <c r="S1266" s="255"/>
      <c r="T1266" s="255"/>
      <c r="U1266" s="255"/>
      <c r="V1266" s="255"/>
      <c r="W1266" s="255"/>
      <c r="X1266" s="255"/>
      <c r="Y1266" s="255"/>
      <c r="Z1266" s="255"/>
      <c r="AA1266" s="255"/>
      <c r="AB1266" s="255"/>
      <c r="AC1266" s="255"/>
      <c r="AD1266" s="255"/>
      <c r="AE1266" s="255"/>
      <c r="AF1266" s="255"/>
      <c r="AG1266" s="255"/>
      <c r="AH1266" s="255"/>
      <c r="AI1266" s="255"/>
      <c r="AJ1266" s="255"/>
      <c r="AK1266" s="255"/>
      <c r="AL1266" s="255"/>
      <c r="AM1266" s="255"/>
      <c r="AN1266" s="255"/>
      <c r="AO1266" s="255"/>
      <c r="AP1266" s="255"/>
      <c r="AQ1266" s="255"/>
      <c r="AR1266" s="255"/>
      <c r="AS1266" s="255"/>
      <c r="AT1266" s="255"/>
      <c r="AU1266" s="255"/>
      <c r="AV1266" s="255"/>
      <c r="AW1266" s="255"/>
      <c r="AX1266" s="255"/>
    </row>
    <row r="1267" spans="2:50" x14ac:dyDescent="0.2">
      <c r="B1267" s="255"/>
      <c r="C1267" s="255"/>
      <c r="D1267" s="255"/>
      <c r="E1267" s="255"/>
      <c r="F1267" s="255"/>
      <c r="G1267" s="255"/>
      <c r="H1267" s="255"/>
      <c r="I1267" s="255"/>
      <c r="J1267" s="255"/>
      <c r="K1267" s="255"/>
      <c r="L1267" s="255"/>
      <c r="M1267" s="255"/>
      <c r="N1267" s="255"/>
      <c r="O1267" s="255"/>
      <c r="P1267" s="255"/>
      <c r="Q1267" s="255"/>
      <c r="R1267" s="255"/>
      <c r="S1267" s="255"/>
      <c r="T1267" s="255"/>
      <c r="U1267" s="255"/>
      <c r="V1267" s="255"/>
      <c r="W1267" s="255"/>
      <c r="X1267" s="255"/>
      <c r="Y1267" s="255"/>
      <c r="Z1267" s="255"/>
      <c r="AA1267" s="255"/>
      <c r="AB1267" s="255"/>
      <c r="AC1267" s="255"/>
      <c r="AD1267" s="255"/>
      <c r="AE1267" s="255"/>
      <c r="AF1267" s="255"/>
      <c r="AG1267" s="255"/>
      <c r="AH1267" s="255"/>
      <c r="AI1267" s="255"/>
      <c r="AJ1267" s="255"/>
      <c r="AK1267" s="255"/>
      <c r="AL1267" s="255"/>
      <c r="AM1267" s="255"/>
      <c r="AN1267" s="255"/>
      <c r="AO1267" s="255"/>
      <c r="AP1267" s="255"/>
      <c r="AQ1267" s="255"/>
      <c r="AR1267" s="255"/>
      <c r="AS1267" s="255"/>
      <c r="AT1267" s="255"/>
      <c r="AU1267" s="255"/>
      <c r="AV1267" s="255"/>
      <c r="AW1267" s="255"/>
      <c r="AX1267" s="255"/>
    </row>
    <row r="1268" spans="2:50" x14ac:dyDescent="0.2">
      <c r="B1268" s="255"/>
      <c r="C1268" s="255"/>
      <c r="D1268" s="255"/>
      <c r="E1268" s="255"/>
      <c r="F1268" s="255"/>
      <c r="G1268" s="255"/>
      <c r="H1268" s="255"/>
      <c r="I1268" s="255"/>
      <c r="J1268" s="255"/>
      <c r="K1268" s="255"/>
      <c r="L1268" s="255"/>
      <c r="M1268" s="255"/>
      <c r="N1268" s="255"/>
      <c r="O1268" s="255"/>
      <c r="P1268" s="255"/>
      <c r="Q1268" s="255"/>
      <c r="R1268" s="255"/>
      <c r="S1268" s="255"/>
      <c r="T1268" s="255"/>
      <c r="U1268" s="255"/>
      <c r="V1268" s="255"/>
      <c r="W1268" s="255"/>
      <c r="X1268" s="255"/>
      <c r="Y1268" s="255"/>
      <c r="Z1268" s="255"/>
      <c r="AA1268" s="255"/>
      <c r="AB1268" s="255"/>
      <c r="AC1268" s="255"/>
      <c r="AD1268" s="255"/>
      <c r="AE1268" s="255"/>
      <c r="AF1268" s="255"/>
      <c r="AG1268" s="255"/>
      <c r="AH1268" s="255"/>
      <c r="AI1268" s="255"/>
      <c r="AJ1268" s="255"/>
      <c r="AK1268" s="255"/>
      <c r="AL1268" s="255"/>
      <c r="AM1268" s="255"/>
      <c r="AN1268" s="255"/>
      <c r="AO1268" s="255"/>
      <c r="AP1268" s="255"/>
      <c r="AQ1268" s="255"/>
      <c r="AR1268" s="255"/>
      <c r="AS1268" s="255"/>
      <c r="AT1268" s="255"/>
      <c r="AU1268" s="255"/>
      <c r="AV1268" s="255"/>
      <c r="AW1268" s="255"/>
      <c r="AX1268" s="255"/>
    </row>
    <row r="1269" spans="2:50" x14ac:dyDescent="0.2">
      <c r="B1269" s="255"/>
      <c r="C1269" s="255"/>
      <c r="D1269" s="255"/>
      <c r="E1269" s="255"/>
      <c r="F1269" s="255"/>
      <c r="G1269" s="255"/>
      <c r="H1269" s="255"/>
      <c r="I1269" s="255"/>
      <c r="J1269" s="255"/>
      <c r="K1269" s="255"/>
      <c r="L1269" s="255"/>
      <c r="M1269" s="255"/>
      <c r="N1269" s="255"/>
      <c r="O1269" s="255"/>
      <c r="P1269" s="255"/>
      <c r="Q1269" s="255"/>
      <c r="R1269" s="255"/>
      <c r="S1269" s="255"/>
      <c r="T1269" s="255"/>
      <c r="U1269" s="255"/>
      <c r="V1269" s="255"/>
      <c r="W1269" s="255"/>
      <c r="X1269" s="255"/>
      <c r="Y1269" s="255"/>
      <c r="Z1269" s="255"/>
      <c r="AA1269" s="255"/>
      <c r="AB1269" s="255"/>
      <c r="AC1269" s="255"/>
      <c r="AD1269" s="255"/>
      <c r="AE1269" s="255"/>
      <c r="AF1269" s="255"/>
      <c r="AG1269" s="255"/>
      <c r="AH1269" s="255"/>
      <c r="AI1269" s="255"/>
      <c r="AJ1269" s="255"/>
      <c r="AK1269" s="255"/>
      <c r="AL1269" s="255"/>
      <c r="AM1269" s="255"/>
      <c r="AN1269" s="255"/>
      <c r="AO1269" s="255"/>
      <c r="AP1269" s="255"/>
      <c r="AQ1269" s="255"/>
      <c r="AR1269" s="255"/>
      <c r="AS1269" s="255"/>
      <c r="AT1269" s="255"/>
      <c r="AU1269" s="255"/>
      <c r="AV1269" s="255"/>
      <c r="AW1269" s="255"/>
      <c r="AX1269" s="255"/>
    </row>
    <row r="1270" spans="2:50" x14ac:dyDescent="0.2">
      <c r="B1270" s="255"/>
      <c r="C1270" s="255"/>
      <c r="D1270" s="255"/>
      <c r="E1270" s="255"/>
      <c r="F1270" s="255"/>
      <c r="G1270" s="255"/>
      <c r="H1270" s="255"/>
      <c r="I1270" s="255"/>
      <c r="J1270" s="255"/>
      <c r="K1270" s="255"/>
      <c r="L1270" s="255"/>
      <c r="M1270" s="255"/>
      <c r="N1270" s="255"/>
      <c r="O1270" s="255"/>
      <c r="P1270" s="255"/>
      <c r="Q1270" s="255"/>
      <c r="R1270" s="255"/>
      <c r="S1270" s="255"/>
      <c r="T1270" s="255"/>
      <c r="U1270" s="255"/>
      <c r="V1270" s="255"/>
      <c r="W1270" s="255"/>
      <c r="X1270" s="255"/>
      <c r="Y1270" s="255"/>
      <c r="Z1270" s="255"/>
      <c r="AA1270" s="255"/>
      <c r="AB1270" s="255"/>
      <c r="AC1270" s="255"/>
      <c r="AD1270" s="255"/>
      <c r="AE1270" s="255"/>
      <c r="AF1270" s="255"/>
      <c r="AG1270" s="255"/>
      <c r="AH1270" s="255"/>
      <c r="AI1270" s="255"/>
      <c r="AJ1270" s="255"/>
      <c r="AK1270" s="255"/>
      <c r="AL1270" s="255"/>
      <c r="AM1270" s="255"/>
      <c r="AN1270" s="255"/>
      <c r="AO1270" s="255"/>
      <c r="AP1270" s="255"/>
      <c r="AQ1270" s="255"/>
      <c r="AR1270" s="255"/>
      <c r="AS1270" s="255"/>
      <c r="AT1270" s="255"/>
      <c r="AU1270" s="255"/>
      <c r="AV1270" s="255"/>
      <c r="AW1270" s="255"/>
      <c r="AX1270" s="255"/>
    </row>
    <row r="1271" spans="2:50" x14ac:dyDescent="0.2">
      <c r="B1271" s="255"/>
      <c r="C1271" s="255"/>
      <c r="D1271" s="255"/>
      <c r="E1271" s="255"/>
      <c r="F1271" s="255"/>
      <c r="G1271" s="255"/>
      <c r="H1271" s="255"/>
      <c r="I1271" s="255"/>
      <c r="J1271" s="255"/>
      <c r="K1271" s="255"/>
      <c r="L1271" s="255"/>
      <c r="M1271" s="255"/>
      <c r="N1271" s="255"/>
      <c r="O1271" s="255"/>
      <c r="P1271" s="255"/>
      <c r="Q1271" s="255"/>
      <c r="R1271" s="255"/>
      <c r="S1271" s="255"/>
      <c r="T1271" s="255"/>
      <c r="U1271" s="255"/>
      <c r="V1271" s="255"/>
      <c r="W1271" s="255"/>
      <c r="X1271" s="255"/>
      <c r="Y1271" s="255"/>
      <c r="Z1271" s="255"/>
      <c r="AA1271" s="255"/>
      <c r="AB1271" s="255"/>
      <c r="AC1271" s="255"/>
      <c r="AD1271" s="255"/>
      <c r="AE1271" s="255"/>
      <c r="AF1271" s="255"/>
      <c r="AG1271" s="255"/>
      <c r="AH1271" s="255"/>
      <c r="AI1271" s="255"/>
      <c r="AJ1271" s="255"/>
      <c r="AK1271" s="255"/>
      <c r="AL1271" s="255"/>
      <c r="AM1271" s="255"/>
      <c r="AN1271" s="255"/>
      <c r="AO1271" s="255"/>
      <c r="AP1271" s="255"/>
      <c r="AQ1271" s="255"/>
      <c r="AR1271" s="255"/>
      <c r="AS1271" s="255"/>
      <c r="AT1271" s="255"/>
      <c r="AU1271" s="255"/>
      <c r="AV1271" s="255"/>
      <c r="AW1271" s="255"/>
      <c r="AX1271" s="255"/>
    </row>
    <row r="1272" spans="2:50" x14ac:dyDescent="0.2">
      <c r="B1272" s="255"/>
      <c r="C1272" s="255"/>
      <c r="D1272" s="255"/>
      <c r="E1272" s="255"/>
      <c r="F1272" s="255"/>
      <c r="G1272" s="255"/>
      <c r="H1272" s="255"/>
      <c r="I1272" s="255"/>
      <c r="J1272" s="255"/>
      <c r="K1272" s="255"/>
      <c r="L1272" s="255"/>
      <c r="M1272" s="255"/>
      <c r="N1272" s="255"/>
      <c r="O1272" s="255"/>
      <c r="P1272" s="255"/>
      <c r="Q1272" s="255"/>
      <c r="R1272" s="255"/>
      <c r="S1272" s="255"/>
      <c r="T1272" s="255"/>
      <c r="U1272" s="255"/>
      <c r="V1272" s="255"/>
      <c r="W1272" s="255"/>
      <c r="X1272" s="255"/>
      <c r="Y1272" s="255"/>
      <c r="Z1272" s="255"/>
      <c r="AA1272" s="255"/>
      <c r="AB1272" s="255"/>
      <c r="AC1272" s="255"/>
      <c r="AD1272" s="255"/>
      <c r="AE1272" s="255"/>
      <c r="AF1272" s="255"/>
      <c r="AG1272" s="255"/>
      <c r="AH1272" s="255"/>
      <c r="AI1272" s="255"/>
      <c r="AJ1272" s="255"/>
      <c r="AK1272" s="255"/>
      <c r="AL1272" s="255"/>
      <c r="AM1272" s="255"/>
      <c r="AN1272" s="255"/>
      <c r="AO1272" s="255"/>
      <c r="AP1272" s="255"/>
      <c r="AQ1272" s="255"/>
      <c r="AR1272" s="255"/>
      <c r="AS1272" s="255"/>
      <c r="AT1272" s="255"/>
      <c r="AU1272" s="255"/>
      <c r="AV1272" s="255"/>
      <c r="AW1272" s="255"/>
      <c r="AX1272" s="255"/>
    </row>
    <row r="1273" spans="2:50" x14ac:dyDescent="0.2">
      <c r="B1273" s="255"/>
      <c r="C1273" s="255"/>
      <c r="D1273" s="255"/>
      <c r="E1273" s="255"/>
      <c r="F1273" s="255"/>
      <c r="G1273" s="255"/>
      <c r="H1273" s="255"/>
      <c r="I1273" s="255"/>
      <c r="J1273" s="255"/>
      <c r="K1273" s="255"/>
      <c r="L1273" s="255"/>
      <c r="M1273" s="255"/>
      <c r="N1273" s="255"/>
      <c r="O1273" s="255"/>
      <c r="P1273" s="255"/>
      <c r="Q1273" s="255"/>
      <c r="R1273" s="255"/>
      <c r="S1273" s="255"/>
      <c r="T1273" s="255"/>
      <c r="U1273" s="255"/>
      <c r="V1273" s="255"/>
      <c r="W1273" s="255"/>
      <c r="X1273" s="255"/>
      <c r="Y1273" s="255"/>
      <c r="Z1273" s="255"/>
      <c r="AA1273" s="255"/>
      <c r="AB1273" s="255"/>
      <c r="AC1273" s="255"/>
      <c r="AD1273" s="255"/>
      <c r="AE1273" s="255"/>
      <c r="AF1273" s="255"/>
      <c r="AG1273" s="255"/>
      <c r="AH1273" s="255"/>
      <c r="AI1273" s="255"/>
      <c r="AJ1273" s="255"/>
      <c r="AK1273" s="255"/>
      <c r="AL1273" s="255"/>
      <c r="AM1273" s="255"/>
      <c r="AN1273" s="255"/>
      <c r="AO1273" s="255"/>
      <c r="AP1273" s="255"/>
      <c r="AQ1273" s="255"/>
      <c r="AR1273" s="255"/>
      <c r="AS1273" s="255"/>
      <c r="AT1273" s="255"/>
      <c r="AU1273" s="255"/>
      <c r="AV1273" s="255"/>
      <c r="AW1273" s="255"/>
      <c r="AX1273" s="255"/>
    </row>
    <row r="1274" spans="2:50" x14ac:dyDescent="0.2">
      <c r="B1274" s="255"/>
      <c r="C1274" s="255"/>
      <c r="D1274" s="255"/>
      <c r="E1274" s="255"/>
      <c r="F1274" s="255"/>
      <c r="G1274" s="255"/>
      <c r="H1274" s="255"/>
      <c r="I1274" s="255"/>
      <c r="J1274" s="255"/>
      <c r="K1274" s="255"/>
      <c r="L1274" s="255"/>
      <c r="M1274" s="255"/>
      <c r="N1274" s="255"/>
      <c r="O1274" s="255"/>
      <c r="P1274" s="255"/>
      <c r="Q1274" s="255"/>
      <c r="R1274" s="255"/>
      <c r="S1274" s="255"/>
      <c r="T1274" s="255"/>
      <c r="U1274" s="255"/>
      <c r="V1274" s="255"/>
      <c r="W1274" s="255"/>
      <c r="X1274" s="255"/>
      <c r="Y1274" s="255"/>
      <c r="Z1274" s="255"/>
      <c r="AA1274" s="255"/>
      <c r="AB1274" s="255"/>
      <c r="AC1274" s="255"/>
      <c r="AD1274" s="255"/>
      <c r="AE1274" s="255"/>
      <c r="AF1274" s="255"/>
      <c r="AG1274" s="255"/>
      <c r="AH1274" s="255"/>
      <c r="AI1274" s="255"/>
      <c r="AJ1274" s="255"/>
      <c r="AK1274" s="255"/>
      <c r="AL1274" s="255"/>
      <c r="AM1274" s="255"/>
      <c r="AN1274" s="255"/>
      <c r="AO1274" s="255"/>
      <c r="AP1274" s="255"/>
      <c r="AQ1274" s="255"/>
      <c r="AR1274" s="255"/>
      <c r="AS1274" s="255"/>
      <c r="AT1274" s="255"/>
      <c r="AU1274" s="255"/>
      <c r="AV1274" s="255"/>
      <c r="AW1274" s="255"/>
      <c r="AX1274" s="255"/>
    </row>
    <row r="1275" spans="2:50" x14ac:dyDescent="0.2">
      <c r="B1275" s="255"/>
      <c r="C1275" s="255"/>
      <c r="D1275" s="255"/>
      <c r="E1275" s="255"/>
      <c r="F1275" s="255"/>
      <c r="G1275" s="255"/>
      <c r="H1275" s="255"/>
      <c r="I1275" s="255"/>
      <c r="J1275" s="255"/>
      <c r="K1275" s="255"/>
      <c r="L1275" s="255"/>
      <c r="M1275" s="255"/>
      <c r="N1275" s="255"/>
      <c r="O1275" s="255"/>
      <c r="P1275" s="255"/>
      <c r="Q1275" s="255"/>
      <c r="R1275" s="255"/>
      <c r="S1275" s="255"/>
      <c r="T1275" s="255"/>
      <c r="U1275" s="255"/>
      <c r="V1275" s="255"/>
      <c r="W1275" s="255"/>
      <c r="X1275" s="255"/>
      <c r="Y1275" s="255"/>
      <c r="Z1275" s="255"/>
      <c r="AA1275" s="255"/>
      <c r="AB1275" s="255"/>
      <c r="AC1275" s="255"/>
      <c r="AD1275" s="255"/>
      <c r="AE1275" s="255"/>
      <c r="AF1275" s="255"/>
      <c r="AG1275" s="255"/>
      <c r="AH1275" s="255"/>
      <c r="AI1275" s="255"/>
      <c r="AJ1275" s="255"/>
      <c r="AK1275" s="255"/>
      <c r="AL1275" s="255"/>
      <c r="AM1275" s="255"/>
      <c r="AN1275" s="255"/>
      <c r="AO1275" s="255"/>
      <c r="AP1275" s="255"/>
      <c r="AQ1275" s="255"/>
      <c r="AR1275" s="255"/>
      <c r="AS1275" s="255"/>
      <c r="AT1275" s="255"/>
      <c r="AU1275" s="255"/>
      <c r="AV1275" s="255"/>
      <c r="AW1275" s="255"/>
      <c r="AX1275" s="255"/>
    </row>
    <row r="1276" spans="2:50" x14ac:dyDescent="0.2">
      <c r="B1276" s="255"/>
      <c r="C1276" s="255"/>
      <c r="D1276" s="255"/>
      <c r="E1276" s="255"/>
      <c r="F1276" s="255"/>
      <c r="G1276" s="255"/>
      <c r="H1276" s="255"/>
      <c r="I1276" s="255"/>
      <c r="J1276" s="255"/>
      <c r="K1276" s="255"/>
      <c r="L1276" s="255"/>
      <c r="M1276" s="255"/>
      <c r="N1276" s="255"/>
      <c r="O1276" s="255"/>
      <c r="P1276" s="255"/>
      <c r="Q1276" s="255"/>
      <c r="R1276" s="255"/>
      <c r="S1276" s="255"/>
      <c r="T1276" s="255"/>
      <c r="U1276" s="255"/>
      <c r="V1276" s="255"/>
      <c r="W1276" s="255"/>
      <c r="X1276" s="255"/>
      <c r="Y1276" s="255"/>
      <c r="Z1276" s="255"/>
      <c r="AA1276" s="255"/>
      <c r="AB1276" s="255"/>
      <c r="AC1276" s="255"/>
      <c r="AD1276" s="255"/>
      <c r="AE1276" s="255"/>
      <c r="AF1276" s="255"/>
      <c r="AG1276" s="255"/>
      <c r="AH1276" s="255"/>
      <c r="AI1276" s="255"/>
      <c r="AJ1276" s="255"/>
      <c r="AK1276" s="255"/>
      <c r="AL1276" s="255"/>
      <c r="AM1276" s="255"/>
      <c r="AN1276" s="255"/>
      <c r="AO1276" s="255"/>
      <c r="AP1276" s="255"/>
      <c r="AQ1276" s="255"/>
      <c r="AR1276" s="255"/>
      <c r="AS1276" s="255"/>
      <c r="AT1276" s="255"/>
      <c r="AU1276" s="255"/>
      <c r="AV1276" s="255"/>
      <c r="AW1276" s="255"/>
      <c r="AX1276" s="255"/>
    </row>
    <row r="1277" spans="2:50" x14ac:dyDescent="0.2">
      <c r="B1277" s="255"/>
      <c r="C1277" s="255"/>
      <c r="D1277" s="255"/>
      <c r="E1277" s="255"/>
      <c r="F1277" s="255"/>
      <c r="G1277" s="255"/>
      <c r="H1277" s="255"/>
      <c r="I1277" s="255"/>
      <c r="J1277" s="255"/>
      <c r="K1277" s="255"/>
      <c r="L1277" s="255"/>
      <c r="M1277" s="255"/>
      <c r="N1277" s="255"/>
      <c r="O1277" s="255"/>
      <c r="P1277" s="255"/>
      <c r="Q1277" s="255"/>
      <c r="R1277" s="255"/>
      <c r="S1277" s="255"/>
      <c r="T1277" s="255"/>
      <c r="U1277" s="255"/>
      <c r="V1277" s="255"/>
      <c r="W1277" s="255"/>
      <c r="X1277" s="255"/>
      <c r="Y1277" s="255"/>
      <c r="Z1277" s="255"/>
      <c r="AA1277" s="255"/>
      <c r="AB1277" s="255"/>
      <c r="AC1277" s="255"/>
      <c r="AD1277" s="255"/>
      <c r="AE1277" s="255"/>
      <c r="AF1277" s="255"/>
      <c r="AG1277" s="255"/>
      <c r="AH1277" s="255"/>
      <c r="AI1277" s="255"/>
      <c r="AJ1277" s="255"/>
      <c r="AK1277" s="255"/>
      <c r="AL1277" s="255"/>
      <c r="AM1277" s="255"/>
      <c r="AN1277" s="255"/>
      <c r="AO1277" s="255"/>
      <c r="AP1277" s="255"/>
      <c r="AQ1277" s="255"/>
      <c r="AR1277" s="255"/>
      <c r="AS1277" s="255"/>
      <c r="AT1277" s="255"/>
      <c r="AU1277" s="255"/>
      <c r="AV1277" s="255"/>
      <c r="AW1277" s="255"/>
      <c r="AX1277" s="255"/>
    </row>
    <row r="1278" spans="2:50" x14ac:dyDescent="0.2">
      <c r="B1278" s="255"/>
      <c r="C1278" s="255"/>
      <c r="D1278" s="255"/>
      <c r="E1278" s="255"/>
      <c r="F1278" s="255"/>
      <c r="G1278" s="255"/>
      <c r="H1278" s="255"/>
      <c r="I1278" s="255"/>
      <c r="J1278" s="255"/>
      <c r="K1278" s="255"/>
      <c r="L1278" s="255"/>
      <c r="M1278" s="255"/>
      <c r="N1278" s="255"/>
      <c r="O1278" s="255"/>
      <c r="P1278" s="255"/>
      <c r="Q1278" s="255"/>
      <c r="R1278" s="255"/>
      <c r="S1278" s="255"/>
      <c r="T1278" s="255"/>
      <c r="U1278" s="255"/>
      <c r="V1278" s="255"/>
      <c r="W1278" s="255"/>
      <c r="X1278" s="255"/>
      <c r="Y1278" s="255"/>
      <c r="Z1278" s="255"/>
      <c r="AA1278" s="255"/>
      <c r="AB1278" s="255"/>
      <c r="AC1278" s="255"/>
      <c r="AD1278" s="255"/>
      <c r="AE1278" s="255"/>
      <c r="AF1278" s="255"/>
      <c r="AG1278" s="255"/>
      <c r="AH1278" s="255"/>
      <c r="AI1278" s="255"/>
      <c r="AJ1278" s="255"/>
      <c r="AK1278" s="255"/>
      <c r="AL1278" s="255"/>
      <c r="AM1278" s="255"/>
      <c r="AN1278" s="255"/>
      <c r="AO1278" s="255"/>
      <c r="AP1278" s="255"/>
      <c r="AQ1278" s="255"/>
      <c r="AR1278" s="255"/>
      <c r="AS1278" s="255"/>
      <c r="AT1278" s="255"/>
      <c r="AU1278" s="255"/>
      <c r="AV1278" s="255"/>
      <c r="AW1278" s="255"/>
      <c r="AX1278" s="255"/>
    </row>
    <row r="1279" spans="2:50" x14ac:dyDescent="0.2">
      <c r="B1279" s="255"/>
      <c r="C1279" s="255"/>
      <c r="D1279" s="255"/>
      <c r="E1279" s="255"/>
      <c r="F1279" s="255"/>
      <c r="G1279" s="255"/>
      <c r="H1279" s="255"/>
      <c r="I1279" s="255"/>
      <c r="J1279" s="255"/>
      <c r="K1279" s="255"/>
      <c r="L1279" s="255"/>
      <c r="M1279" s="255"/>
      <c r="N1279" s="255"/>
      <c r="O1279" s="255"/>
      <c r="P1279" s="255"/>
      <c r="Q1279" s="255"/>
      <c r="R1279" s="255"/>
      <c r="S1279" s="255"/>
      <c r="T1279" s="255"/>
      <c r="U1279" s="255"/>
      <c r="V1279" s="255"/>
      <c r="W1279" s="255"/>
      <c r="X1279" s="255"/>
      <c r="Y1279" s="255"/>
      <c r="Z1279" s="255"/>
      <c r="AA1279" s="255"/>
      <c r="AB1279" s="255"/>
      <c r="AC1279" s="255"/>
      <c r="AD1279" s="255"/>
      <c r="AE1279" s="255"/>
      <c r="AF1279" s="255"/>
      <c r="AG1279" s="255"/>
      <c r="AH1279" s="255"/>
      <c r="AI1279" s="255"/>
      <c r="AJ1279" s="255"/>
      <c r="AK1279" s="255"/>
      <c r="AL1279" s="255"/>
      <c r="AM1279" s="255"/>
      <c r="AN1279" s="255"/>
      <c r="AO1279" s="255"/>
      <c r="AP1279" s="255"/>
      <c r="AQ1279" s="255"/>
      <c r="AR1279" s="255"/>
      <c r="AS1279" s="255"/>
      <c r="AT1279" s="255"/>
      <c r="AU1279" s="255"/>
      <c r="AV1279" s="255"/>
      <c r="AW1279" s="255"/>
      <c r="AX1279" s="255"/>
    </row>
    <row r="1280" spans="2:50" x14ac:dyDescent="0.2">
      <c r="B1280" s="255"/>
      <c r="C1280" s="255"/>
      <c r="D1280" s="255"/>
      <c r="E1280" s="255"/>
      <c r="F1280" s="255"/>
      <c r="G1280" s="255"/>
      <c r="H1280" s="255"/>
      <c r="I1280" s="255"/>
      <c r="J1280" s="255"/>
      <c r="K1280" s="255"/>
      <c r="L1280" s="255"/>
      <c r="M1280" s="255"/>
      <c r="N1280" s="255"/>
      <c r="O1280" s="255"/>
      <c r="P1280" s="255"/>
      <c r="Q1280" s="255"/>
      <c r="R1280" s="255"/>
      <c r="S1280" s="255"/>
      <c r="T1280" s="255"/>
      <c r="U1280" s="255"/>
      <c r="V1280" s="255"/>
      <c r="W1280" s="255"/>
      <c r="X1280" s="255"/>
      <c r="Y1280" s="255"/>
      <c r="Z1280" s="255"/>
      <c r="AA1280" s="255"/>
      <c r="AB1280" s="255"/>
      <c r="AC1280" s="255"/>
      <c r="AD1280" s="255"/>
      <c r="AE1280" s="255"/>
      <c r="AF1280" s="255"/>
      <c r="AG1280" s="255"/>
      <c r="AH1280" s="255"/>
      <c r="AI1280" s="255"/>
      <c r="AJ1280" s="255"/>
      <c r="AK1280" s="255"/>
      <c r="AL1280" s="255"/>
      <c r="AM1280" s="255"/>
      <c r="AN1280" s="255"/>
      <c r="AO1280" s="255"/>
      <c r="AP1280" s="255"/>
      <c r="AQ1280" s="255"/>
      <c r="AR1280" s="255"/>
      <c r="AS1280" s="255"/>
      <c r="AT1280" s="255"/>
      <c r="AU1280" s="255"/>
      <c r="AV1280" s="255"/>
      <c r="AW1280" s="255"/>
      <c r="AX1280" s="255"/>
    </row>
    <row r="1281" spans="2:50" x14ac:dyDescent="0.2">
      <c r="B1281" s="255"/>
      <c r="C1281" s="255"/>
      <c r="D1281" s="255"/>
      <c r="E1281" s="255"/>
      <c r="F1281" s="255"/>
      <c r="G1281" s="255"/>
      <c r="H1281" s="255"/>
      <c r="I1281" s="255"/>
      <c r="J1281" s="255"/>
      <c r="K1281" s="255"/>
      <c r="L1281" s="255"/>
      <c r="M1281" s="255"/>
      <c r="N1281" s="255"/>
      <c r="O1281" s="255"/>
      <c r="P1281" s="255"/>
      <c r="Q1281" s="255"/>
      <c r="R1281" s="255"/>
      <c r="S1281" s="255"/>
      <c r="T1281" s="255"/>
      <c r="U1281" s="255"/>
      <c r="V1281" s="255"/>
      <c r="W1281" s="255"/>
      <c r="X1281" s="255"/>
      <c r="Y1281" s="255"/>
      <c r="Z1281" s="255"/>
      <c r="AA1281" s="255"/>
      <c r="AB1281" s="255"/>
      <c r="AC1281" s="255"/>
      <c r="AD1281" s="255"/>
      <c r="AE1281" s="255"/>
      <c r="AF1281" s="255"/>
      <c r="AG1281" s="255"/>
      <c r="AH1281" s="255"/>
      <c r="AI1281" s="255"/>
      <c r="AJ1281" s="255"/>
      <c r="AK1281" s="255"/>
      <c r="AL1281" s="255"/>
      <c r="AM1281" s="255"/>
      <c r="AN1281" s="255"/>
      <c r="AO1281" s="255"/>
      <c r="AP1281" s="255"/>
      <c r="AQ1281" s="255"/>
      <c r="AR1281" s="255"/>
      <c r="AS1281" s="255"/>
      <c r="AT1281" s="255"/>
      <c r="AU1281" s="255"/>
      <c r="AV1281" s="255"/>
      <c r="AW1281" s="255"/>
      <c r="AX1281" s="255"/>
    </row>
    <row r="1282" spans="2:50" x14ac:dyDescent="0.2">
      <c r="B1282" s="255"/>
      <c r="C1282" s="255"/>
      <c r="D1282" s="255"/>
      <c r="E1282" s="255"/>
      <c r="F1282" s="255"/>
      <c r="G1282" s="255"/>
      <c r="H1282" s="255"/>
      <c r="I1282" s="255"/>
      <c r="J1282" s="255"/>
      <c r="K1282" s="255"/>
      <c r="L1282" s="255"/>
      <c r="M1282" s="255"/>
      <c r="N1282" s="255"/>
      <c r="O1282" s="255"/>
      <c r="P1282" s="255"/>
      <c r="Q1282" s="255"/>
      <c r="R1282" s="255"/>
      <c r="S1282" s="255"/>
      <c r="T1282" s="255"/>
      <c r="U1282" s="255"/>
      <c r="V1282" s="255"/>
      <c r="W1282" s="255"/>
      <c r="X1282" s="255"/>
      <c r="Y1282" s="255"/>
      <c r="Z1282" s="255"/>
      <c r="AA1282" s="255"/>
      <c r="AB1282" s="255"/>
      <c r="AC1282" s="255"/>
      <c r="AD1282" s="255"/>
      <c r="AE1282" s="255"/>
      <c r="AF1282" s="255"/>
      <c r="AG1282" s="255"/>
      <c r="AH1282" s="255"/>
      <c r="AI1282" s="255"/>
      <c r="AJ1282" s="255"/>
      <c r="AK1282" s="255"/>
      <c r="AL1282" s="255"/>
      <c r="AM1282" s="255"/>
      <c r="AN1282" s="255"/>
      <c r="AO1282" s="255"/>
      <c r="AP1282" s="255"/>
      <c r="AQ1282" s="255"/>
      <c r="AR1282" s="255"/>
      <c r="AS1282" s="255"/>
      <c r="AT1282" s="255"/>
      <c r="AU1282" s="255"/>
      <c r="AV1282" s="255"/>
      <c r="AW1282" s="255"/>
      <c r="AX1282" s="255"/>
    </row>
    <row r="1283" spans="2:50" x14ac:dyDescent="0.2">
      <c r="B1283" s="255"/>
      <c r="C1283" s="255"/>
      <c r="D1283" s="255"/>
      <c r="E1283" s="255"/>
      <c r="F1283" s="255"/>
      <c r="G1283" s="255"/>
      <c r="H1283" s="255"/>
      <c r="I1283" s="255"/>
      <c r="J1283" s="255"/>
      <c r="K1283" s="255"/>
      <c r="L1283" s="255"/>
      <c r="M1283" s="255"/>
      <c r="N1283" s="255"/>
      <c r="O1283" s="255"/>
      <c r="P1283" s="255"/>
      <c r="Q1283" s="255"/>
      <c r="R1283" s="255"/>
      <c r="S1283" s="255"/>
      <c r="T1283" s="255"/>
      <c r="U1283" s="255"/>
      <c r="V1283" s="255"/>
      <c r="W1283" s="255"/>
      <c r="X1283" s="255"/>
      <c r="Y1283" s="255"/>
      <c r="Z1283" s="255"/>
      <c r="AA1283" s="255"/>
      <c r="AB1283" s="255"/>
      <c r="AC1283" s="255"/>
      <c r="AD1283" s="255"/>
      <c r="AE1283" s="255"/>
      <c r="AF1283" s="255"/>
      <c r="AG1283" s="255"/>
      <c r="AH1283" s="255"/>
      <c r="AI1283" s="255"/>
      <c r="AJ1283" s="255"/>
      <c r="AK1283" s="255"/>
      <c r="AL1283" s="255"/>
      <c r="AM1283" s="255"/>
      <c r="AN1283" s="255"/>
      <c r="AO1283" s="255"/>
      <c r="AP1283" s="255"/>
      <c r="AQ1283" s="255"/>
      <c r="AR1283" s="255"/>
      <c r="AS1283" s="255"/>
      <c r="AT1283" s="255"/>
      <c r="AU1283" s="255"/>
      <c r="AV1283" s="255"/>
      <c r="AW1283" s="255"/>
      <c r="AX1283" s="255"/>
    </row>
    <row r="1284" spans="2:50" x14ac:dyDescent="0.2">
      <c r="B1284" s="255"/>
      <c r="C1284" s="255"/>
      <c r="D1284" s="255"/>
      <c r="E1284" s="255"/>
      <c r="F1284" s="255"/>
      <c r="G1284" s="255"/>
      <c r="H1284" s="255"/>
      <c r="I1284" s="255"/>
      <c r="J1284" s="255"/>
      <c r="K1284" s="255"/>
      <c r="L1284" s="255"/>
      <c r="M1284" s="255"/>
      <c r="N1284" s="255"/>
      <c r="O1284" s="255"/>
      <c r="P1284" s="255"/>
      <c r="Q1284" s="255"/>
      <c r="R1284" s="255"/>
      <c r="S1284" s="255"/>
      <c r="T1284" s="255"/>
      <c r="U1284" s="255"/>
      <c r="V1284" s="255"/>
      <c r="W1284" s="255"/>
      <c r="X1284" s="255"/>
      <c r="Y1284" s="255"/>
      <c r="Z1284" s="255"/>
      <c r="AA1284" s="255"/>
      <c r="AB1284" s="255"/>
      <c r="AC1284" s="255"/>
      <c r="AD1284" s="255"/>
      <c r="AE1284" s="255"/>
      <c r="AF1284" s="255"/>
      <c r="AG1284" s="255"/>
      <c r="AH1284" s="255"/>
      <c r="AI1284" s="255"/>
      <c r="AJ1284" s="255"/>
      <c r="AK1284" s="255"/>
      <c r="AL1284" s="255"/>
      <c r="AM1284" s="255"/>
      <c r="AN1284" s="255"/>
      <c r="AO1284" s="255"/>
      <c r="AP1284" s="255"/>
      <c r="AQ1284" s="255"/>
      <c r="AR1284" s="255"/>
      <c r="AS1284" s="255"/>
      <c r="AT1284" s="255"/>
      <c r="AU1284" s="255"/>
      <c r="AV1284" s="255"/>
      <c r="AW1284" s="255"/>
      <c r="AX1284" s="255"/>
    </row>
    <row r="1285" spans="2:50" x14ac:dyDescent="0.2">
      <c r="B1285" s="255"/>
      <c r="C1285" s="255"/>
      <c r="D1285" s="255"/>
      <c r="E1285" s="255"/>
      <c r="F1285" s="255"/>
      <c r="G1285" s="255"/>
      <c r="H1285" s="255"/>
      <c r="I1285" s="255"/>
      <c r="J1285" s="255"/>
      <c r="K1285" s="255"/>
      <c r="L1285" s="255"/>
      <c r="M1285" s="255"/>
      <c r="N1285" s="255"/>
      <c r="O1285" s="255"/>
      <c r="P1285" s="255"/>
      <c r="Q1285" s="255"/>
      <c r="R1285" s="255"/>
      <c r="S1285" s="255"/>
      <c r="T1285" s="255"/>
      <c r="U1285" s="255"/>
      <c r="V1285" s="255"/>
      <c r="W1285" s="255"/>
      <c r="X1285" s="255"/>
      <c r="Y1285" s="255"/>
      <c r="Z1285" s="255"/>
      <c r="AA1285" s="255"/>
      <c r="AB1285" s="255"/>
      <c r="AC1285" s="255"/>
      <c r="AD1285" s="255"/>
      <c r="AE1285" s="255"/>
      <c r="AF1285" s="255"/>
      <c r="AG1285" s="255"/>
      <c r="AH1285" s="255"/>
      <c r="AI1285" s="255"/>
      <c r="AJ1285" s="255"/>
      <c r="AK1285" s="255"/>
      <c r="AL1285" s="255"/>
      <c r="AM1285" s="255"/>
      <c r="AN1285" s="255"/>
      <c r="AO1285" s="255"/>
      <c r="AP1285" s="255"/>
      <c r="AQ1285" s="255"/>
      <c r="AR1285" s="255"/>
      <c r="AS1285" s="255"/>
      <c r="AT1285" s="255"/>
      <c r="AU1285" s="255"/>
      <c r="AV1285" s="255"/>
      <c r="AW1285" s="255"/>
      <c r="AX1285" s="255"/>
    </row>
    <row r="1286" spans="2:50" x14ac:dyDescent="0.2">
      <c r="B1286" s="255"/>
      <c r="C1286" s="255"/>
      <c r="D1286" s="255"/>
      <c r="E1286" s="255"/>
      <c r="F1286" s="255"/>
      <c r="G1286" s="255"/>
      <c r="H1286" s="255"/>
      <c r="I1286" s="255"/>
      <c r="J1286" s="255"/>
      <c r="K1286" s="255"/>
      <c r="L1286" s="255"/>
      <c r="M1286" s="255"/>
      <c r="N1286" s="255"/>
      <c r="O1286" s="255"/>
      <c r="P1286" s="255"/>
      <c r="Q1286" s="255"/>
      <c r="R1286" s="255"/>
      <c r="S1286" s="255"/>
      <c r="T1286" s="255"/>
      <c r="U1286" s="255"/>
      <c r="V1286" s="255"/>
      <c r="W1286" s="255"/>
      <c r="X1286" s="255"/>
      <c r="Y1286" s="255"/>
      <c r="Z1286" s="255"/>
      <c r="AA1286" s="255"/>
      <c r="AB1286" s="255"/>
      <c r="AC1286" s="255"/>
      <c r="AD1286" s="255"/>
      <c r="AE1286" s="255"/>
      <c r="AF1286" s="255"/>
      <c r="AG1286" s="255"/>
      <c r="AH1286" s="255"/>
      <c r="AI1286" s="255"/>
      <c r="AJ1286" s="255"/>
      <c r="AK1286" s="255"/>
      <c r="AL1286" s="255"/>
      <c r="AM1286" s="255"/>
      <c r="AN1286" s="255"/>
      <c r="AO1286" s="255"/>
      <c r="AP1286" s="255"/>
      <c r="AQ1286" s="255"/>
      <c r="AR1286" s="255"/>
      <c r="AS1286" s="255"/>
      <c r="AT1286" s="255"/>
      <c r="AU1286" s="255"/>
      <c r="AV1286" s="255"/>
      <c r="AW1286" s="255"/>
      <c r="AX1286" s="255"/>
    </row>
    <row r="1287" spans="2:50" x14ac:dyDescent="0.2">
      <c r="B1287" s="255"/>
      <c r="C1287" s="255"/>
      <c r="D1287" s="255"/>
      <c r="E1287" s="255"/>
      <c r="F1287" s="255"/>
      <c r="G1287" s="255"/>
      <c r="H1287" s="255"/>
      <c r="I1287" s="255"/>
      <c r="J1287" s="255"/>
      <c r="K1287" s="255"/>
      <c r="L1287" s="255"/>
      <c r="M1287" s="255"/>
      <c r="N1287" s="255"/>
      <c r="O1287" s="255"/>
      <c r="P1287" s="255"/>
      <c r="Q1287" s="255"/>
      <c r="R1287" s="255"/>
      <c r="S1287" s="255"/>
      <c r="T1287" s="255"/>
      <c r="U1287" s="255"/>
      <c r="V1287" s="255"/>
      <c r="W1287" s="255"/>
      <c r="X1287" s="255"/>
      <c r="Y1287" s="255"/>
      <c r="Z1287" s="255"/>
      <c r="AA1287" s="255"/>
      <c r="AB1287" s="255"/>
      <c r="AC1287" s="255"/>
      <c r="AD1287" s="255"/>
      <c r="AE1287" s="255"/>
      <c r="AF1287" s="255"/>
      <c r="AG1287" s="255"/>
      <c r="AH1287" s="255"/>
      <c r="AI1287" s="255"/>
      <c r="AJ1287" s="255"/>
      <c r="AK1287" s="255"/>
      <c r="AL1287" s="255"/>
      <c r="AM1287" s="255"/>
      <c r="AN1287" s="255"/>
      <c r="AO1287" s="255"/>
      <c r="AP1287" s="255"/>
      <c r="AQ1287" s="255"/>
      <c r="AR1287" s="255"/>
      <c r="AS1287" s="255"/>
      <c r="AT1287" s="255"/>
      <c r="AU1287" s="255"/>
      <c r="AV1287" s="255"/>
      <c r="AW1287" s="255"/>
      <c r="AX1287" s="255"/>
    </row>
    <row r="1288" spans="2:50" x14ac:dyDescent="0.2">
      <c r="B1288" s="255"/>
      <c r="C1288" s="255"/>
      <c r="D1288" s="255"/>
      <c r="E1288" s="255"/>
      <c r="F1288" s="255"/>
      <c r="G1288" s="255"/>
      <c r="H1288" s="255"/>
      <c r="I1288" s="255"/>
      <c r="J1288" s="255"/>
      <c r="K1288" s="255"/>
      <c r="L1288" s="255"/>
      <c r="M1288" s="255"/>
      <c r="N1288" s="255"/>
      <c r="O1288" s="255"/>
      <c r="P1288" s="255"/>
      <c r="Q1288" s="255"/>
      <c r="R1288" s="255"/>
      <c r="S1288" s="255"/>
      <c r="T1288" s="255"/>
      <c r="U1288" s="255"/>
      <c r="V1288" s="255"/>
      <c r="W1288" s="255"/>
      <c r="X1288" s="255"/>
      <c r="Y1288" s="255"/>
      <c r="Z1288" s="255"/>
      <c r="AA1288" s="255"/>
      <c r="AB1288" s="255"/>
      <c r="AC1288" s="255"/>
      <c r="AD1288" s="255"/>
      <c r="AE1288" s="255"/>
      <c r="AF1288" s="255"/>
      <c r="AG1288" s="255"/>
      <c r="AH1288" s="255"/>
      <c r="AI1288" s="255"/>
      <c r="AJ1288" s="255"/>
      <c r="AK1288" s="255"/>
      <c r="AL1288" s="255"/>
      <c r="AM1288" s="255"/>
      <c r="AN1288" s="255"/>
      <c r="AO1288" s="255"/>
      <c r="AP1288" s="255"/>
      <c r="AQ1288" s="255"/>
      <c r="AR1288" s="255"/>
      <c r="AS1288" s="255"/>
      <c r="AT1288" s="255"/>
      <c r="AU1288" s="255"/>
      <c r="AV1288" s="255"/>
      <c r="AW1288" s="255"/>
      <c r="AX1288" s="255"/>
    </row>
    <row r="1289" spans="2:50" x14ac:dyDescent="0.2">
      <c r="B1289" s="255"/>
      <c r="C1289" s="255"/>
      <c r="D1289" s="255"/>
      <c r="E1289" s="255"/>
      <c r="F1289" s="255"/>
      <c r="G1289" s="255"/>
      <c r="H1289" s="255"/>
      <c r="I1289" s="255"/>
      <c r="J1289" s="255"/>
      <c r="K1289" s="255"/>
      <c r="L1289" s="255"/>
      <c r="M1289" s="255"/>
      <c r="N1289" s="255"/>
      <c r="O1289" s="255"/>
      <c r="P1289" s="255"/>
      <c r="Q1289" s="255"/>
      <c r="R1289" s="255"/>
      <c r="S1289" s="255"/>
      <c r="T1289" s="255"/>
      <c r="U1289" s="255"/>
      <c r="V1289" s="255"/>
      <c r="W1289" s="255"/>
      <c r="X1289" s="255"/>
      <c r="Y1289" s="255"/>
      <c r="Z1289" s="255"/>
      <c r="AA1289" s="255"/>
      <c r="AB1289" s="255"/>
      <c r="AC1289" s="255"/>
      <c r="AD1289" s="255"/>
      <c r="AE1289" s="255"/>
      <c r="AF1289" s="255"/>
      <c r="AG1289" s="255"/>
      <c r="AH1289" s="255"/>
      <c r="AI1289" s="255"/>
      <c r="AJ1289" s="255"/>
      <c r="AK1289" s="255"/>
      <c r="AL1289" s="255"/>
      <c r="AM1289" s="255"/>
      <c r="AN1289" s="255"/>
      <c r="AO1289" s="255"/>
      <c r="AP1289" s="255"/>
      <c r="AQ1289" s="255"/>
      <c r="AR1289" s="255"/>
      <c r="AS1289" s="255"/>
      <c r="AT1289" s="255"/>
      <c r="AU1289" s="255"/>
      <c r="AV1289" s="255"/>
      <c r="AW1289" s="255"/>
      <c r="AX1289" s="255"/>
    </row>
    <row r="1290" spans="2:50" x14ac:dyDescent="0.2">
      <c r="B1290" s="255"/>
      <c r="C1290" s="255"/>
      <c r="D1290" s="255"/>
      <c r="E1290" s="255"/>
      <c r="F1290" s="255"/>
      <c r="G1290" s="255"/>
      <c r="H1290" s="255"/>
      <c r="I1290" s="255"/>
      <c r="J1290" s="255"/>
      <c r="K1290" s="255"/>
      <c r="L1290" s="255"/>
      <c r="M1290" s="255"/>
      <c r="N1290" s="255"/>
      <c r="O1290" s="255"/>
      <c r="P1290" s="255"/>
      <c r="Q1290" s="255"/>
      <c r="R1290" s="255"/>
      <c r="S1290" s="255"/>
      <c r="T1290" s="255"/>
      <c r="U1290" s="255"/>
      <c r="V1290" s="255"/>
      <c r="W1290" s="255"/>
      <c r="X1290" s="255"/>
      <c r="Y1290" s="255"/>
      <c r="Z1290" s="255"/>
      <c r="AA1290" s="255"/>
      <c r="AB1290" s="255"/>
      <c r="AC1290" s="255"/>
      <c r="AD1290" s="255"/>
      <c r="AE1290" s="255"/>
      <c r="AF1290" s="255"/>
      <c r="AG1290" s="255"/>
      <c r="AH1290" s="255"/>
      <c r="AI1290" s="255"/>
      <c r="AJ1290" s="255"/>
      <c r="AK1290" s="255"/>
      <c r="AL1290" s="255"/>
      <c r="AM1290" s="255"/>
      <c r="AN1290" s="255"/>
      <c r="AO1290" s="255"/>
      <c r="AP1290" s="255"/>
      <c r="AQ1290" s="255"/>
      <c r="AR1290" s="255"/>
      <c r="AS1290" s="255"/>
      <c r="AT1290" s="255"/>
      <c r="AU1290" s="255"/>
      <c r="AV1290" s="255"/>
      <c r="AW1290" s="255"/>
      <c r="AX1290" s="255"/>
    </row>
    <row r="1291" spans="2:50" x14ac:dyDescent="0.2">
      <c r="B1291" s="255"/>
      <c r="C1291" s="255"/>
      <c r="D1291" s="255"/>
      <c r="E1291" s="255"/>
      <c r="F1291" s="255"/>
      <c r="G1291" s="255"/>
      <c r="H1291" s="255"/>
      <c r="I1291" s="255"/>
      <c r="J1291" s="255"/>
      <c r="K1291" s="255"/>
      <c r="L1291" s="255"/>
      <c r="M1291" s="255"/>
      <c r="N1291" s="255"/>
      <c r="O1291" s="255"/>
      <c r="P1291" s="255"/>
      <c r="Q1291" s="255"/>
      <c r="R1291" s="255"/>
      <c r="S1291" s="255"/>
      <c r="T1291" s="255"/>
      <c r="U1291" s="255"/>
      <c r="V1291" s="255"/>
      <c r="W1291" s="255"/>
      <c r="X1291" s="255"/>
      <c r="Y1291" s="255"/>
      <c r="Z1291" s="255"/>
      <c r="AA1291" s="255"/>
      <c r="AB1291" s="255"/>
      <c r="AC1291" s="255"/>
      <c r="AD1291" s="255"/>
      <c r="AE1291" s="255"/>
      <c r="AF1291" s="255"/>
      <c r="AG1291" s="255"/>
      <c r="AH1291" s="255"/>
      <c r="AI1291" s="255"/>
      <c r="AJ1291" s="255"/>
      <c r="AK1291" s="255"/>
      <c r="AL1291" s="255"/>
      <c r="AM1291" s="255"/>
      <c r="AN1291" s="255"/>
      <c r="AO1291" s="255"/>
      <c r="AP1291" s="255"/>
      <c r="AQ1291" s="255"/>
      <c r="AR1291" s="255"/>
      <c r="AS1291" s="255"/>
      <c r="AT1291" s="255"/>
      <c r="AU1291" s="255"/>
      <c r="AV1291" s="255"/>
      <c r="AW1291" s="255"/>
      <c r="AX1291" s="255"/>
    </row>
    <row r="1292" spans="2:50" x14ac:dyDescent="0.2">
      <c r="B1292" s="255"/>
      <c r="C1292" s="255"/>
      <c r="D1292" s="255"/>
      <c r="E1292" s="255"/>
      <c r="F1292" s="255"/>
      <c r="G1292" s="255"/>
      <c r="H1292" s="255"/>
      <c r="I1292" s="255"/>
      <c r="J1292" s="255"/>
      <c r="K1292" s="255"/>
      <c r="L1292" s="255"/>
      <c r="M1292" s="255"/>
      <c r="N1292" s="255"/>
      <c r="O1292" s="255"/>
      <c r="P1292" s="255"/>
      <c r="Q1292" s="255"/>
      <c r="R1292" s="255"/>
      <c r="S1292" s="255"/>
      <c r="T1292" s="255"/>
      <c r="U1292" s="255"/>
      <c r="V1292" s="255"/>
      <c r="W1292" s="255"/>
      <c r="X1292" s="255"/>
      <c r="Y1292" s="255"/>
      <c r="Z1292" s="255"/>
      <c r="AA1292" s="255"/>
      <c r="AB1292" s="255"/>
      <c r="AC1292" s="255"/>
      <c r="AD1292" s="255"/>
      <c r="AE1292" s="255"/>
      <c r="AF1292" s="255"/>
      <c r="AG1292" s="255"/>
      <c r="AH1292" s="255"/>
      <c r="AI1292" s="255"/>
      <c r="AJ1292" s="255"/>
      <c r="AK1292" s="255"/>
      <c r="AL1292" s="255"/>
      <c r="AM1292" s="255"/>
      <c r="AN1292" s="255"/>
      <c r="AO1292" s="255"/>
      <c r="AP1292" s="255"/>
      <c r="AQ1292" s="255"/>
      <c r="AR1292" s="255"/>
      <c r="AS1292" s="255"/>
      <c r="AT1292" s="255"/>
      <c r="AU1292" s="255"/>
      <c r="AV1292" s="255"/>
      <c r="AW1292" s="255"/>
      <c r="AX1292" s="255"/>
    </row>
    <row r="1293" spans="2:50" x14ac:dyDescent="0.2">
      <c r="B1293" s="255"/>
      <c r="C1293" s="255"/>
      <c r="D1293" s="255"/>
      <c r="E1293" s="255"/>
      <c r="F1293" s="255"/>
      <c r="G1293" s="255"/>
      <c r="H1293" s="255"/>
      <c r="I1293" s="255"/>
      <c r="J1293" s="255"/>
      <c r="K1293" s="255"/>
      <c r="L1293" s="255"/>
      <c r="M1293" s="255"/>
      <c r="N1293" s="255"/>
      <c r="O1293" s="255"/>
      <c r="P1293" s="255"/>
      <c r="Q1293" s="255"/>
      <c r="R1293" s="255"/>
      <c r="S1293" s="255"/>
      <c r="T1293" s="255"/>
      <c r="U1293" s="255"/>
      <c r="V1293" s="255"/>
      <c r="W1293" s="255"/>
      <c r="X1293" s="255"/>
      <c r="Y1293" s="255"/>
      <c r="Z1293" s="255"/>
      <c r="AA1293" s="255"/>
      <c r="AB1293" s="255"/>
      <c r="AC1293" s="255"/>
      <c r="AD1293" s="255"/>
      <c r="AE1293" s="255"/>
      <c r="AF1293" s="255"/>
      <c r="AG1293" s="255"/>
      <c r="AH1293" s="255"/>
      <c r="AI1293" s="255"/>
      <c r="AJ1293" s="255"/>
      <c r="AK1293" s="255"/>
      <c r="AL1293" s="255"/>
      <c r="AM1293" s="255"/>
      <c r="AN1293" s="255"/>
      <c r="AO1293" s="255"/>
      <c r="AP1293" s="255"/>
      <c r="AQ1293" s="255"/>
      <c r="AR1293" s="255"/>
      <c r="AS1293" s="255"/>
      <c r="AT1293" s="255"/>
      <c r="AU1293" s="255"/>
      <c r="AV1293" s="255"/>
      <c r="AW1293" s="255"/>
      <c r="AX1293" s="255"/>
    </row>
    <row r="1294" spans="2:50" x14ac:dyDescent="0.2">
      <c r="B1294" s="255"/>
      <c r="C1294" s="255"/>
      <c r="D1294" s="255"/>
      <c r="E1294" s="255"/>
      <c r="F1294" s="255"/>
      <c r="G1294" s="255"/>
      <c r="H1294" s="255"/>
      <c r="I1294" s="255"/>
      <c r="J1294" s="255"/>
      <c r="K1294" s="255"/>
      <c r="L1294" s="255"/>
      <c r="M1294" s="255"/>
      <c r="N1294" s="255"/>
      <c r="O1294" s="255"/>
      <c r="P1294" s="255"/>
      <c r="Q1294" s="255"/>
      <c r="R1294" s="255"/>
      <c r="S1294" s="255"/>
      <c r="T1294" s="255"/>
      <c r="U1294" s="255"/>
      <c r="V1294" s="255"/>
      <c r="W1294" s="255"/>
      <c r="X1294" s="255"/>
      <c r="Y1294" s="255"/>
      <c r="Z1294" s="255"/>
      <c r="AA1294" s="255"/>
      <c r="AB1294" s="255"/>
      <c r="AC1294" s="255"/>
      <c r="AD1294" s="255"/>
      <c r="AE1294" s="255"/>
      <c r="AF1294" s="255"/>
      <c r="AG1294" s="255"/>
      <c r="AH1294" s="255"/>
      <c r="AI1294" s="255"/>
      <c r="AJ1294" s="255"/>
      <c r="AK1294" s="255"/>
      <c r="AL1294" s="255"/>
      <c r="AM1294" s="255"/>
      <c r="AN1294" s="255"/>
      <c r="AO1294" s="255"/>
      <c r="AP1294" s="255"/>
      <c r="AQ1294" s="255"/>
      <c r="AR1294" s="255"/>
      <c r="AS1294" s="255"/>
      <c r="AT1294" s="255"/>
      <c r="AU1294" s="255"/>
      <c r="AV1294" s="255"/>
      <c r="AW1294" s="255"/>
      <c r="AX1294" s="255"/>
    </row>
    <row r="1295" spans="2:50" x14ac:dyDescent="0.2">
      <c r="B1295" s="255"/>
      <c r="C1295" s="255"/>
      <c r="D1295" s="255"/>
      <c r="E1295" s="255"/>
      <c r="F1295" s="255"/>
      <c r="G1295" s="255"/>
      <c r="H1295" s="255"/>
      <c r="I1295" s="255"/>
      <c r="J1295" s="255"/>
      <c r="K1295" s="255"/>
      <c r="L1295" s="255"/>
      <c r="M1295" s="255"/>
      <c r="N1295" s="255"/>
      <c r="O1295" s="255"/>
      <c r="P1295" s="255"/>
      <c r="Q1295" s="255"/>
      <c r="R1295" s="255"/>
      <c r="S1295" s="255"/>
      <c r="T1295" s="255"/>
      <c r="U1295" s="255"/>
      <c r="V1295" s="255"/>
      <c r="W1295" s="255"/>
      <c r="X1295" s="255"/>
      <c r="Y1295" s="255"/>
      <c r="Z1295" s="255"/>
      <c r="AA1295" s="255"/>
      <c r="AB1295" s="255"/>
      <c r="AC1295" s="255"/>
      <c r="AD1295" s="255"/>
      <c r="AE1295" s="255"/>
      <c r="AF1295" s="255"/>
      <c r="AG1295" s="255"/>
      <c r="AH1295" s="255"/>
      <c r="AI1295" s="255"/>
      <c r="AJ1295" s="255"/>
      <c r="AK1295" s="255"/>
      <c r="AL1295" s="255"/>
      <c r="AM1295" s="255"/>
      <c r="AN1295" s="255"/>
      <c r="AO1295" s="255"/>
      <c r="AP1295" s="255"/>
      <c r="AQ1295" s="255"/>
      <c r="AR1295" s="255"/>
      <c r="AS1295" s="255"/>
      <c r="AT1295" s="255"/>
      <c r="AU1295" s="255"/>
      <c r="AV1295" s="255"/>
      <c r="AW1295" s="255"/>
      <c r="AX1295" s="255"/>
    </row>
    <row r="1296" spans="2:50" x14ac:dyDescent="0.2">
      <c r="B1296" s="255"/>
      <c r="C1296" s="255"/>
      <c r="D1296" s="255"/>
      <c r="E1296" s="255"/>
      <c r="F1296" s="255"/>
      <c r="G1296" s="255"/>
      <c r="H1296" s="255"/>
      <c r="I1296" s="255"/>
      <c r="J1296" s="255"/>
      <c r="K1296" s="255"/>
      <c r="L1296" s="255"/>
      <c r="M1296" s="255"/>
      <c r="N1296" s="255"/>
      <c r="O1296" s="255"/>
      <c r="P1296" s="255"/>
      <c r="Q1296" s="255"/>
      <c r="R1296" s="255"/>
      <c r="S1296" s="255"/>
      <c r="T1296" s="255"/>
      <c r="U1296" s="255"/>
      <c r="V1296" s="255"/>
      <c r="W1296" s="255"/>
      <c r="X1296" s="255"/>
      <c r="Y1296" s="255"/>
      <c r="Z1296" s="255"/>
      <c r="AA1296" s="255"/>
      <c r="AB1296" s="255"/>
      <c r="AC1296" s="255"/>
      <c r="AD1296" s="255"/>
      <c r="AE1296" s="255"/>
      <c r="AF1296" s="255"/>
      <c r="AG1296" s="255"/>
      <c r="AH1296" s="255"/>
      <c r="AI1296" s="255"/>
      <c r="AJ1296" s="255"/>
      <c r="AK1296" s="255"/>
      <c r="AL1296" s="255"/>
      <c r="AM1296" s="255"/>
      <c r="AN1296" s="255"/>
      <c r="AO1296" s="255"/>
      <c r="AP1296" s="255"/>
      <c r="AQ1296" s="255"/>
      <c r="AR1296" s="255"/>
      <c r="AS1296" s="255"/>
      <c r="AT1296" s="255"/>
      <c r="AU1296" s="255"/>
      <c r="AV1296" s="255"/>
      <c r="AW1296" s="255"/>
      <c r="AX1296" s="255"/>
    </row>
    <row r="1297" spans="2:50" x14ac:dyDescent="0.2">
      <c r="B1297" s="255"/>
      <c r="C1297" s="255"/>
      <c r="D1297" s="255"/>
      <c r="E1297" s="255"/>
      <c r="F1297" s="255"/>
      <c r="G1297" s="255"/>
      <c r="H1297" s="255"/>
      <c r="I1297" s="255"/>
      <c r="J1297" s="255"/>
      <c r="K1297" s="255"/>
      <c r="L1297" s="255"/>
      <c r="M1297" s="255"/>
      <c r="N1297" s="255"/>
      <c r="O1297" s="255"/>
      <c r="P1297" s="255"/>
      <c r="Q1297" s="255"/>
      <c r="R1297" s="255"/>
      <c r="S1297" s="255"/>
      <c r="T1297" s="255"/>
      <c r="U1297" s="255"/>
      <c r="V1297" s="255"/>
      <c r="W1297" s="255"/>
      <c r="X1297" s="255"/>
      <c r="Y1297" s="255"/>
      <c r="Z1297" s="255"/>
      <c r="AA1297" s="255"/>
      <c r="AB1297" s="255"/>
      <c r="AC1297" s="255"/>
      <c r="AD1297" s="255"/>
      <c r="AE1297" s="255"/>
      <c r="AF1297" s="255"/>
      <c r="AG1297" s="255"/>
      <c r="AH1297" s="255"/>
      <c r="AI1297" s="255"/>
      <c r="AJ1297" s="255"/>
      <c r="AK1297" s="255"/>
      <c r="AL1297" s="255"/>
      <c r="AM1297" s="255"/>
      <c r="AN1297" s="255"/>
      <c r="AO1297" s="255"/>
      <c r="AP1297" s="255"/>
      <c r="AQ1297" s="255"/>
      <c r="AR1297" s="255"/>
      <c r="AS1297" s="255"/>
      <c r="AT1297" s="255"/>
      <c r="AU1297" s="255"/>
      <c r="AV1297" s="255"/>
      <c r="AW1297" s="255"/>
      <c r="AX1297" s="255"/>
    </row>
    <row r="1298" spans="2:50" x14ac:dyDescent="0.2">
      <c r="B1298" s="255"/>
      <c r="C1298" s="255"/>
      <c r="D1298" s="255"/>
      <c r="E1298" s="255"/>
      <c r="F1298" s="255"/>
      <c r="G1298" s="255"/>
      <c r="H1298" s="255"/>
      <c r="I1298" s="255"/>
      <c r="J1298" s="255"/>
      <c r="K1298" s="255"/>
      <c r="L1298" s="255"/>
      <c r="M1298" s="255"/>
      <c r="N1298" s="255"/>
      <c r="O1298" s="255"/>
      <c r="P1298" s="255"/>
      <c r="Q1298" s="255"/>
      <c r="R1298" s="255"/>
      <c r="S1298" s="255"/>
      <c r="T1298" s="255"/>
      <c r="U1298" s="255"/>
      <c r="V1298" s="255"/>
      <c r="W1298" s="255"/>
      <c r="X1298" s="255"/>
      <c r="Y1298" s="255"/>
      <c r="Z1298" s="255"/>
      <c r="AA1298" s="255"/>
      <c r="AB1298" s="255"/>
      <c r="AC1298" s="255"/>
      <c r="AD1298" s="255"/>
      <c r="AE1298" s="255"/>
      <c r="AF1298" s="255"/>
      <c r="AG1298" s="255"/>
      <c r="AH1298" s="255"/>
      <c r="AI1298" s="255"/>
      <c r="AJ1298" s="255"/>
      <c r="AK1298" s="255"/>
      <c r="AL1298" s="255"/>
      <c r="AM1298" s="255"/>
      <c r="AN1298" s="255"/>
      <c r="AO1298" s="255"/>
      <c r="AP1298" s="255"/>
      <c r="AQ1298" s="255"/>
      <c r="AR1298" s="255"/>
      <c r="AS1298" s="255"/>
      <c r="AT1298" s="255"/>
      <c r="AU1298" s="255"/>
      <c r="AV1298" s="255"/>
      <c r="AW1298" s="255"/>
      <c r="AX1298" s="255"/>
    </row>
    <row r="1299" spans="2:50" x14ac:dyDescent="0.2">
      <c r="B1299" s="255"/>
      <c r="C1299" s="255"/>
      <c r="D1299" s="255"/>
      <c r="E1299" s="255"/>
      <c r="F1299" s="255"/>
      <c r="G1299" s="255"/>
      <c r="H1299" s="255"/>
      <c r="I1299" s="255"/>
      <c r="J1299" s="255"/>
      <c r="K1299" s="255"/>
      <c r="L1299" s="255"/>
      <c r="M1299" s="255"/>
      <c r="N1299" s="255"/>
      <c r="O1299" s="255"/>
      <c r="P1299" s="255"/>
      <c r="Q1299" s="255"/>
      <c r="R1299" s="255"/>
      <c r="S1299" s="255"/>
      <c r="T1299" s="255"/>
      <c r="U1299" s="255"/>
      <c r="V1299" s="255"/>
      <c r="W1299" s="255"/>
      <c r="X1299" s="255"/>
      <c r="Y1299" s="255"/>
      <c r="Z1299" s="255"/>
      <c r="AA1299" s="255"/>
      <c r="AB1299" s="255"/>
      <c r="AC1299" s="255"/>
      <c r="AD1299" s="255"/>
      <c r="AE1299" s="255"/>
      <c r="AF1299" s="255"/>
      <c r="AG1299" s="255"/>
      <c r="AH1299" s="255"/>
      <c r="AI1299" s="255"/>
      <c r="AJ1299" s="255"/>
      <c r="AK1299" s="255"/>
      <c r="AL1299" s="255"/>
      <c r="AM1299" s="255"/>
      <c r="AN1299" s="255"/>
      <c r="AO1299" s="255"/>
      <c r="AP1299" s="255"/>
      <c r="AQ1299" s="255"/>
      <c r="AR1299" s="255"/>
      <c r="AS1299" s="255"/>
      <c r="AT1299" s="255"/>
      <c r="AU1299" s="255"/>
      <c r="AV1299" s="255"/>
      <c r="AW1299" s="255"/>
      <c r="AX1299" s="255"/>
    </row>
    <row r="1300" spans="2:50" x14ac:dyDescent="0.2">
      <c r="B1300" s="255"/>
      <c r="C1300" s="255"/>
      <c r="D1300" s="255"/>
      <c r="E1300" s="255"/>
      <c r="F1300" s="255"/>
      <c r="G1300" s="255"/>
      <c r="H1300" s="255"/>
      <c r="I1300" s="255"/>
      <c r="J1300" s="255"/>
      <c r="K1300" s="255"/>
      <c r="L1300" s="255"/>
      <c r="M1300" s="255"/>
      <c r="N1300" s="255"/>
      <c r="O1300" s="255"/>
      <c r="P1300" s="255"/>
      <c r="Q1300" s="255"/>
      <c r="R1300" s="255"/>
      <c r="S1300" s="255"/>
      <c r="T1300" s="255"/>
      <c r="U1300" s="255"/>
      <c r="V1300" s="255"/>
      <c r="W1300" s="255"/>
      <c r="X1300" s="255"/>
      <c r="Y1300" s="255"/>
      <c r="Z1300" s="255"/>
      <c r="AA1300" s="255"/>
      <c r="AB1300" s="255"/>
      <c r="AC1300" s="255"/>
      <c r="AD1300" s="255"/>
      <c r="AE1300" s="255"/>
      <c r="AF1300" s="255"/>
      <c r="AG1300" s="255"/>
      <c r="AH1300" s="255"/>
      <c r="AI1300" s="255"/>
      <c r="AJ1300" s="255"/>
      <c r="AK1300" s="255"/>
      <c r="AL1300" s="255"/>
      <c r="AM1300" s="255"/>
      <c r="AN1300" s="255"/>
      <c r="AO1300" s="255"/>
      <c r="AP1300" s="255"/>
      <c r="AQ1300" s="255"/>
      <c r="AR1300" s="255"/>
      <c r="AS1300" s="255"/>
      <c r="AT1300" s="255"/>
      <c r="AU1300" s="255"/>
      <c r="AV1300" s="255"/>
      <c r="AW1300" s="255"/>
      <c r="AX1300" s="255"/>
    </row>
    <row r="1301" spans="2:50" x14ac:dyDescent="0.2">
      <c r="B1301" s="255"/>
      <c r="C1301" s="255"/>
      <c r="D1301" s="255"/>
      <c r="E1301" s="255"/>
      <c r="F1301" s="255"/>
      <c r="G1301" s="255"/>
      <c r="H1301" s="255"/>
      <c r="I1301" s="255"/>
      <c r="J1301" s="255"/>
      <c r="K1301" s="255"/>
      <c r="L1301" s="255"/>
      <c r="M1301" s="255"/>
      <c r="N1301" s="255"/>
      <c r="O1301" s="255"/>
      <c r="P1301" s="255"/>
      <c r="Q1301" s="255"/>
      <c r="R1301" s="255"/>
      <c r="S1301" s="255"/>
      <c r="T1301" s="255"/>
      <c r="U1301" s="255"/>
      <c r="V1301" s="255"/>
      <c r="W1301" s="255"/>
      <c r="X1301" s="255"/>
      <c r="Y1301" s="255"/>
      <c r="Z1301" s="255"/>
      <c r="AA1301" s="255"/>
      <c r="AB1301" s="255"/>
      <c r="AC1301" s="255"/>
      <c r="AD1301" s="255"/>
      <c r="AE1301" s="255"/>
      <c r="AF1301" s="255"/>
      <c r="AG1301" s="255"/>
      <c r="AH1301" s="255"/>
      <c r="AI1301" s="255"/>
      <c r="AJ1301" s="255"/>
      <c r="AK1301" s="255"/>
      <c r="AL1301" s="255"/>
      <c r="AM1301" s="255"/>
      <c r="AN1301" s="255"/>
      <c r="AO1301" s="255"/>
      <c r="AP1301" s="255"/>
      <c r="AQ1301" s="255"/>
      <c r="AR1301" s="255"/>
      <c r="AS1301" s="255"/>
      <c r="AT1301" s="255"/>
      <c r="AU1301" s="255"/>
      <c r="AV1301" s="255"/>
      <c r="AW1301" s="255"/>
      <c r="AX1301" s="255"/>
    </row>
    <row r="1302" spans="2:50" x14ac:dyDescent="0.2">
      <c r="B1302" s="255"/>
      <c r="C1302" s="255"/>
      <c r="D1302" s="255"/>
      <c r="E1302" s="255"/>
      <c r="F1302" s="255"/>
      <c r="G1302" s="255"/>
      <c r="H1302" s="255"/>
      <c r="I1302" s="255"/>
      <c r="J1302" s="255"/>
      <c r="K1302" s="255"/>
      <c r="L1302" s="255"/>
      <c r="M1302" s="255"/>
      <c r="N1302" s="255"/>
      <c r="O1302" s="255"/>
      <c r="P1302" s="255"/>
      <c r="Q1302" s="255"/>
      <c r="R1302" s="255"/>
      <c r="S1302" s="255"/>
      <c r="T1302" s="255"/>
      <c r="U1302" s="255"/>
      <c r="V1302" s="255"/>
      <c r="W1302" s="255"/>
      <c r="X1302" s="255"/>
      <c r="Y1302" s="255"/>
      <c r="Z1302" s="255"/>
      <c r="AA1302" s="255"/>
      <c r="AB1302" s="255"/>
      <c r="AC1302" s="255"/>
      <c r="AD1302" s="255"/>
      <c r="AE1302" s="255"/>
      <c r="AF1302" s="255"/>
      <c r="AG1302" s="255"/>
      <c r="AH1302" s="255"/>
      <c r="AI1302" s="255"/>
      <c r="AJ1302" s="255"/>
      <c r="AK1302" s="255"/>
      <c r="AL1302" s="255"/>
      <c r="AM1302" s="255"/>
      <c r="AN1302" s="255"/>
      <c r="AO1302" s="255"/>
      <c r="AP1302" s="255"/>
      <c r="AQ1302" s="255"/>
      <c r="AR1302" s="255"/>
      <c r="AS1302" s="255"/>
      <c r="AT1302" s="255"/>
      <c r="AU1302" s="255"/>
      <c r="AV1302" s="255"/>
      <c r="AW1302" s="255"/>
      <c r="AX1302" s="255"/>
    </row>
    <row r="1303" spans="2:50" x14ac:dyDescent="0.2">
      <c r="B1303" s="255"/>
      <c r="C1303" s="255"/>
      <c r="D1303" s="255"/>
      <c r="E1303" s="255"/>
      <c r="F1303" s="255"/>
      <c r="G1303" s="255"/>
      <c r="H1303" s="255"/>
      <c r="I1303" s="255"/>
      <c r="J1303" s="255"/>
      <c r="K1303" s="255"/>
      <c r="L1303" s="255"/>
      <c r="M1303" s="255"/>
      <c r="N1303" s="255"/>
      <c r="O1303" s="255"/>
      <c r="P1303" s="255"/>
      <c r="Q1303" s="255"/>
      <c r="R1303" s="255"/>
      <c r="S1303" s="255"/>
      <c r="T1303" s="255"/>
      <c r="U1303" s="255"/>
      <c r="V1303" s="255"/>
      <c r="W1303" s="255"/>
      <c r="X1303" s="255"/>
      <c r="Y1303" s="255"/>
      <c r="Z1303" s="255"/>
      <c r="AA1303" s="255"/>
      <c r="AB1303" s="255"/>
      <c r="AC1303" s="255"/>
      <c r="AD1303" s="255"/>
      <c r="AE1303" s="255"/>
      <c r="AF1303" s="255"/>
      <c r="AG1303" s="255"/>
      <c r="AH1303" s="255"/>
      <c r="AI1303" s="255"/>
      <c r="AJ1303" s="255"/>
      <c r="AK1303" s="255"/>
      <c r="AL1303" s="255"/>
      <c r="AM1303" s="255"/>
      <c r="AN1303" s="255"/>
      <c r="AO1303" s="255"/>
      <c r="AP1303" s="255"/>
      <c r="AQ1303" s="255"/>
      <c r="AR1303" s="255"/>
      <c r="AS1303" s="255"/>
      <c r="AT1303" s="255"/>
      <c r="AU1303" s="255"/>
      <c r="AV1303" s="255"/>
      <c r="AW1303" s="255"/>
      <c r="AX1303" s="255"/>
    </row>
    <row r="1304" spans="2:50" x14ac:dyDescent="0.2">
      <c r="B1304" s="255"/>
      <c r="C1304" s="255"/>
      <c r="D1304" s="255"/>
      <c r="E1304" s="255"/>
      <c r="F1304" s="255"/>
      <c r="G1304" s="255"/>
      <c r="H1304" s="255"/>
      <c r="I1304" s="255"/>
      <c r="J1304" s="255"/>
      <c r="K1304" s="255"/>
      <c r="L1304" s="255"/>
      <c r="M1304" s="255"/>
      <c r="N1304" s="255"/>
      <c r="O1304" s="255"/>
      <c r="P1304" s="255"/>
      <c r="Q1304" s="255"/>
      <c r="R1304" s="255"/>
      <c r="S1304" s="255"/>
      <c r="T1304" s="255"/>
      <c r="U1304" s="255"/>
      <c r="V1304" s="255"/>
      <c r="W1304" s="255"/>
      <c r="X1304" s="255"/>
      <c r="Y1304" s="255"/>
      <c r="Z1304" s="255"/>
      <c r="AA1304" s="255"/>
      <c r="AB1304" s="255"/>
      <c r="AC1304" s="255"/>
      <c r="AD1304" s="255"/>
      <c r="AE1304" s="255"/>
      <c r="AF1304" s="255"/>
      <c r="AG1304" s="255"/>
      <c r="AH1304" s="255"/>
      <c r="AI1304" s="255"/>
      <c r="AJ1304" s="255"/>
      <c r="AK1304" s="255"/>
      <c r="AL1304" s="255"/>
      <c r="AM1304" s="255"/>
      <c r="AN1304" s="255"/>
      <c r="AO1304" s="255"/>
      <c r="AP1304" s="255"/>
      <c r="AQ1304" s="255"/>
      <c r="AR1304" s="255"/>
      <c r="AS1304" s="255"/>
      <c r="AT1304" s="255"/>
      <c r="AU1304" s="255"/>
      <c r="AV1304" s="255"/>
      <c r="AW1304" s="255"/>
      <c r="AX1304" s="255"/>
    </row>
    <row r="1305" spans="2:50" x14ac:dyDescent="0.2">
      <c r="B1305" s="255"/>
      <c r="C1305" s="255"/>
      <c r="D1305" s="255"/>
      <c r="E1305" s="255"/>
      <c r="F1305" s="255"/>
      <c r="G1305" s="255"/>
      <c r="H1305" s="255"/>
      <c r="I1305" s="255"/>
      <c r="J1305" s="255"/>
      <c r="K1305" s="255"/>
      <c r="L1305" s="255"/>
      <c r="M1305" s="255"/>
      <c r="N1305" s="255"/>
      <c r="O1305" s="255"/>
      <c r="P1305" s="255"/>
      <c r="Q1305" s="255"/>
      <c r="R1305" s="255"/>
      <c r="S1305" s="255"/>
      <c r="T1305" s="255"/>
      <c r="U1305" s="255"/>
      <c r="V1305" s="255"/>
      <c r="W1305" s="255"/>
      <c r="X1305" s="255"/>
      <c r="Y1305" s="255"/>
      <c r="Z1305" s="255"/>
      <c r="AA1305" s="255"/>
      <c r="AB1305" s="255"/>
      <c r="AC1305" s="255"/>
      <c r="AD1305" s="255"/>
      <c r="AE1305" s="255"/>
      <c r="AF1305" s="255"/>
      <c r="AG1305" s="255"/>
      <c r="AH1305" s="255"/>
      <c r="AI1305" s="255"/>
      <c r="AJ1305" s="255"/>
      <c r="AK1305" s="255"/>
      <c r="AL1305" s="255"/>
      <c r="AM1305" s="255"/>
      <c r="AN1305" s="255"/>
      <c r="AO1305" s="255"/>
      <c r="AP1305" s="255"/>
      <c r="AQ1305" s="255"/>
      <c r="AR1305" s="255"/>
      <c r="AS1305" s="255"/>
      <c r="AT1305" s="255"/>
      <c r="AU1305" s="255"/>
      <c r="AV1305" s="255"/>
      <c r="AW1305" s="255"/>
      <c r="AX1305" s="255"/>
    </row>
    <row r="1306" spans="2:50" x14ac:dyDescent="0.2">
      <c r="B1306" s="255"/>
      <c r="C1306" s="255"/>
      <c r="D1306" s="255"/>
      <c r="E1306" s="255"/>
      <c r="F1306" s="255"/>
      <c r="G1306" s="255"/>
      <c r="H1306" s="255"/>
      <c r="I1306" s="255"/>
      <c r="J1306" s="255"/>
      <c r="K1306" s="255"/>
      <c r="L1306" s="255"/>
      <c r="M1306" s="255"/>
      <c r="N1306" s="255"/>
      <c r="O1306" s="255"/>
      <c r="P1306" s="255"/>
      <c r="Q1306" s="255"/>
      <c r="R1306" s="255"/>
      <c r="S1306" s="255"/>
      <c r="T1306" s="255"/>
      <c r="U1306" s="255"/>
      <c r="V1306" s="255"/>
      <c r="W1306" s="255"/>
      <c r="X1306" s="255"/>
      <c r="Y1306" s="255"/>
      <c r="Z1306" s="255"/>
      <c r="AA1306" s="255"/>
      <c r="AB1306" s="255"/>
      <c r="AC1306" s="255"/>
      <c r="AD1306" s="255"/>
      <c r="AE1306" s="255"/>
      <c r="AF1306" s="255"/>
      <c r="AG1306" s="255"/>
      <c r="AH1306" s="255"/>
      <c r="AI1306" s="255"/>
      <c r="AJ1306" s="255"/>
      <c r="AK1306" s="255"/>
      <c r="AL1306" s="255"/>
      <c r="AM1306" s="255"/>
      <c r="AN1306" s="255"/>
      <c r="AO1306" s="255"/>
      <c r="AP1306" s="255"/>
      <c r="AQ1306" s="255"/>
      <c r="AR1306" s="255"/>
      <c r="AS1306" s="255"/>
      <c r="AT1306" s="255"/>
      <c r="AU1306" s="255"/>
      <c r="AV1306" s="255"/>
      <c r="AW1306" s="255"/>
      <c r="AX1306" s="255"/>
    </row>
    <row r="1307" spans="2:50" x14ac:dyDescent="0.2">
      <c r="B1307" s="255"/>
      <c r="C1307" s="255"/>
      <c r="D1307" s="255"/>
      <c r="E1307" s="255"/>
      <c r="F1307" s="255"/>
      <c r="G1307" s="255"/>
      <c r="H1307" s="255"/>
      <c r="I1307" s="255"/>
      <c r="J1307" s="255"/>
      <c r="K1307" s="255"/>
      <c r="L1307" s="255"/>
      <c r="M1307" s="255"/>
      <c r="N1307" s="255"/>
      <c r="O1307" s="255"/>
      <c r="P1307" s="255"/>
      <c r="Q1307" s="255"/>
      <c r="R1307" s="255"/>
      <c r="S1307" s="255"/>
      <c r="T1307" s="255"/>
      <c r="U1307" s="255"/>
      <c r="V1307" s="255"/>
      <c r="W1307" s="255"/>
      <c r="X1307" s="255"/>
      <c r="Y1307" s="255"/>
      <c r="Z1307" s="255"/>
      <c r="AA1307" s="255"/>
      <c r="AB1307" s="255"/>
      <c r="AC1307" s="255"/>
      <c r="AD1307" s="255"/>
      <c r="AE1307" s="255"/>
      <c r="AF1307" s="255"/>
      <c r="AG1307" s="255"/>
      <c r="AH1307" s="255"/>
      <c r="AI1307" s="255"/>
      <c r="AJ1307" s="255"/>
      <c r="AK1307" s="255"/>
      <c r="AL1307" s="255"/>
      <c r="AM1307" s="255"/>
      <c r="AN1307" s="255"/>
      <c r="AO1307" s="255"/>
      <c r="AP1307" s="255"/>
      <c r="AQ1307" s="255"/>
      <c r="AR1307" s="255"/>
      <c r="AS1307" s="255"/>
      <c r="AT1307" s="255"/>
      <c r="AU1307" s="255"/>
      <c r="AV1307" s="255"/>
      <c r="AW1307" s="255"/>
      <c r="AX1307" s="255"/>
    </row>
    <row r="1308" spans="2:50" x14ac:dyDescent="0.2">
      <c r="B1308" s="255"/>
      <c r="C1308" s="255"/>
      <c r="D1308" s="255"/>
      <c r="E1308" s="255"/>
      <c r="F1308" s="255"/>
      <c r="G1308" s="255"/>
      <c r="H1308" s="255"/>
      <c r="I1308" s="255"/>
      <c r="J1308" s="255"/>
      <c r="K1308" s="255"/>
      <c r="L1308" s="255"/>
      <c r="M1308" s="255"/>
      <c r="N1308" s="255"/>
      <c r="O1308" s="255"/>
      <c r="P1308" s="255"/>
      <c r="Q1308" s="255"/>
      <c r="R1308" s="255"/>
      <c r="S1308" s="255"/>
      <c r="T1308" s="255"/>
      <c r="U1308" s="255"/>
      <c r="V1308" s="255"/>
      <c r="W1308" s="255"/>
      <c r="X1308" s="255"/>
      <c r="Y1308" s="255"/>
      <c r="Z1308" s="255"/>
      <c r="AA1308" s="255"/>
      <c r="AB1308" s="255"/>
      <c r="AC1308" s="255"/>
      <c r="AD1308" s="255"/>
      <c r="AE1308" s="255"/>
      <c r="AF1308" s="255"/>
      <c r="AG1308" s="255"/>
      <c r="AH1308" s="255"/>
      <c r="AI1308" s="255"/>
      <c r="AJ1308" s="255"/>
      <c r="AK1308" s="255"/>
      <c r="AL1308" s="255"/>
      <c r="AM1308" s="255"/>
      <c r="AN1308" s="255"/>
      <c r="AO1308" s="255"/>
      <c r="AP1308" s="255"/>
      <c r="AQ1308" s="255"/>
      <c r="AR1308" s="255"/>
      <c r="AS1308" s="255"/>
      <c r="AT1308" s="255"/>
      <c r="AU1308" s="255"/>
      <c r="AV1308" s="255"/>
      <c r="AW1308" s="255"/>
      <c r="AX1308" s="255"/>
    </row>
    <row r="1309" spans="2:50" x14ac:dyDescent="0.2">
      <c r="B1309" s="255"/>
      <c r="C1309" s="255"/>
      <c r="D1309" s="255"/>
      <c r="E1309" s="255"/>
      <c r="F1309" s="255"/>
      <c r="G1309" s="255"/>
      <c r="H1309" s="255"/>
      <c r="I1309" s="255"/>
      <c r="J1309" s="255"/>
      <c r="K1309" s="255"/>
      <c r="L1309" s="255"/>
      <c r="M1309" s="255"/>
      <c r="N1309" s="255"/>
      <c r="O1309" s="255"/>
      <c r="P1309" s="255"/>
      <c r="Q1309" s="255"/>
      <c r="R1309" s="255"/>
      <c r="S1309" s="255"/>
      <c r="T1309" s="255"/>
      <c r="U1309" s="255"/>
      <c r="V1309" s="255"/>
      <c r="W1309" s="255"/>
      <c r="X1309" s="255"/>
      <c r="Y1309" s="255"/>
      <c r="Z1309" s="255"/>
      <c r="AA1309" s="255"/>
      <c r="AB1309" s="255"/>
      <c r="AC1309" s="255"/>
      <c r="AD1309" s="255"/>
      <c r="AE1309" s="255"/>
      <c r="AF1309" s="255"/>
      <c r="AG1309" s="255"/>
      <c r="AH1309" s="255"/>
      <c r="AI1309" s="255"/>
      <c r="AJ1309" s="255"/>
      <c r="AK1309" s="255"/>
      <c r="AL1309" s="255"/>
      <c r="AM1309" s="255"/>
      <c r="AN1309" s="255"/>
      <c r="AO1309" s="255"/>
      <c r="AP1309" s="255"/>
      <c r="AQ1309" s="255"/>
      <c r="AR1309" s="255"/>
      <c r="AS1309" s="255"/>
      <c r="AT1309" s="255"/>
      <c r="AU1309" s="255"/>
      <c r="AV1309" s="255"/>
      <c r="AW1309" s="255"/>
      <c r="AX1309" s="255"/>
    </row>
    <row r="1310" spans="2:50" x14ac:dyDescent="0.2">
      <c r="B1310" s="255"/>
      <c r="C1310" s="255"/>
      <c r="D1310" s="255"/>
      <c r="E1310" s="255"/>
      <c r="F1310" s="255"/>
      <c r="G1310" s="255"/>
      <c r="H1310" s="255"/>
      <c r="I1310" s="255"/>
      <c r="J1310" s="255"/>
      <c r="K1310" s="255"/>
      <c r="L1310" s="255"/>
      <c r="M1310" s="255"/>
      <c r="N1310" s="255"/>
      <c r="O1310" s="255"/>
      <c r="P1310" s="255"/>
      <c r="Q1310" s="255"/>
      <c r="R1310" s="255"/>
      <c r="S1310" s="255"/>
      <c r="T1310" s="255"/>
      <c r="U1310" s="255"/>
      <c r="V1310" s="255"/>
      <c r="W1310" s="255"/>
      <c r="X1310" s="255"/>
      <c r="Y1310" s="255"/>
      <c r="Z1310" s="255"/>
      <c r="AA1310" s="255"/>
      <c r="AB1310" s="255"/>
      <c r="AC1310" s="255"/>
      <c r="AD1310" s="255"/>
      <c r="AE1310" s="255"/>
      <c r="AF1310" s="255"/>
      <c r="AG1310" s="255"/>
      <c r="AH1310" s="255"/>
      <c r="AI1310" s="255"/>
      <c r="AJ1310" s="255"/>
      <c r="AK1310" s="255"/>
      <c r="AL1310" s="255"/>
      <c r="AM1310" s="255"/>
      <c r="AN1310" s="255"/>
      <c r="AO1310" s="255"/>
      <c r="AP1310" s="255"/>
      <c r="AQ1310" s="255"/>
      <c r="AR1310" s="255"/>
      <c r="AS1310" s="255"/>
      <c r="AT1310" s="255"/>
      <c r="AU1310" s="255"/>
      <c r="AV1310" s="255"/>
      <c r="AW1310" s="255"/>
      <c r="AX1310" s="255"/>
    </row>
    <row r="1311" spans="2:50" x14ac:dyDescent="0.2">
      <c r="B1311" s="255"/>
      <c r="C1311" s="255"/>
      <c r="D1311" s="255"/>
      <c r="E1311" s="255"/>
      <c r="F1311" s="255"/>
      <c r="G1311" s="255"/>
      <c r="H1311" s="255"/>
      <c r="I1311" s="255"/>
      <c r="J1311" s="255"/>
      <c r="K1311" s="255"/>
      <c r="L1311" s="255"/>
      <c r="M1311" s="255"/>
      <c r="N1311" s="255"/>
      <c r="O1311" s="255"/>
      <c r="P1311" s="255"/>
      <c r="Q1311" s="255"/>
      <c r="R1311" s="255"/>
      <c r="S1311" s="255"/>
      <c r="T1311" s="255"/>
      <c r="U1311" s="255"/>
      <c r="V1311" s="255"/>
      <c r="W1311" s="255"/>
      <c r="X1311" s="255"/>
      <c r="Y1311" s="255"/>
      <c r="Z1311" s="255"/>
      <c r="AA1311" s="255"/>
      <c r="AB1311" s="255"/>
      <c r="AC1311" s="255"/>
      <c r="AD1311" s="255"/>
      <c r="AE1311" s="255"/>
      <c r="AF1311" s="255"/>
      <c r="AG1311" s="255"/>
      <c r="AH1311" s="255"/>
      <c r="AI1311" s="255"/>
      <c r="AJ1311" s="255"/>
      <c r="AK1311" s="255"/>
      <c r="AL1311" s="255"/>
      <c r="AM1311" s="255"/>
      <c r="AN1311" s="255"/>
      <c r="AO1311" s="255"/>
      <c r="AP1311" s="255"/>
      <c r="AQ1311" s="255"/>
      <c r="AR1311" s="255"/>
      <c r="AS1311" s="255"/>
      <c r="AT1311" s="255"/>
      <c r="AU1311" s="255"/>
      <c r="AV1311" s="255"/>
      <c r="AW1311" s="255"/>
      <c r="AX1311" s="255"/>
    </row>
    <row r="1312" spans="2:50" x14ac:dyDescent="0.2">
      <c r="B1312" s="255"/>
      <c r="C1312" s="255"/>
      <c r="D1312" s="255"/>
      <c r="E1312" s="255"/>
      <c r="F1312" s="255"/>
      <c r="G1312" s="255"/>
      <c r="H1312" s="255"/>
      <c r="I1312" s="255"/>
      <c r="J1312" s="255"/>
      <c r="K1312" s="255"/>
      <c r="L1312" s="255"/>
      <c r="M1312" s="255"/>
      <c r="N1312" s="255"/>
      <c r="O1312" s="255"/>
      <c r="P1312" s="255"/>
      <c r="Q1312" s="255"/>
      <c r="R1312" s="255"/>
      <c r="S1312" s="255"/>
      <c r="T1312" s="255"/>
      <c r="U1312" s="255"/>
      <c r="V1312" s="255"/>
      <c r="W1312" s="255"/>
      <c r="X1312" s="255"/>
      <c r="Y1312" s="255"/>
      <c r="Z1312" s="255"/>
      <c r="AA1312" s="255"/>
      <c r="AB1312" s="255"/>
      <c r="AC1312" s="255"/>
      <c r="AD1312" s="255"/>
      <c r="AE1312" s="255"/>
      <c r="AF1312" s="255"/>
      <c r="AG1312" s="255"/>
      <c r="AH1312" s="255"/>
      <c r="AI1312" s="255"/>
      <c r="AJ1312" s="255"/>
      <c r="AK1312" s="255"/>
      <c r="AL1312" s="255"/>
      <c r="AM1312" s="255"/>
      <c r="AN1312" s="255"/>
      <c r="AO1312" s="255"/>
      <c r="AP1312" s="255"/>
      <c r="AQ1312" s="255"/>
      <c r="AR1312" s="255"/>
      <c r="AS1312" s="255"/>
      <c r="AT1312" s="255"/>
      <c r="AU1312" s="255"/>
      <c r="AV1312" s="255"/>
      <c r="AW1312" s="255"/>
      <c r="AX1312" s="255"/>
    </row>
    <row r="1313" spans="2:50" x14ac:dyDescent="0.2">
      <c r="B1313" s="255"/>
      <c r="C1313" s="255"/>
      <c r="D1313" s="255"/>
      <c r="E1313" s="255"/>
      <c r="F1313" s="255"/>
      <c r="G1313" s="255"/>
      <c r="H1313" s="255"/>
      <c r="I1313" s="255"/>
      <c r="J1313" s="255"/>
      <c r="K1313" s="255"/>
      <c r="L1313" s="255"/>
      <c r="M1313" s="255"/>
      <c r="N1313" s="255"/>
      <c r="O1313" s="255"/>
      <c r="P1313" s="255"/>
      <c r="Q1313" s="255"/>
      <c r="R1313" s="255"/>
      <c r="S1313" s="255"/>
      <c r="T1313" s="255"/>
      <c r="U1313" s="255"/>
      <c r="V1313" s="255"/>
      <c r="W1313" s="255"/>
      <c r="X1313" s="255"/>
      <c r="Y1313" s="255"/>
      <c r="Z1313" s="255"/>
      <c r="AA1313" s="255"/>
      <c r="AB1313" s="255"/>
      <c r="AC1313" s="255"/>
      <c r="AD1313" s="255"/>
      <c r="AE1313" s="255"/>
      <c r="AF1313" s="255"/>
      <c r="AG1313" s="255"/>
      <c r="AH1313" s="255"/>
      <c r="AI1313" s="255"/>
      <c r="AJ1313" s="255"/>
      <c r="AK1313" s="255"/>
      <c r="AL1313" s="255"/>
      <c r="AM1313" s="255"/>
      <c r="AN1313" s="255"/>
      <c r="AO1313" s="255"/>
      <c r="AP1313" s="255"/>
      <c r="AQ1313" s="255"/>
      <c r="AR1313" s="255"/>
      <c r="AS1313" s="255"/>
      <c r="AT1313" s="255"/>
      <c r="AU1313" s="255"/>
      <c r="AV1313" s="255"/>
      <c r="AW1313" s="255"/>
      <c r="AX1313" s="255"/>
    </row>
    <row r="1314" spans="2:50" x14ac:dyDescent="0.2">
      <c r="B1314" s="255"/>
      <c r="C1314" s="255"/>
      <c r="D1314" s="255"/>
      <c r="E1314" s="255"/>
      <c r="F1314" s="255"/>
      <c r="G1314" s="255"/>
      <c r="H1314" s="255"/>
      <c r="I1314" s="255"/>
      <c r="J1314" s="255"/>
      <c r="K1314" s="255"/>
      <c r="L1314" s="255"/>
      <c r="M1314" s="255"/>
      <c r="N1314" s="255"/>
      <c r="O1314" s="255"/>
      <c r="P1314" s="255"/>
      <c r="Q1314" s="255"/>
      <c r="R1314" s="255"/>
      <c r="S1314" s="255"/>
      <c r="T1314" s="255"/>
      <c r="U1314" s="255"/>
      <c r="V1314" s="255"/>
      <c r="W1314" s="255"/>
      <c r="X1314" s="255"/>
      <c r="Y1314" s="255"/>
      <c r="Z1314" s="255"/>
      <c r="AA1314" s="255"/>
      <c r="AB1314" s="255"/>
      <c r="AC1314" s="255"/>
      <c r="AD1314" s="255"/>
      <c r="AE1314" s="255"/>
      <c r="AF1314" s="255"/>
      <c r="AG1314" s="255"/>
      <c r="AH1314" s="255"/>
      <c r="AI1314" s="255"/>
      <c r="AJ1314" s="255"/>
      <c r="AK1314" s="255"/>
      <c r="AL1314" s="255"/>
      <c r="AM1314" s="255"/>
      <c r="AN1314" s="255"/>
      <c r="AO1314" s="255"/>
      <c r="AP1314" s="255"/>
      <c r="AQ1314" s="255"/>
      <c r="AR1314" s="255"/>
      <c r="AS1314" s="255"/>
      <c r="AT1314" s="255"/>
      <c r="AU1314" s="255"/>
      <c r="AV1314" s="255"/>
      <c r="AW1314" s="255"/>
      <c r="AX1314" s="255"/>
    </row>
    <row r="1315" spans="2:50" x14ac:dyDescent="0.2">
      <c r="B1315" s="255"/>
      <c r="C1315" s="255"/>
      <c r="D1315" s="255"/>
      <c r="E1315" s="255"/>
      <c r="F1315" s="255"/>
      <c r="G1315" s="255"/>
      <c r="H1315" s="255"/>
      <c r="I1315" s="255"/>
      <c r="J1315" s="255"/>
      <c r="K1315" s="255"/>
      <c r="L1315" s="255"/>
      <c r="M1315" s="255"/>
      <c r="N1315" s="255"/>
      <c r="O1315" s="255"/>
      <c r="P1315" s="255"/>
      <c r="Q1315" s="255"/>
      <c r="R1315" s="255"/>
      <c r="S1315" s="255"/>
      <c r="T1315" s="255"/>
      <c r="U1315" s="255"/>
      <c r="V1315" s="255"/>
      <c r="W1315" s="255"/>
      <c r="X1315" s="255"/>
      <c r="Y1315" s="255"/>
      <c r="Z1315" s="255"/>
      <c r="AA1315" s="255"/>
      <c r="AB1315" s="255"/>
      <c r="AC1315" s="255"/>
      <c r="AD1315" s="255"/>
      <c r="AE1315" s="255"/>
      <c r="AF1315" s="255"/>
      <c r="AG1315" s="255"/>
      <c r="AH1315" s="255"/>
      <c r="AI1315" s="255"/>
      <c r="AJ1315" s="255"/>
      <c r="AK1315" s="255"/>
      <c r="AL1315" s="255"/>
      <c r="AM1315" s="255"/>
      <c r="AN1315" s="255"/>
      <c r="AO1315" s="255"/>
      <c r="AP1315" s="255"/>
      <c r="AQ1315" s="255"/>
      <c r="AR1315" s="255"/>
      <c r="AS1315" s="255"/>
      <c r="AT1315" s="255"/>
      <c r="AU1315" s="255"/>
      <c r="AV1315" s="255"/>
      <c r="AW1315" s="255"/>
      <c r="AX1315" s="255"/>
    </row>
    <row r="1316" spans="2:50" x14ac:dyDescent="0.2">
      <c r="B1316" s="255"/>
      <c r="C1316" s="255"/>
      <c r="D1316" s="255"/>
      <c r="E1316" s="255"/>
      <c r="F1316" s="255"/>
      <c r="G1316" s="255"/>
      <c r="H1316" s="255"/>
      <c r="I1316" s="255"/>
      <c r="J1316" s="255"/>
      <c r="K1316" s="255"/>
      <c r="L1316" s="255"/>
      <c r="M1316" s="255"/>
      <c r="N1316" s="255"/>
      <c r="O1316" s="255"/>
      <c r="P1316" s="255"/>
      <c r="Q1316" s="255"/>
      <c r="R1316" s="255"/>
      <c r="S1316" s="255"/>
      <c r="T1316" s="255"/>
      <c r="U1316" s="255"/>
      <c r="V1316" s="255"/>
      <c r="W1316" s="255"/>
      <c r="X1316" s="255"/>
      <c r="Y1316" s="255"/>
      <c r="Z1316" s="255"/>
      <c r="AA1316" s="255"/>
      <c r="AB1316" s="255"/>
      <c r="AC1316" s="255"/>
      <c r="AD1316" s="255"/>
      <c r="AE1316" s="255"/>
      <c r="AF1316" s="255"/>
      <c r="AG1316" s="255"/>
      <c r="AH1316" s="255"/>
      <c r="AI1316" s="255"/>
      <c r="AJ1316" s="255"/>
      <c r="AK1316" s="255"/>
      <c r="AL1316" s="255"/>
      <c r="AM1316" s="255"/>
      <c r="AN1316" s="255"/>
      <c r="AO1316" s="255"/>
      <c r="AP1316" s="255"/>
      <c r="AQ1316" s="255"/>
      <c r="AR1316" s="255"/>
      <c r="AS1316" s="255"/>
      <c r="AT1316" s="255"/>
      <c r="AU1316" s="255"/>
      <c r="AV1316" s="255"/>
      <c r="AW1316" s="255"/>
      <c r="AX1316" s="255"/>
    </row>
    <row r="1317" spans="2:50" x14ac:dyDescent="0.2">
      <c r="B1317" s="255"/>
      <c r="C1317" s="255"/>
      <c r="D1317" s="255"/>
      <c r="E1317" s="255"/>
      <c r="F1317" s="255"/>
      <c r="G1317" s="255"/>
      <c r="H1317" s="255"/>
      <c r="I1317" s="255"/>
      <c r="J1317" s="255"/>
      <c r="K1317" s="255"/>
      <c r="L1317" s="255"/>
      <c r="M1317" s="255"/>
      <c r="N1317" s="255"/>
      <c r="O1317" s="255"/>
      <c r="P1317" s="255"/>
      <c r="Q1317" s="255"/>
      <c r="R1317" s="255"/>
      <c r="S1317" s="255"/>
      <c r="T1317" s="255"/>
      <c r="U1317" s="255"/>
      <c r="V1317" s="255"/>
      <c r="W1317" s="255"/>
      <c r="X1317" s="255"/>
      <c r="Y1317" s="255"/>
      <c r="Z1317" s="255"/>
      <c r="AA1317" s="255"/>
      <c r="AB1317" s="255"/>
      <c r="AC1317" s="255"/>
      <c r="AD1317" s="255"/>
      <c r="AE1317" s="255"/>
      <c r="AF1317" s="255"/>
      <c r="AG1317" s="255"/>
      <c r="AH1317" s="255"/>
      <c r="AI1317" s="255"/>
      <c r="AJ1317" s="255"/>
      <c r="AK1317" s="255"/>
      <c r="AL1317" s="255"/>
      <c r="AM1317" s="255"/>
      <c r="AN1317" s="255"/>
      <c r="AO1317" s="255"/>
      <c r="AP1317" s="255"/>
      <c r="AQ1317" s="255"/>
      <c r="AR1317" s="255"/>
      <c r="AS1317" s="255"/>
      <c r="AT1317" s="255"/>
      <c r="AU1317" s="255"/>
      <c r="AV1317" s="255"/>
      <c r="AW1317" s="255"/>
      <c r="AX1317" s="255"/>
    </row>
    <row r="1318" spans="2:50" x14ac:dyDescent="0.2">
      <c r="B1318" s="255"/>
      <c r="C1318" s="255"/>
      <c r="D1318" s="255"/>
      <c r="E1318" s="255"/>
      <c r="F1318" s="255"/>
      <c r="G1318" s="255"/>
      <c r="H1318" s="255"/>
      <c r="I1318" s="255"/>
      <c r="J1318" s="255"/>
      <c r="K1318" s="255"/>
      <c r="L1318" s="255"/>
      <c r="M1318" s="255"/>
      <c r="N1318" s="255"/>
      <c r="O1318" s="255"/>
      <c r="P1318" s="255"/>
      <c r="Q1318" s="255"/>
      <c r="R1318" s="255"/>
      <c r="S1318" s="255"/>
      <c r="T1318" s="255"/>
      <c r="U1318" s="255"/>
      <c r="V1318" s="255"/>
      <c r="W1318" s="255"/>
      <c r="X1318" s="255"/>
      <c r="Y1318" s="255"/>
      <c r="Z1318" s="255"/>
      <c r="AA1318" s="255"/>
      <c r="AB1318" s="255"/>
      <c r="AC1318" s="255"/>
      <c r="AD1318" s="255"/>
      <c r="AE1318" s="255"/>
      <c r="AF1318" s="255"/>
      <c r="AG1318" s="255"/>
      <c r="AH1318" s="255"/>
      <c r="AI1318" s="255"/>
      <c r="AJ1318" s="255"/>
      <c r="AK1318" s="255"/>
      <c r="AL1318" s="255"/>
      <c r="AM1318" s="255"/>
      <c r="AN1318" s="255"/>
      <c r="AO1318" s="255"/>
      <c r="AP1318" s="255"/>
      <c r="AQ1318" s="255"/>
      <c r="AR1318" s="255"/>
      <c r="AS1318" s="255"/>
      <c r="AT1318" s="255"/>
      <c r="AU1318" s="255"/>
      <c r="AV1318" s="255"/>
      <c r="AW1318" s="255"/>
      <c r="AX1318" s="255"/>
    </row>
    <row r="1319" spans="2:50" x14ac:dyDescent="0.2">
      <c r="B1319" s="255"/>
      <c r="C1319" s="255"/>
      <c r="D1319" s="255"/>
      <c r="E1319" s="255"/>
      <c r="F1319" s="255"/>
      <c r="G1319" s="255"/>
      <c r="H1319" s="255"/>
      <c r="I1319" s="255"/>
      <c r="J1319" s="255"/>
      <c r="K1319" s="255"/>
      <c r="L1319" s="255"/>
      <c r="M1319" s="255"/>
      <c r="N1319" s="255"/>
      <c r="O1319" s="255"/>
      <c r="P1319" s="255"/>
      <c r="Q1319" s="255"/>
      <c r="R1319" s="255"/>
      <c r="S1319" s="255"/>
      <c r="T1319" s="255"/>
      <c r="U1319" s="255"/>
      <c r="V1319" s="255"/>
      <c r="W1319" s="255"/>
      <c r="X1319" s="255"/>
      <c r="Y1319" s="255"/>
      <c r="Z1319" s="255"/>
      <c r="AA1319" s="255"/>
      <c r="AB1319" s="255"/>
      <c r="AC1319" s="255"/>
      <c r="AD1319" s="255"/>
      <c r="AE1319" s="255"/>
      <c r="AF1319" s="255"/>
      <c r="AG1319" s="255"/>
      <c r="AH1319" s="255"/>
      <c r="AI1319" s="255"/>
      <c r="AJ1319" s="255"/>
      <c r="AK1319" s="255"/>
      <c r="AL1319" s="255"/>
      <c r="AM1319" s="255"/>
      <c r="AN1319" s="255"/>
      <c r="AO1319" s="255"/>
      <c r="AP1319" s="255"/>
      <c r="AQ1319" s="255"/>
      <c r="AR1319" s="255"/>
      <c r="AS1319" s="255"/>
      <c r="AT1319" s="255"/>
      <c r="AU1319" s="255"/>
      <c r="AV1319" s="255"/>
      <c r="AW1319" s="255"/>
      <c r="AX1319" s="255"/>
    </row>
    <row r="1320" spans="2:50" x14ac:dyDescent="0.2">
      <c r="B1320" s="255"/>
      <c r="C1320" s="255"/>
      <c r="D1320" s="255"/>
      <c r="E1320" s="255"/>
      <c r="F1320" s="255"/>
      <c r="G1320" s="255"/>
      <c r="H1320" s="255"/>
      <c r="I1320" s="255"/>
      <c r="J1320" s="255"/>
      <c r="K1320" s="255"/>
      <c r="L1320" s="255"/>
      <c r="M1320" s="255"/>
      <c r="N1320" s="255"/>
      <c r="O1320" s="255"/>
      <c r="P1320" s="255"/>
      <c r="Q1320" s="255"/>
      <c r="R1320" s="255"/>
      <c r="S1320" s="255"/>
      <c r="T1320" s="255"/>
      <c r="U1320" s="255"/>
      <c r="V1320" s="255"/>
      <c r="W1320" s="255"/>
      <c r="X1320" s="255"/>
      <c r="Y1320" s="255"/>
      <c r="Z1320" s="255"/>
      <c r="AA1320" s="255"/>
      <c r="AB1320" s="255"/>
      <c r="AC1320" s="255"/>
      <c r="AD1320" s="255"/>
      <c r="AE1320" s="255"/>
      <c r="AF1320" s="255"/>
      <c r="AG1320" s="255"/>
      <c r="AH1320" s="255"/>
      <c r="AI1320" s="255"/>
      <c r="AJ1320" s="255"/>
      <c r="AK1320" s="255"/>
      <c r="AL1320" s="255"/>
      <c r="AM1320" s="255"/>
      <c r="AN1320" s="255"/>
      <c r="AO1320" s="255"/>
      <c r="AP1320" s="255"/>
      <c r="AQ1320" s="255"/>
      <c r="AR1320" s="255"/>
      <c r="AS1320" s="255"/>
      <c r="AT1320" s="255"/>
      <c r="AU1320" s="255"/>
      <c r="AV1320" s="255"/>
      <c r="AW1320" s="255"/>
      <c r="AX1320" s="255"/>
    </row>
    <row r="1321" spans="2:50" x14ac:dyDescent="0.2">
      <c r="B1321" s="255"/>
      <c r="C1321" s="255"/>
      <c r="D1321" s="255"/>
      <c r="E1321" s="255"/>
      <c r="F1321" s="255"/>
      <c r="G1321" s="255"/>
      <c r="H1321" s="255"/>
      <c r="I1321" s="255"/>
      <c r="J1321" s="255"/>
      <c r="K1321" s="255"/>
      <c r="L1321" s="255"/>
      <c r="M1321" s="255"/>
      <c r="N1321" s="255"/>
      <c r="O1321" s="255"/>
      <c r="P1321" s="255"/>
      <c r="Q1321" s="255"/>
      <c r="R1321" s="255"/>
      <c r="S1321" s="255"/>
      <c r="T1321" s="255"/>
      <c r="U1321" s="255"/>
      <c r="V1321" s="255"/>
      <c r="W1321" s="255"/>
      <c r="X1321" s="255"/>
      <c r="Y1321" s="255"/>
      <c r="Z1321" s="255"/>
      <c r="AA1321" s="255"/>
      <c r="AB1321" s="255"/>
      <c r="AC1321" s="255"/>
      <c r="AD1321" s="255"/>
      <c r="AE1321" s="255"/>
      <c r="AF1321" s="255"/>
      <c r="AG1321" s="255"/>
      <c r="AH1321" s="255"/>
      <c r="AI1321" s="255"/>
      <c r="AJ1321" s="255"/>
      <c r="AK1321" s="255"/>
      <c r="AL1321" s="255"/>
      <c r="AM1321" s="255"/>
      <c r="AN1321" s="255"/>
      <c r="AO1321" s="255"/>
      <c r="AP1321" s="255"/>
      <c r="AQ1321" s="255"/>
      <c r="AR1321" s="255"/>
      <c r="AS1321" s="255"/>
      <c r="AT1321" s="255"/>
      <c r="AU1321" s="255"/>
      <c r="AV1321" s="255"/>
      <c r="AW1321" s="255"/>
      <c r="AX1321" s="255"/>
    </row>
    <row r="1322" spans="2:50" x14ac:dyDescent="0.2">
      <c r="B1322" s="255"/>
      <c r="C1322" s="255"/>
      <c r="D1322" s="255"/>
      <c r="E1322" s="255"/>
      <c r="F1322" s="255"/>
      <c r="G1322" s="255"/>
      <c r="H1322" s="255"/>
      <c r="I1322" s="255"/>
      <c r="J1322" s="255"/>
      <c r="K1322" s="255"/>
      <c r="L1322" s="255"/>
      <c r="M1322" s="255"/>
      <c r="N1322" s="255"/>
      <c r="O1322" s="255"/>
      <c r="P1322" s="255"/>
      <c r="Q1322" s="255"/>
      <c r="R1322" s="255"/>
      <c r="S1322" s="255"/>
      <c r="T1322" s="255"/>
      <c r="U1322" s="255"/>
      <c r="V1322" s="255"/>
      <c r="W1322" s="255"/>
      <c r="X1322" s="255"/>
      <c r="Y1322" s="255"/>
      <c r="Z1322" s="255"/>
      <c r="AA1322" s="255"/>
      <c r="AB1322" s="255"/>
      <c r="AC1322" s="255"/>
      <c r="AD1322" s="255"/>
      <c r="AE1322" s="255"/>
      <c r="AF1322" s="255"/>
      <c r="AG1322" s="255"/>
      <c r="AH1322" s="255"/>
      <c r="AI1322" s="255"/>
      <c r="AJ1322" s="255"/>
      <c r="AK1322" s="255"/>
      <c r="AL1322" s="255"/>
      <c r="AM1322" s="255"/>
      <c r="AN1322" s="255"/>
      <c r="AO1322" s="255"/>
      <c r="AP1322" s="255"/>
      <c r="AQ1322" s="255"/>
      <c r="AR1322" s="255"/>
      <c r="AS1322" s="255"/>
      <c r="AT1322" s="255"/>
      <c r="AU1322" s="255"/>
      <c r="AV1322" s="255"/>
      <c r="AW1322" s="255"/>
      <c r="AX1322" s="255"/>
    </row>
    <row r="1323" spans="2:50" x14ac:dyDescent="0.2">
      <c r="B1323" s="255"/>
      <c r="C1323" s="255"/>
      <c r="D1323" s="255"/>
      <c r="E1323" s="255"/>
      <c r="F1323" s="255"/>
      <c r="G1323" s="255"/>
      <c r="H1323" s="255"/>
      <c r="I1323" s="255"/>
      <c r="J1323" s="255"/>
      <c r="K1323" s="255"/>
      <c r="L1323" s="255"/>
      <c r="M1323" s="255"/>
      <c r="N1323" s="255"/>
      <c r="O1323" s="255"/>
      <c r="P1323" s="255"/>
      <c r="Q1323" s="255"/>
      <c r="R1323" s="255"/>
      <c r="S1323" s="255"/>
      <c r="T1323" s="255"/>
      <c r="U1323" s="255"/>
      <c r="V1323" s="255"/>
      <c r="W1323" s="255"/>
      <c r="X1323" s="255"/>
      <c r="Y1323" s="255"/>
      <c r="Z1323" s="255"/>
      <c r="AA1323" s="255"/>
      <c r="AB1323" s="255"/>
      <c r="AC1323" s="255"/>
      <c r="AD1323" s="255"/>
      <c r="AE1323" s="255"/>
      <c r="AF1323" s="255"/>
      <c r="AG1323" s="255"/>
      <c r="AH1323" s="255"/>
      <c r="AI1323" s="255"/>
      <c r="AJ1323" s="255"/>
      <c r="AK1323" s="255"/>
      <c r="AL1323" s="255"/>
      <c r="AM1323" s="255"/>
      <c r="AN1323" s="255"/>
      <c r="AO1323" s="255"/>
      <c r="AP1323" s="255"/>
      <c r="AQ1323" s="255"/>
      <c r="AR1323" s="255"/>
      <c r="AS1323" s="255"/>
      <c r="AT1323" s="255"/>
      <c r="AU1323" s="255"/>
      <c r="AV1323" s="255"/>
      <c r="AW1323" s="255"/>
      <c r="AX1323" s="255"/>
    </row>
    <row r="1324" spans="2:50" x14ac:dyDescent="0.2">
      <c r="B1324" s="255"/>
      <c r="C1324" s="255"/>
      <c r="D1324" s="255"/>
      <c r="E1324" s="255"/>
      <c r="F1324" s="255"/>
      <c r="G1324" s="255"/>
      <c r="H1324" s="255"/>
      <c r="I1324" s="255"/>
      <c r="J1324" s="255"/>
      <c r="K1324" s="255"/>
      <c r="L1324" s="255"/>
      <c r="M1324" s="255"/>
      <c r="N1324" s="255"/>
      <c r="O1324" s="255"/>
      <c r="P1324" s="255"/>
      <c r="Q1324" s="255"/>
      <c r="R1324" s="255"/>
      <c r="S1324" s="255"/>
      <c r="T1324" s="255"/>
      <c r="U1324" s="255"/>
      <c r="V1324" s="255"/>
      <c r="W1324" s="255"/>
      <c r="X1324" s="255"/>
      <c r="Y1324" s="255"/>
      <c r="Z1324" s="255"/>
      <c r="AA1324" s="255"/>
      <c r="AB1324" s="255"/>
      <c r="AC1324" s="255"/>
      <c r="AD1324" s="255"/>
      <c r="AE1324" s="255"/>
      <c r="AF1324" s="255"/>
      <c r="AG1324" s="255"/>
      <c r="AH1324" s="255"/>
      <c r="AI1324" s="255"/>
      <c r="AJ1324" s="255"/>
      <c r="AK1324" s="255"/>
      <c r="AL1324" s="255"/>
      <c r="AM1324" s="255"/>
      <c r="AN1324" s="255"/>
      <c r="AO1324" s="255"/>
      <c r="AP1324" s="255"/>
      <c r="AQ1324" s="255"/>
      <c r="AR1324" s="255"/>
      <c r="AS1324" s="255"/>
      <c r="AT1324" s="255"/>
      <c r="AU1324" s="255"/>
      <c r="AV1324" s="255"/>
      <c r="AW1324" s="255"/>
      <c r="AX1324" s="255"/>
    </row>
    <row r="1325" spans="2:50" x14ac:dyDescent="0.2">
      <c r="B1325" s="255"/>
      <c r="C1325" s="255"/>
      <c r="D1325" s="255"/>
      <c r="E1325" s="255"/>
      <c r="F1325" s="255"/>
      <c r="G1325" s="255"/>
      <c r="H1325" s="255"/>
      <c r="I1325" s="255"/>
      <c r="J1325" s="255"/>
      <c r="K1325" s="255"/>
      <c r="L1325" s="255"/>
      <c r="M1325" s="255"/>
      <c r="N1325" s="255"/>
      <c r="O1325" s="255"/>
      <c r="P1325" s="255"/>
      <c r="Q1325" s="255"/>
      <c r="R1325" s="255"/>
      <c r="S1325" s="255"/>
      <c r="T1325" s="255"/>
      <c r="U1325" s="255"/>
      <c r="V1325" s="255"/>
      <c r="W1325" s="255"/>
      <c r="X1325" s="255"/>
      <c r="Y1325" s="255"/>
      <c r="Z1325" s="255"/>
      <c r="AA1325" s="255"/>
      <c r="AB1325" s="255"/>
      <c r="AC1325" s="255"/>
      <c r="AD1325" s="255"/>
      <c r="AE1325" s="255"/>
      <c r="AF1325" s="255"/>
      <c r="AG1325" s="255"/>
      <c r="AH1325" s="255"/>
      <c r="AI1325" s="255"/>
      <c r="AJ1325" s="255"/>
      <c r="AK1325" s="255"/>
      <c r="AL1325" s="255"/>
      <c r="AM1325" s="255"/>
      <c r="AN1325" s="255"/>
      <c r="AO1325" s="255"/>
      <c r="AP1325" s="255"/>
      <c r="AQ1325" s="255"/>
      <c r="AR1325" s="255"/>
      <c r="AS1325" s="255"/>
      <c r="AT1325" s="255"/>
      <c r="AU1325" s="255"/>
      <c r="AV1325" s="255"/>
      <c r="AW1325" s="255"/>
      <c r="AX1325" s="255"/>
    </row>
    <row r="1326" spans="2:50" x14ac:dyDescent="0.2">
      <c r="B1326" s="255"/>
      <c r="C1326" s="255"/>
      <c r="D1326" s="255"/>
      <c r="E1326" s="255"/>
      <c r="F1326" s="255"/>
      <c r="G1326" s="255"/>
      <c r="H1326" s="255"/>
      <c r="I1326" s="255"/>
      <c r="J1326" s="255"/>
      <c r="K1326" s="255"/>
      <c r="L1326" s="255"/>
      <c r="M1326" s="255"/>
      <c r="N1326" s="255"/>
      <c r="O1326" s="255"/>
      <c r="P1326" s="255"/>
      <c r="Q1326" s="255"/>
      <c r="R1326" s="255"/>
      <c r="S1326" s="255"/>
      <c r="T1326" s="255"/>
      <c r="U1326" s="255"/>
      <c r="V1326" s="255"/>
      <c r="W1326" s="255"/>
      <c r="X1326" s="255"/>
      <c r="Y1326" s="255"/>
      <c r="Z1326" s="255"/>
      <c r="AA1326" s="255"/>
      <c r="AB1326" s="255"/>
      <c r="AC1326" s="255"/>
      <c r="AD1326" s="255"/>
      <c r="AE1326" s="255"/>
      <c r="AF1326" s="255"/>
      <c r="AG1326" s="255"/>
      <c r="AH1326" s="255"/>
      <c r="AI1326" s="255"/>
      <c r="AJ1326" s="255"/>
      <c r="AK1326" s="255"/>
      <c r="AL1326" s="255"/>
      <c r="AM1326" s="255"/>
      <c r="AN1326" s="255"/>
      <c r="AO1326" s="255"/>
      <c r="AP1326" s="255"/>
      <c r="AQ1326" s="255"/>
      <c r="AR1326" s="255"/>
      <c r="AS1326" s="255"/>
      <c r="AT1326" s="255"/>
      <c r="AU1326" s="255"/>
      <c r="AV1326" s="255"/>
      <c r="AW1326" s="255"/>
      <c r="AX1326" s="255"/>
    </row>
    <row r="1327" spans="2:50" x14ac:dyDescent="0.2">
      <c r="B1327" s="255"/>
      <c r="C1327" s="255"/>
      <c r="D1327" s="255"/>
      <c r="E1327" s="255"/>
      <c r="F1327" s="255"/>
      <c r="G1327" s="255"/>
      <c r="H1327" s="255"/>
      <c r="I1327" s="255"/>
      <c r="J1327" s="255"/>
      <c r="K1327" s="255"/>
      <c r="L1327" s="255"/>
      <c r="M1327" s="255"/>
      <c r="N1327" s="255"/>
      <c r="O1327" s="255"/>
      <c r="P1327" s="255"/>
      <c r="Q1327" s="255"/>
      <c r="R1327" s="255"/>
      <c r="S1327" s="255"/>
      <c r="T1327" s="255"/>
      <c r="U1327" s="255"/>
      <c r="V1327" s="255"/>
      <c r="W1327" s="255"/>
      <c r="X1327" s="255"/>
      <c r="Y1327" s="255"/>
      <c r="Z1327" s="255"/>
      <c r="AA1327" s="255"/>
      <c r="AB1327" s="255"/>
      <c r="AC1327" s="255"/>
      <c r="AD1327" s="255"/>
      <c r="AE1327" s="255"/>
      <c r="AF1327" s="255"/>
      <c r="AG1327" s="255"/>
      <c r="AH1327" s="255"/>
      <c r="AI1327" s="255"/>
      <c r="AJ1327" s="255"/>
      <c r="AK1327" s="255"/>
      <c r="AL1327" s="255"/>
      <c r="AM1327" s="255"/>
      <c r="AN1327" s="255"/>
      <c r="AO1327" s="255"/>
      <c r="AP1327" s="255"/>
      <c r="AQ1327" s="255"/>
      <c r="AR1327" s="255"/>
      <c r="AS1327" s="255"/>
      <c r="AT1327" s="255"/>
      <c r="AU1327" s="255"/>
      <c r="AV1327" s="255"/>
      <c r="AW1327" s="255"/>
      <c r="AX1327" s="255"/>
    </row>
    <row r="1328" spans="2:50" x14ac:dyDescent="0.2">
      <c r="B1328" s="255"/>
      <c r="C1328" s="255"/>
      <c r="D1328" s="255"/>
      <c r="E1328" s="255"/>
      <c r="F1328" s="255"/>
      <c r="G1328" s="255"/>
      <c r="H1328" s="255"/>
      <c r="I1328" s="255"/>
      <c r="J1328" s="255"/>
      <c r="K1328" s="255"/>
      <c r="L1328" s="255"/>
      <c r="M1328" s="255"/>
      <c r="N1328" s="255"/>
      <c r="O1328" s="255"/>
      <c r="P1328" s="255"/>
      <c r="Q1328" s="255"/>
      <c r="R1328" s="255"/>
      <c r="S1328" s="255"/>
      <c r="T1328" s="255"/>
      <c r="U1328" s="255"/>
      <c r="V1328" s="255"/>
      <c r="W1328" s="255"/>
      <c r="X1328" s="255"/>
      <c r="Y1328" s="255"/>
      <c r="Z1328" s="255"/>
      <c r="AA1328" s="255"/>
      <c r="AB1328" s="255"/>
      <c r="AC1328" s="255"/>
      <c r="AD1328" s="255"/>
      <c r="AE1328" s="255"/>
      <c r="AF1328" s="255"/>
      <c r="AG1328" s="255"/>
      <c r="AH1328" s="255"/>
      <c r="AI1328" s="255"/>
      <c r="AJ1328" s="255"/>
      <c r="AK1328" s="255"/>
      <c r="AL1328" s="255"/>
      <c r="AM1328" s="255"/>
      <c r="AN1328" s="255"/>
      <c r="AO1328" s="255"/>
      <c r="AP1328" s="255"/>
      <c r="AQ1328" s="255"/>
      <c r="AR1328" s="255"/>
      <c r="AS1328" s="255"/>
      <c r="AT1328" s="255"/>
      <c r="AU1328" s="255"/>
      <c r="AV1328" s="255"/>
      <c r="AW1328" s="255"/>
      <c r="AX1328" s="255"/>
    </row>
    <row r="1329" spans="2:50" x14ac:dyDescent="0.2">
      <c r="B1329" s="255"/>
      <c r="C1329" s="255"/>
      <c r="D1329" s="255"/>
      <c r="E1329" s="255"/>
      <c r="F1329" s="255"/>
      <c r="G1329" s="255"/>
      <c r="H1329" s="255"/>
      <c r="I1329" s="255"/>
      <c r="J1329" s="255"/>
      <c r="K1329" s="255"/>
      <c r="L1329" s="255"/>
      <c r="M1329" s="255"/>
      <c r="N1329" s="255"/>
      <c r="O1329" s="255"/>
      <c r="P1329" s="255"/>
      <c r="Q1329" s="255"/>
      <c r="R1329" s="255"/>
      <c r="S1329" s="255"/>
      <c r="T1329" s="255"/>
      <c r="U1329" s="255"/>
      <c r="V1329" s="255"/>
      <c r="W1329" s="255"/>
      <c r="X1329" s="255"/>
      <c r="Y1329" s="255"/>
      <c r="Z1329" s="255"/>
      <c r="AA1329" s="255"/>
      <c r="AB1329" s="255"/>
      <c r="AC1329" s="255"/>
      <c r="AD1329" s="255"/>
      <c r="AE1329" s="255"/>
      <c r="AF1329" s="255"/>
      <c r="AG1329" s="255"/>
      <c r="AH1329" s="255"/>
      <c r="AI1329" s="255"/>
      <c r="AJ1329" s="255"/>
      <c r="AK1329" s="255"/>
      <c r="AL1329" s="255"/>
      <c r="AM1329" s="255"/>
      <c r="AN1329" s="255"/>
      <c r="AO1329" s="255"/>
      <c r="AP1329" s="255"/>
      <c r="AQ1329" s="255"/>
      <c r="AR1329" s="255"/>
      <c r="AS1329" s="255"/>
      <c r="AT1329" s="255"/>
      <c r="AU1329" s="255"/>
      <c r="AV1329" s="255"/>
      <c r="AW1329" s="255"/>
      <c r="AX1329" s="255"/>
    </row>
    <row r="1330" spans="2:50" x14ac:dyDescent="0.2">
      <c r="B1330" s="255"/>
      <c r="C1330" s="255"/>
      <c r="D1330" s="255"/>
      <c r="E1330" s="255"/>
      <c r="F1330" s="255"/>
      <c r="G1330" s="255"/>
      <c r="H1330" s="255"/>
      <c r="I1330" s="255"/>
      <c r="J1330" s="255"/>
      <c r="K1330" s="255"/>
      <c r="L1330" s="255"/>
      <c r="M1330" s="255"/>
      <c r="N1330" s="255"/>
      <c r="O1330" s="255"/>
      <c r="P1330" s="255"/>
      <c r="Q1330" s="255"/>
      <c r="R1330" s="255"/>
      <c r="S1330" s="255"/>
      <c r="T1330" s="255"/>
      <c r="U1330" s="255"/>
      <c r="V1330" s="255"/>
      <c r="W1330" s="255"/>
      <c r="X1330" s="255"/>
      <c r="Y1330" s="255"/>
      <c r="Z1330" s="255"/>
      <c r="AA1330" s="255"/>
      <c r="AB1330" s="255"/>
      <c r="AC1330" s="255"/>
      <c r="AD1330" s="255"/>
      <c r="AE1330" s="255"/>
      <c r="AF1330" s="255"/>
      <c r="AG1330" s="255"/>
      <c r="AH1330" s="255"/>
      <c r="AI1330" s="255"/>
      <c r="AJ1330" s="255"/>
      <c r="AK1330" s="255"/>
      <c r="AL1330" s="255"/>
      <c r="AM1330" s="255"/>
      <c r="AN1330" s="255"/>
      <c r="AO1330" s="255"/>
      <c r="AP1330" s="255"/>
      <c r="AQ1330" s="255"/>
      <c r="AR1330" s="255"/>
      <c r="AS1330" s="255"/>
      <c r="AT1330" s="255"/>
      <c r="AU1330" s="255"/>
      <c r="AV1330" s="255"/>
      <c r="AW1330" s="255"/>
      <c r="AX1330" s="255"/>
    </row>
    <row r="1331" spans="2:50" x14ac:dyDescent="0.2">
      <c r="B1331" s="255"/>
      <c r="C1331" s="255"/>
      <c r="D1331" s="255"/>
      <c r="E1331" s="255"/>
      <c r="F1331" s="255"/>
      <c r="G1331" s="255"/>
      <c r="H1331" s="255"/>
      <c r="I1331" s="255"/>
      <c r="J1331" s="255"/>
      <c r="K1331" s="255"/>
      <c r="L1331" s="255"/>
      <c r="M1331" s="255"/>
      <c r="N1331" s="255"/>
      <c r="O1331" s="255"/>
      <c r="P1331" s="255"/>
      <c r="Q1331" s="255"/>
      <c r="R1331" s="255"/>
      <c r="S1331" s="255"/>
      <c r="T1331" s="255"/>
      <c r="U1331" s="255"/>
      <c r="V1331" s="255"/>
      <c r="W1331" s="255"/>
      <c r="X1331" s="255"/>
      <c r="Y1331" s="255"/>
      <c r="Z1331" s="255"/>
      <c r="AA1331" s="255"/>
      <c r="AB1331" s="255"/>
      <c r="AC1331" s="255"/>
      <c r="AD1331" s="255"/>
      <c r="AE1331" s="255"/>
      <c r="AF1331" s="255"/>
      <c r="AG1331" s="255"/>
      <c r="AH1331" s="255"/>
      <c r="AI1331" s="255"/>
      <c r="AJ1331" s="255"/>
      <c r="AK1331" s="255"/>
      <c r="AL1331" s="255"/>
      <c r="AM1331" s="255"/>
      <c r="AN1331" s="255"/>
      <c r="AO1331" s="255"/>
      <c r="AP1331" s="255"/>
      <c r="AQ1331" s="255"/>
      <c r="AR1331" s="255"/>
      <c r="AS1331" s="255"/>
      <c r="AT1331" s="255"/>
      <c r="AU1331" s="255"/>
      <c r="AV1331" s="255"/>
      <c r="AW1331" s="255"/>
      <c r="AX1331" s="255"/>
    </row>
    <row r="1332" spans="2:50" x14ac:dyDescent="0.2">
      <c r="B1332" s="255"/>
      <c r="C1332" s="255"/>
      <c r="D1332" s="255"/>
      <c r="E1332" s="255"/>
      <c r="F1332" s="255"/>
      <c r="G1332" s="255"/>
      <c r="H1332" s="255"/>
      <c r="I1332" s="255"/>
      <c r="J1332" s="255"/>
      <c r="K1332" s="255"/>
      <c r="L1332" s="255"/>
      <c r="M1332" s="255"/>
      <c r="N1332" s="255"/>
      <c r="O1332" s="255"/>
      <c r="P1332" s="255"/>
      <c r="Q1332" s="255"/>
      <c r="R1332" s="255"/>
      <c r="S1332" s="255"/>
      <c r="T1332" s="255"/>
      <c r="U1332" s="255"/>
      <c r="V1332" s="255"/>
      <c r="W1332" s="255"/>
      <c r="X1332" s="255"/>
      <c r="Y1332" s="255"/>
      <c r="Z1332" s="255"/>
      <c r="AA1332" s="255"/>
      <c r="AB1332" s="255"/>
      <c r="AC1332" s="255"/>
      <c r="AD1332" s="255"/>
      <c r="AE1332" s="255"/>
      <c r="AF1332" s="255"/>
      <c r="AG1332" s="255"/>
      <c r="AH1332" s="255"/>
      <c r="AI1332" s="255"/>
      <c r="AJ1332" s="255"/>
      <c r="AK1332" s="255"/>
      <c r="AL1332" s="255"/>
      <c r="AM1332" s="255"/>
      <c r="AN1332" s="255"/>
      <c r="AO1332" s="255"/>
      <c r="AP1332" s="255"/>
      <c r="AQ1332" s="255"/>
      <c r="AR1332" s="255"/>
      <c r="AS1332" s="255"/>
      <c r="AT1332" s="255"/>
      <c r="AU1332" s="255"/>
      <c r="AV1332" s="255"/>
      <c r="AW1332" s="255"/>
      <c r="AX1332" s="255"/>
    </row>
    <row r="1333" spans="2:50" x14ac:dyDescent="0.2">
      <c r="B1333" s="255"/>
      <c r="C1333" s="255"/>
      <c r="D1333" s="255"/>
      <c r="E1333" s="255"/>
      <c r="F1333" s="255"/>
      <c r="G1333" s="255"/>
      <c r="H1333" s="255"/>
      <c r="I1333" s="255"/>
      <c r="J1333" s="255"/>
      <c r="K1333" s="255"/>
      <c r="L1333" s="255"/>
      <c r="M1333" s="255"/>
      <c r="N1333" s="255"/>
      <c r="O1333" s="255"/>
      <c r="P1333" s="255"/>
      <c r="Q1333" s="255"/>
      <c r="R1333" s="255"/>
      <c r="S1333" s="255"/>
      <c r="T1333" s="255"/>
      <c r="U1333" s="255"/>
      <c r="V1333" s="255"/>
      <c r="W1333" s="255"/>
      <c r="X1333" s="255"/>
      <c r="Y1333" s="255"/>
      <c r="Z1333" s="255"/>
      <c r="AA1333" s="255"/>
      <c r="AB1333" s="255"/>
      <c r="AC1333" s="255"/>
      <c r="AD1333" s="255"/>
      <c r="AE1333" s="255"/>
      <c r="AF1333" s="255"/>
      <c r="AG1333" s="255"/>
      <c r="AH1333" s="255"/>
      <c r="AI1333" s="255"/>
      <c r="AJ1333" s="255"/>
      <c r="AK1333" s="255"/>
      <c r="AL1333" s="255"/>
      <c r="AM1333" s="255"/>
      <c r="AN1333" s="255"/>
      <c r="AO1333" s="255"/>
      <c r="AP1333" s="255"/>
      <c r="AQ1333" s="255"/>
      <c r="AR1333" s="255"/>
      <c r="AS1333" s="255"/>
      <c r="AT1333" s="255"/>
      <c r="AU1333" s="255"/>
      <c r="AV1333" s="255"/>
      <c r="AW1333" s="255"/>
      <c r="AX1333" s="255"/>
    </row>
    <row r="1334" spans="2:50" x14ac:dyDescent="0.2">
      <c r="B1334" s="255"/>
      <c r="C1334" s="255"/>
      <c r="D1334" s="255"/>
      <c r="E1334" s="255"/>
      <c r="F1334" s="255"/>
      <c r="G1334" s="255"/>
      <c r="H1334" s="255"/>
      <c r="I1334" s="255"/>
      <c r="J1334" s="255"/>
      <c r="K1334" s="255"/>
      <c r="L1334" s="255"/>
      <c r="M1334" s="255"/>
      <c r="N1334" s="255"/>
      <c r="O1334" s="255"/>
      <c r="P1334" s="255"/>
      <c r="Q1334" s="255"/>
      <c r="R1334" s="255"/>
      <c r="S1334" s="255"/>
      <c r="T1334" s="255"/>
      <c r="U1334" s="255"/>
      <c r="V1334" s="255"/>
      <c r="W1334" s="255"/>
      <c r="X1334" s="255"/>
      <c r="Y1334" s="255"/>
      <c r="Z1334" s="255"/>
      <c r="AA1334" s="255"/>
      <c r="AB1334" s="255"/>
      <c r="AC1334" s="255"/>
      <c r="AD1334" s="255"/>
      <c r="AE1334" s="255"/>
      <c r="AF1334" s="255"/>
      <c r="AG1334" s="255"/>
      <c r="AH1334" s="255"/>
      <c r="AI1334" s="255"/>
      <c r="AJ1334" s="255"/>
      <c r="AK1334" s="255"/>
      <c r="AL1334" s="255"/>
      <c r="AM1334" s="255"/>
      <c r="AN1334" s="255"/>
      <c r="AO1334" s="255"/>
      <c r="AP1334" s="255"/>
      <c r="AQ1334" s="255"/>
      <c r="AR1334" s="255"/>
      <c r="AS1334" s="255"/>
      <c r="AT1334" s="255"/>
      <c r="AU1334" s="255"/>
      <c r="AV1334" s="255"/>
      <c r="AW1334" s="255"/>
      <c r="AX1334" s="255"/>
    </row>
    <row r="1335" spans="2:50" x14ac:dyDescent="0.2">
      <c r="B1335" s="255"/>
      <c r="C1335" s="255"/>
      <c r="D1335" s="255"/>
      <c r="E1335" s="255"/>
      <c r="F1335" s="255"/>
      <c r="G1335" s="255"/>
      <c r="H1335" s="255"/>
      <c r="I1335" s="255"/>
      <c r="J1335" s="255"/>
      <c r="K1335" s="255"/>
      <c r="L1335" s="255"/>
      <c r="M1335" s="255"/>
      <c r="N1335" s="255"/>
      <c r="O1335" s="255"/>
      <c r="P1335" s="255"/>
      <c r="Q1335" s="255"/>
      <c r="R1335" s="255"/>
      <c r="S1335" s="255"/>
      <c r="T1335" s="255"/>
      <c r="U1335" s="255"/>
      <c r="V1335" s="255"/>
      <c r="W1335" s="255"/>
      <c r="X1335" s="255"/>
      <c r="Y1335" s="255"/>
      <c r="Z1335" s="255"/>
      <c r="AA1335" s="255"/>
      <c r="AB1335" s="255"/>
      <c r="AC1335" s="255"/>
      <c r="AD1335" s="255"/>
      <c r="AE1335" s="255"/>
      <c r="AF1335" s="255"/>
      <c r="AG1335" s="255"/>
      <c r="AH1335" s="255"/>
      <c r="AI1335" s="255"/>
      <c r="AJ1335" s="255"/>
      <c r="AK1335" s="255"/>
      <c r="AL1335" s="255"/>
      <c r="AM1335" s="255"/>
      <c r="AN1335" s="255"/>
      <c r="AO1335" s="255"/>
      <c r="AP1335" s="255"/>
      <c r="AQ1335" s="255"/>
      <c r="AR1335" s="255"/>
      <c r="AS1335" s="255"/>
      <c r="AT1335" s="255"/>
      <c r="AU1335" s="255"/>
      <c r="AV1335" s="255"/>
      <c r="AW1335" s="255"/>
      <c r="AX1335" s="255"/>
    </row>
    <row r="1336" spans="2:50" x14ac:dyDescent="0.2">
      <c r="B1336" s="255"/>
      <c r="C1336" s="255"/>
      <c r="D1336" s="255"/>
      <c r="E1336" s="255"/>
      <c r="F1336" s="255"/>
      <c r="G1336" s="255"/>
      <c r="H1336" s="255"/>
      <c r="I1336" s="255"/>
      <c r="J1336" s="255"/>
      <c r="K1336" s="255"/>
      <c r="L1336" s="255"/>
      <c r="M1336" s="255"/>
      <c r="N1336" s="255"/>
      <c r="O1336" s="255"/>
      <c r="P1336" s="255"/>
      <c r="Q1336" s="255"/>
      <c r="R1336" s="255"/>
      <c r="S1336" s="255"/>
      <c r="T1336" s="255"/>
      <c r="U1336" s="255"/>
      <c r="V1336" s="255"/>
      <c r="W1336" s="255"/>
      <c r="X1336" s="255"/>
      <c r="Y1336" s="255"/>
      <c r="Z1336" s="255"/>
      <c r="AA1336" s="255"/>
      <c r="AB1336" s="255"/>
      <c r="AC1336" s="255"/>
      <c r="AD1336" s="255"/>
      <c r="AE1336" s="255"/>
      <c r="AF1336" s="255"/>
      <c r="AG1336" s="255"/>
      <c r="AH1336" s="255"/>
      <c r="AI1336" s="255"/>
      <c r="AJ1336" s="255"/>
      <c r="AK1336" s="255"/>
      <c r="AL1336" s="255"/>
      <c r="AM1336" s="255"/>
      <c r="AN1336" s="255"/>
      <c r="AO1336" s="255"/>
      <c r="AP1336" s="255"/>
      <c r="AQ1336" s="255"/>
      <c r="AR1336" s="255"/>
      <c r="AS1336" s="255"/>
      <c r="AT1336" s="255"/>
      <c r="AU1336" s="255"/>
      <c r="AV1336" s="255"/>
      <c r="AW1336" s="255"/>
      <c r="AX1336" s="255"/>
    </row>
    <row r="1337" spans="2:50" x14ac:dyDescent="0.2">
      <c r="B1337" s="255"/>
      <c r="C1337" s="255"/>
      <c r="D1337" s="255"/>
      <c r="E1337" s="255"/>
      <c r="F1337" s="255"/>
      <c r="G1337" s="255"/>
      <c r="H1337" s="255"/>
      <c r="I1337" s="255"/>
      <c r="J1337" s="255"/>
      <c r="K1337" s="255"/>
      <c r="L1337" s="255"/>
      <c r="M1337" s="255"/>
      <c r="N1337" s="255"/>
      <c r="O1337" s="255"/>
      <c r="P1337" s="255"/>
      <c r="Q1337" s="255"/>
      <c r="R1337" s="255"/>
      <c r="S1337" s="255"/>
      <c r="T1337" s="255"/>
      <c r="U1337" s="255"/>
      <c r="V1337" s="255"/>
      <c r="W1337" s="255"/>
      <c r="X1337" s="255"/>
      <c r="Y1337" s="255"/>
      <c r="Z1337" s="255"/>
      <c r="AA1337" s="255"/>
      <c r="AB1337" s="255"/>
      <c r="AC1337" s="255"/>
      <c r="AD1337" s="255"/>
      <c r="AE1337" s="255"/>
      <c r="AF1337" s="255"/>
      <c r="AG1337" s="255"/>
      <c r="AH1337" s="255"/>
      <c r="AI1337" s="255"/>
      <c r="AJ1337" s="255"/>
      <c r="AK1337" s="255"/>
      <c r="AL1337" s="255"/>
      <c r="AM1337" s="255"/>
      <c r="AN1337" s="255"/>
      <c r="AO1337" s="255"/>
      <c r="AP1337" s="255"/>
      <c r="AQ1337" s="255"/>
      <c r="AR1337" s="255"/>
      <c r="AS1337" s="255"/>
      <c r="AT1337" s="255"/>
      <c r="AU1337" s="255"/>
      <c r="AV1337" s="255"/>
      <c r="AW1337" s="255"/>
      <c r="AX1337" s="255"/>
    </row>
    <row r="1338" spans="2:50" x14ac:dyDescent="0.2">
      <c r="B1338" s="255"/>
      <c r="C1338" s="255"/>
      <c r="D1338" s="255"/>
      <c r="E1338" s="255"/>
      <c r="F1338" s="255"/>
      <c r="G1338" s="255"/>
      <c r="H1338" s="255"/>
      <c r="I1338" s="255"/>
      <c r="J1338" s="255"/>
      <c r="K1338" s="255"/>
      <c r="L1338" s="255"/>
      <c r="M1338" s="255"/>
      <c r="N1338" s="255"/>
      <c r="O1338" s="255"/>
      <c r="P1338" s="255"/>
      <c r="Q1338" s="255"/>
      <c r="R1338" s="255"/>
      <c r="S1338" s="255"/>
      <c r="T1338" s="255"/>
      <c r="U1338" s="255"/>
      <c r="V1338" s="255"/>
      <c r="W1338" s="255"/>
      <c r="X1338" s="255"/>
      <c r="Y1338" s="255"/>
      <c r="Z1338" s="255"/>
      <c r="AA1338" s="255"/>
      <c r="AB1338" s="255"/>
      <c r="AC1338" s="255"/>
      <c r="AD1338" s="255"/>
      <c r="AE1338" s="255"/>
      <c r="AF1338" s="255"/>
      <c r="AG1338" s="255"/>
      <c r="AH1338" s="255"/>
      <c r="AI1338" s="255"/>
      <c r="AJ1338" s="255"/>
      <c r="AK1338" s="255"/>
      <c r="AL1338" s="255"/>
      <c r="AM1338" s="255"/>
      <c r="AN1338" s="255"/>
      <c r="AO1338" s="255"/>
      <c r="AP1338" s="255"/>
      <c r="AQ1338" s="255"/>
      <c r="AR1338" s="255"/>
      <c r="AS1338" s="255"/>
      <c r="AT1338" s="255"/>
      <c r="AU1338" s="255"/>
      <c r="AV1338" s="255"/>
      <c r="AW1338" s="255"/>
      <c r="AX1338" s="255"/>
    </row>
    <row r="1339" spans="2:50" x14ac:dyDescent="0.2">
      <c r="B1339" s="255"/>
      <c r="C1339" s="255"/>
      <c r="D1339" s="255"/>
      <c r="E1339" s="255"/>
      <c r="F1339" s="255"/>
      <c r="G1339" s="255"/>
      <c r="H1339" s="255"/>
      <c r="I1339" s="255"/>
      <c r="J1339" s="255"/>
      <c r="K1339" s="255"/>
      <c r="L1339" s="255"/>
      <c r="M1339" s="255"/>
      <c r="N1339" s="255"/>
      <c r="O1339" s="255"/>
      <c r="P1339" s="255"/>
      <c r="Q1339" s="255"/>
      <c r="R1339" s="255"/>
      <c r="S1339" s="255"/>
      <c r="T1339" s="255"/>
      <c r="U1339" s="255"/>
      <c r="V1339" s="255"/>
      <c r="W1339" s="255"/>
      <c r="X1339" s="255"/>
      <c r="Y1339" s="255"/>
      <c r="Z1339" s="255"/>
      <c r="AA1339" s="255"/>
      <c r="AB1339" s="255"/>
      <c r="AC1339" s="255"/>
      <c r="AD1339" s="255"/>
      <c r="AE1339" s="255"/>
      <c r="AF1339" s="255"/>
      <c r="AG1339" s="255"/>
      <c r="AH1339" s="255"/>
      <c r="AI1339" s="255"/>
      <c r="AJ1339" s="255"/>
      <c r="AK1339" s="255"/>
      <c r="AL1339" s="255"/>
      <c r="AM1339" s="255"/>
      <c r="AN1339" s="255"/>
      <c r="AO1339" s="255"/>
      <c r="AP1339" s="255"/>
      <c r="AQ1339" s="255"/>
      <c r="AR1339" s="255"/>
      <c r="AS1339" s="255"/>
      <c r="AT1339" s="255"/>
      <c r="AU1339" s="255"/>
      <c r="AV1339" s="255"/>
      <c r="AW1339" s="255"/>
      <c r="AX1339" s="255"/>
    </row>
    <row r="1340" spans="2:50" x14ac:dyDescent="0.2">
      <c r="B1340" s="255"/>
      <c r="C1340" s="255"/>
      <c r="D1340" s="255"/>
      <c r="E1340" s="255"/>
      <c r="F1340" s="255"/>
      <c r="G1340" s="255"/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  <c r="AQ1340" s="255"/>
      <c r="AR1340" s="255"/>
      <c r="AS1340" s="255"/>
      <c r="AT1340" s="255"/>
      <c r="AU1340" s="255"/>
      <c r="AV1340" s="255"/>
      <c r="AW1340" s="255"/>
      <c r="AX1340" s="255"/>
    </row>
    <row r="1341" spans="2:50" x14ac:dyDescent="0.2">
      <c r="B1341" s="255"/>
      <c r="C1341" s="255"/>
      <c r="D1341" s="255"/>
      <c r="E1341" s="255"/>
      <c r="F1341" s="255"/>
      <c r="G1341" s="255"/>
      <c r="H1341" s="255"/>
      <c r="I1341" s="255"/>
      <c r="J1341" s="255"/>
      <c r="K1341" s="255"/>
      <c r="L1341" s="255"/>
      <c r="M1341" s="255"/>
      <c r="N1341" s="255"/>
      <c r="O1341" s="255"/>
      <c r="P1341" s="255"/>
      <c r="Q1341" s="255"/>
      <c r="R1341" s="255"/>
      <c r="S1341" s="255"/>
      <c r="T1341" s="255"/>
      <c r="U1341" s="255"/>
      <c r="V1341" s="255"/>
      <c r="W1341" s="255"/>
      <c r="X1341" s="255"/>
      <c r="Y1341" s="255"/>
      <c r="Z1341" s="255"/>
      <c r="AA1341" s="255"/>
      <c r="AB1341" s="255"/>
      <c r="AC1341" s="255"/>
      <c r="AD1341" s="255"/>
      <c r="AE1341" s="255"/>
      <c r="AF1341" s="255"/>
      <c r="AG1341" s="255"/>
      <c r="AH1341" s="255"/>
      <c r="AI1341" s="255"/>
      <c r="AJ1341" s="255"/>
      <c r="AK1341" s="255"/>
      <c r="AL1341" s="255"/>
      <c r="AM1341" s="255"/>
      <c r="AN1341" s="255"/>
      <c r="AO1341" s="255"/>
      <c r="AP1341" s="255"/>
      <c r="AQ1341" s="255"/>
      <c r="AR1341" s="255"/>
      <c r="AS1341" s="255"/>
      <c r="AT1341" s="255"/>
      <c r="AU1341" s="255"/>
      <c r="AV1341" s="255"/>
      <c r="AW1341" s="255"/>
      <c r="AX1341" s="255"/>
    </row>
    <row r="1342" spans="2:50" x14ac:dyDescent="0.2">
      <c r="B1342" s="255"/>
      <c r="C1342" s="255"/>
      <c r="D1342" s="255"/>
      <c r="E1342" s="255"/>
      <c r="F1342" s="255"/>
      <c r="G1342" s="255"/>
      <c r="H1342" s="255"/>
      <c r="I1342" s="255"/>
      <c r="J1342" s="255"/>
      <c r="K1342" s="255"/>
      <c r="L1342" s="255"/>
      <c r="M1342" s="255"/>
      <c r="N1342" s="255"/>
      <c r="O1342" s="255"/>
      <c r="P1342" s="255"/>
      <c r="Q1342" s="255"/>
      <c r="R1342" s="255"/>
      <c r="S1342" s="255"/>
      <c r="T1342" s="255"/>
      <c r="U1342" s="255"/>
      <c r="V1342" s="255"/>
      <c r="W1342" s="255"/>
      <c r="X1342" s="255"/>
      <c r="Y1342" s="255"/>
      <c r="Z1342" s="255"/>
      <c r="AA1342" s="255"/>
      <c r="AB1342" s="255"/>
      <c r="AC1342" s="255"/>
      <c r="AD1342" s="255"/>
      <c r="AE1342" s="255"/>
      <c r="AF1342" s="255"/>
      <c r="AG1342" s="255"/>
      <c r="AH1342" s="255"/>
      <c r="AI1342" s="255"/>
      <c r="AJ1342" s="255"/>
      <c r="AK1342" s="255"/>
      <c r="AL1342" s="255"/>
      <c r="AM1342" s="255"/>
      <c r="AN1342" s="255"/>
      <c r="AO1342" s="255"/>
      <c r="AP1342" s="255"/>
      <c r="AQ1342" s="255"/>
      <c r="AR1342" s="255"/>
      <c r="AS1342" s="255"/>
      <c r="AT1342" s="255"/>
      <c r="AU1342" s="255"/>
      <c r="AV1342" s="255"/>
      <c r="AW1342" s="255"/>
      <c r="AX1342" s="255"/>
    </row>
    <row r="1343" spans="2:50" x14ac:dyDescent="0.2">
      <c r="B1343" s="255"/>
      <c r="C1343" s="255"/>
      <c r="D1343" s="255"/>
      <c r="E1343" s="255"/>
      <c r="F1343" s="255"/>
      <c r="G1343" s="255"/>
      <c r="H1343" s="255"/>
      <c r="I1343" s="255"/>
      <c r="J1343" s="255"/>
      <c r="K1343" s="255"/>
      <c r="L1343" s="255"/>
      <c r="M1343" s="255"/>
      <c r="N1343" s="255"/>
      <c r="O1343" s="255"/>
      <c r="P1343" s="255"/>
      <c r="Q1343" s="255"/>
      <c r="R1343" s="255"/>
      <c r="S1343" s="255"/>
      <c r="T1343" s="255"/>
      <c r="U1343" s="255"/>
      <c r="V1343" s="255"/>
      <c r="W1343" s="255"/>
      <c r="X1343" s="255"/>
      <c r="Y1343" s="255"/>
      <c r="Z1343" s="255"/>
      <c r="AA1343" s="255"/>
      <c r="AB1343" s="255"/>
      <c r="AC1343" s="255"/>
      <c r="AD1343" s="255"/>
      <c r="AE1343" s="255"/>
      <c r="AF1343" s="255"/>
      <c r="AG1343" s="255"/>
      <c r="AH1343" s="255"/>
      <c r="AI1343" s="255"/>
      <c r="AJ1343" s="255"/>
      <c r="AK1343" s="255"/>
      <c r="AL1343" s="255"/>
      <c r="AM1343" s="255"/>
      <c r="AN1343" s="255"/>
      <c r="AO1343" s="255"/>
      <c r="AP1343" s="255"/>
      <c r="AQ1343" s="255"/>
      <c r="AR1343" s="255"/>
      <c r="AS1343" s="255"/>
      <c r="AT1343" s="255"/>
      <c r="AU1343" s="255"/>
      <c r="AV1343" s="255"/>
      <c r="AW1343" s="255"/>
      <c r="AX1343" s="255"/>
    </row>
    <row r="1344" spans="2:50" x14ac:dyDescent="0.2">
      <c r="B1344" s="255"/>
      <c r="C1344" s="255"/>
      <c r="D1344" s="255"/>
      <c r="E1344" s="255"/>
      <c r="F1344" s="255"/>
      <c r="G1344" s="255"/>
      <c r="H1344" s="255"/>
      <c r="I1344" s="255"/>
      <c r="J1344" s="255"/>
      <c r="K1344" s="255"/>
      <c r="L1344" s="255"/>
      <c r="M1344" s="255"/>
      <c r="N1344" s="255"/>
      <c r="O1344" s="255"/>
      <c r="P1344" s="255"/>
      <c r="Q1344" s="255"/>
      <c r="R1344" s="255"/>
      <c r="S1344" s="255"/>
      <c r="T1344" s="255"/>
      <c r="U1344" s="255"/>
      <c r="V1344" s="255"/>
      <c r="W1344" s="255"/>
      <c r="X1344" s="255"/>
      <c r="Y1344" s="255"/>
      <c r="Z1344" s="255"/>
      <c r="AA1344" s="255"/>
      <c r="AB1344" s="255"/>
      <c r="AC1344" s="255"/>
      <c r="AD1344" s="255"/>
      <c r="AE1344" s="255"/>
      <c r="AF1344" s="255"/>
      <c r="AG1344" s="255"/>
      <c r="AH1344" s="255"/>
      <c r="AI1344" s="255"/>
      <c r="AJ1344" s="255"/>
      <c r="AK1344" s="255"/>
      <c r="AL1344" s="255"/>
      <c r="AM1344" s="255"/>
      <c r="AN1344" s="255"/>
      <c r="AO1344" s="255"/>
      <c r="AP1344" s="255"/>
      <c r="AQ1344" s="255"/>
      <c r="AR1344" s="255"/>
      <c r="AS1344" s="255"/>
      <c r="AT1344" s="255"/>
      <c r="AU1344" s="255"/>
      <c r="AV1344" s="255"/>
      <c r="AW1344" s="255"/>
      <c r="AX1344" s="255"/>
    </row>
    <row r="1345" spans="2:50" x14ac:dyDescent="0.2">
      <c r="B1345" s="255"/>
      <c r="C1345" s="255"/>
      <c r="D1345" s="255"/>
      <c r="E1345" s="255"/>
      <c r="F1345" s="255"/>
      <c r="G1345" s="255"/>
      <c r="H1345" s="255"/>
      <c r="I1345" s="255"/>
      <c r="J1345" s="255"/>
      <c r="K1345" s="255"/>
      <c r="L1345" s="255"/>
      <c r="M1345" s="255"/>
      <c r="N1345" s="255"/>
      <c r="O1345" s="255"/>
      <c r="P1345" s="255"/>
      <c r="Q1345" s="255"/>
      <c r="R1345" s="255"/>
      <c r="S1345" s="255"/>
      <c r="T1345" s="255"/>
      <c r="U1345" s="255"/>
      <c r="V1345" s="255"/>
      <c r="W1345" s="255"/>
      <c r="X1345" s="255"/>
      <c r="Y1345" s="255"/>
      <c r="Z1345" s="255"/>
      <c r="AA1345" s="255"/>
      <c r="AB1345" s="255"/>
      <c r="AC1345" s="255"/>
      <c r="AD1345" s="255"/>
      <c r="AE1345" s="255"/>
      <c r="AF1345" s="255"/>
      <c r="AG1345" s="255"/>
      <c r="AH1345" s="255"/>
      <c r="AI1345" s="255"/>
      <c r="AJ1345" s="255"/>
      <c r="AK1345" s="255"/>
      <c r="AL1345" s="255"/>
      <c r="AM1345" s="255"/>
      <c r="AN1345" s="255"/>
      <c r="AO1345" s="255"/>
      <c r="AP1345" s="255"/>
      <c r="AQ1345" s="255"/>
      <c r="AR1345" s="255"/>
      <c r="AS1345" s="255"/>
      <c r="AT1345" s="255"/>
      <c r="AU1345" s="255"/>
      <c r="AV1345" s="255"/>
      <c r="AW1345" s="255"/>
      <c r="AX1345" s="255"/>
    </row>
    <row r="1346" spans="2:50" x14ac:dyDescent="0.2">
      <c r="B1346" s="255"/>
      <c r="C1346" s="255"/>
      <c r="D1346" s="255"/>
      <c r="E1346" s="255"/>
      <c r="F1346" s="255"/>
      <c r="G1346" s="255"/>
      <c r="H1346" s="255"/>
      <c r="I1346" s="255"/>
      <c r="J1346" s="255"/>
      <c r="K1346" s="255"/>
      <c r="L1346" s="255"/>
      <c r="M1346" s="255"/>
      <c r="N1346" s="255"/>
      <c r="O1346" s="255"/>
      <c r="P1346" s="255"/>
      <c r="Q1346" s="255"/>
      <c r="R1346" s="255"/>
      <c r="S1346" s="255"/>
      <c r="T1346" s="255"/>
      <c r="U1346" s="255"/>
      <c r="V1346" s="255"/>
      <c r="W1346" s="255"/>
      <c r="X1346" s="255"/>
      <c r="Y1346" s="255"/>
      <c r="Z1346" s="255"/>
      <c r="AA1346" s="255"/>
      <c r="AB1346" s="255"/>
      <c r="AC1346" s="255"/>
      <c r="AD1346" s="255"/>
      <c r="AE1346" s="255"/>
      <c r="AF1346" s="255"/>
      <c r="AG1346" s="255"/>
      <c r="AH1346" s="255"/>
      <c r="AI1346" s="255"/>
      <c r="AJ1346" s="255"/>
      <c r="AK1346" s="255"/>
      <c r="AL1346" s="255"/>
      <c r="AM1346" s="255"/>
      <c r="AN1346" s="255"/>
      <c r="AO1346" s="255"/>
      <c r="AP1346" s="255"/>
      <c r="AQ1346" s="255"/>
      <c r="AR1346" s="255"/>
      <c r="AS1346" s="255"/>
      <c r="AT1346" s="255"/>
      <c r="AU1346" s="255"/>
      <c r="AV1346" s="255"/>
      <c r="AW1346" s="255"/>
      <c r="AX1346" s="255"/>
    </row>
    <row r="1347" spans="2:50" x14ac:dyDescent="0.2">
      <c r="B1347" s="255"/>
      <c r="C1347" s="255"/>
      <c r="D1347" s="255"/>
      <c r="E1347" s="255"/>
      <c r="F1347" s="255"/>
      <c r="G1347" s="255"/>
      <c r="H1347" s="255"/>
      <c r="I1347" s="255"/>
      <c r="J1347" s="255"/>
      <c r="K1347" s="255"/>
      <c r="L1347" s="255"/>
      <c r="M1347" s="255"/>
      <c r="N1347" s="255"/>
      <c r="O1347" s="255"/>
      <c r="P1347" s="255"/>
      <c r="Q1347" s="255"/>
      <c r="R1347" s="255"/>
      <c r="S1347" s="255"/>
      <c r="T1347" s="255"/>
      <c r="U1347" s="255"/>
      <c r="V1347" s="255"/>
      <c r="W1347" s="255"/>
      <c r="X1347" s="255"/>
      <c r="Y1347" s="255"/>
      <c r="Z1347" s="255"/>
      <c r="AA1347" s="255"/>
      <c r="AB1347" s="255"/>
      <c r="AC1347" s="255"/>
      <c r="AD1347" s="255"/>
      <c r="AE1347" s="255"/>
      <c r="AF1347" s="255"/>
      <c r="AG1347" s="255"/>
      <c r="AH1347" s="255"/>
      <c r="AI1347" s="255"/>
      <c r="AJ1347" s="255"/>
      <c r="AK1347" s="255"/>
      <c r="AL1347" s="255"/>
      <c r="AM1347" s="255"/>
      <c r="AN1347" s="255"/>
      <c r="AO1347" s="255"/>
      <c r="AP1347" s="255"/>
      <c r="AQ1347" s="255"/>
      <c r="AR1347" s="255"/>
      <c r="AS1347" s="255"/>
      <c r="AT1347" s="255"/>
      <c r="AU1347" s="255"/>
      <c r="AV1347" s="255"/>
      <c r="AW1347" s="255"/>
      <c r="AX1347" s="255"/>
    </row>
    <row r="1348" spans="2:50" x14ac:dyDescent="0.2">
      <c r="B1348" s="255"/>
      <c r="C1348" s="255"/>
      <c r="D1348" s="255"/>
      <c r="E1348" s="255"/>
      <c r="F1348" s="255"/>
      <c r="G1348" s="255"/>
      <c r="H1348" s="255"/>
      <c r="I1348" s="255"/>
      <c r="J1348" s="255"/>
      <c r="K1348" s="255"/>
      <c r="L1348" s="255"/>
      <c r="M1348" s="255"/>
      <c r="N1348" s="255"/>
      <c r="O1348" s="255"/>
      <c r="P1348" s="255"/>
      <c r="Q1348" s="255"/>
      <c r="R1348" s="255"/>
      <c r="S1348" s="255"/>
      <c r="T1348" s="255"/>
      <c r="U1348" s="255"/>
      <c r="V1348" s="255"/>
      <c r="W1348" s="255"/>
      <c r="X1348" s="255"/>
      <c r="Y1348" s="255"/>
      <c r="Z1348" s="255"/>
      <c r="AA1348" s="255"/>
      <c r="AB1348" s="255"/>
      <c r="AC1348" s="255"/>
      <c r="AD1348" s="255"/>
      <c r="AE1348" s="255"/>
      <c r="AF1348" s="255"/>
      <c r="AG1348" s="255"/>
      <c r="AH1348" s="255"/>
      <c r="AI1348" s="255"/>
      <c r="AJ1348" s="255"/>
      <c r="AK1348" s="255"/>
      <c r="AL1348" s="255"/>
      <c r="AM1348" s="255"/>
      <c r="AN1348" s="255"/>
      <c r="AO1348" s="255"/>
      <c r="AP1348" s="255"/>
      <c r="AQ1348" s="255"/>
      <c r="AR1348" s="255"/>
      <c r="AS1348" s="255"/>
      <c r="AT1348" s="255"/>
      <c r="AU1348" s="255"/>
      <c r="AV1348" s="255"/>
      <c r="AW1348" s="255"/>
      <c r="AX1348" s="255"/>
    </row>
    <row r="1349" spans="2:50" x14ac:dyDescent="0.2">
      <c r="B1349" s="255"/>
      <c r="C1349" s="255"/>
      <c r="D1349" s="255"/>
      <c r="E1349" s="255"/>
      <c r="F1349" s="255"/>
      <c r="G1349" s="255"/>
      <c r="H1349" s="255"/>
      <c r="I1349" s="255"/>
      <c r="J1349" s="255"/>
      <c r="K1349" s="255"/>
      <c r="L1349" s="255"/>
      <c r="M1349" s="255"/>
      <c r="N1349" s="255"/>
      <c r="O1349" s="255"/>
      <c r="P1349" s="255"/>
      <c r="Q1349" s="255"/>
      <c r="R1349" s="255"/>
      <c r="S1349" s="255"/>
      <c r="T1349" s="255"/>
      <c r="U1349" s="255"/>
      <c r="V1349" s="255"/>
      <c r="W1349" s="255"/>
      <c r="X1349" s="255"/>
      <c r="Y1349" s="255"/>
      <c r="Z1349" s="255"/>
      <c r="AA1349" s="255"/>
      <c r="AB1349" s="255"/>
      <c r="AC1349" s="255"/>
      <c r="AD1349" s="255"/>
      <c r="AE1349" s="255"/>
      <c r="AF1349" s="255"/>
      <c r="AG1349" s="255"/>
      <c r="AH1349" s="255"/>
      <c r="AI1349" s="255"/>
      <c r="AJ1349" s="255"/>
      <c r="AK1349" s="255"/>
      <c r="AL1349" s="255"/>
      <c r="AM1349" s="255"/>
      <c r="AN1349" s="255"/>
      <c r="AO1349" s="255"/>
      <c r="AP1349" s="255"/>
      <c r="AQ1349" s="255"/>
      <c r="AR1349" s="255"/>
      <c r="AS1349" s="255"/>
      <c r="AT1349" s="255"/>
      <c r="AU1349" s="255"/>
      <c r="AV1349" s="255"/>
      <c r="AW1349" s="255"/>
      <c r="AX1349" s="255"/>
    </row>
    <row r="1350" spans="2:50" x14ac:dyDescent="0.2">
      <c r="B1350" s="255"/>
      <c r="C1350" s="255"/>
      <c r="D1350" s="255"/>
      <c r="E1350" s="255"/>
      <c r="F1350" s="255"/>
      <c r="G1350" s="255"/>
      <c r="H1350" s="255"/>
      <c r="I1350" s="255"/>
      <c r="J1350" s="255"/>
      <c r="K1350" s="255"/>
      <c r="L1350" s="255"/>
      <c r="M1350" s="255"/>
      <c r="N1350" s="255"/>
      <c r="O1350" s="255"/>
      <c r="P1350" s="255"/>
      <c r="Q1350" s="255"/>
      <c r="R1350" s="255"/>
      <c r="S1350" s="255"/>
      <c r="T1350" s="255"/>
      <c r="U1350" s="255"/>
      <c r="V1350" s="255"/>
      <c r="W1350" s="255"/>
      <c r="X1350" s="255"/>
      <c r="Y1350" s="255"/>
      <c r="Z1350" s="255"/>
      <c r="AA1350" s="255"/>
      <c r="AB1350" s="255"/>
      <c r="AC1350" s="255"/>
      <c r="AD1350" s="255"/>
      <c r="AE1350" s="255"/>
      <c r="AF1350" s="255"/>
      <c r="AG1350" s="255"/>
      <c r="AH1350" s="255"/>
      <c r="AI1350" s="255"/>
      <c r="AJ1350" s="255"/>
      <c r="AK1350" s="255"/>
      <c r="AL1350" s="255"/>
      <c r="AM1350" s="255"/>
      <c r="AN1350" s="255"/>
      <c r="AO1350" s="255"/>
      <c r="AP1350" s="255"/>
      <c r="AQ1350" s="255"/>
      <c r="AR1350" s="255"/>
      <c r="AS1350" s="255"/>
      <c r="AT1350" s="255"/>
      <c r="AU1350" s="255"/>
      <c r="AV1350" s="255"/>
      <c r="AW1350" s="255"/>
      <c r="AX1350" s="255"/>
    </row>
    <row r="1351" spans="2:50" x14ac:dyDescent="0.2">
      <c r="B1351" s="255"/>
      <c r="C1351" s="255"/>
      <c r="D1351" s="255"/>
      <c r="E1351" s="255"/>
      <c r="F1351" s="255"/>
      <c r="G1351" s="255"/>
      <c r="H1351" s="255"/>
      <c r="I1351" s="255"/>
      <c r="J1351" s="255"/>
      <c r="K1351" s="255"/>
      <c r="L1351" s="255"/>
      <c r="M1351" s="255"/>
      <c r="N1351" s="255"/>
      <c r="O1351" s="255"/>
      <c r="P1351" s="255"/>
      <c r="Q1351" s="255"/>
      <c r="R1351" s="255"/>
      <c r="S1351" s="255"/>
      <c r="T1351" s="255"/>
      <c r="U1351" s="255"/>
      <c r="V1351" s="255"/>
      <c r="W1351" s="255"/>
      <c r="X1351" s="255"/>
      <c r="Y1351" s="255"/>
      <c r="Z1351" s="255"/>
      <c r="AA1351" s="255"/>
      <c r="AB1351" s="255"/>
      <c r="AC1351" s="255"/>
      <c r="AD1351" s="255"/>
      <c r="AE1351" s="255"/>
      <c r="AF1351" s="255"/>
      <c r="AG1351" s="255"/>
      <c r="AH1351" s="255"/>
      <c r="AI1351" s="255"/>
      <c r="AJ1351" s="255"/>
      <c r="AK1351" s="255"/>
      <c r="AL1351" s="255"/>
      <c r="AM1351" s="255"/>
      <c r="AN1351" s="255"/>
      <c r="AO1351" s="255"/>
      <c r="AP1351" s="255"/>
      <c r="AQ1351" s="255"/>
      <c r="AR1351" s="255"/>
      <c r="AS1351" s="255"/>
      <c r="AT1351" s="255"/>
      <c r="AU1351" s="255"/>
      <c r="AV1351" s="255"/>
      <c r="AW1351" s="255"/>
      <c r="AX1351" s="255"/>
    </row>
    <row r="1352" spans="2:50" x14ac:dyDescent="0.2">
      <c r="B1352" s="255"/>
      <c r="C1352" s="255"/>
      <c r="D1352" s="255"/>
      <c r="E1352" s="255"/>
      <c r="F1352" s="255"/>
      <c r="G1352" s="255"/>
      <c r="H1352" s="255"/>
      <c r="I1352" s="255"/>
      <c r="J1352" s="255"/>
      <c r="K1352" s="255"/>
      <c r="L1352" s="255"/>
      <c r="M1352" s="255"/>
      <c r="N1352" s="255"/>
      <c r="O1352" s="255"/>
      <c r="P1352" s="255"/>
      <c r="Q1352" s="255"/>
      <c r="R1352" s="255"/>
      <c r="S1352" s="255"/>
      <c r="T1352" s="255"/>
      <c r="U1352" s="255"/>
      <c r="V1352" s="255"/>
      <c r="W1352" s="255"/>
      <c r="X1352" s="255"/>
      <c r="Y1352" s="255"/>
      <c r="Z1352" s="255"/>
      <c r="AA1352" s="255"/>
      <c r="AB1352" s="255"/>
      <c r="AC1352" s="255"/>
      <c r="AD1352" s="255"/>
      <c r="AE1352" s="255"/>
      <c r="AF1352" s="255"/>
      <c r="AG1352" s="255"/>
      <c r="AH1352" s="255"/>
      <c r="AI1352" s="255"/>
      <c r="AJ1352" s="255"/>
      <c r="AK1352" s="255"/>
      <c r="AL1352" s="255"/>
      <c r="AM1352" s="255"/>
      <c r="AN1352" s="255"/>
      <c r="AO1352" s="255"/>
      <c r="AP1352" s="255"/>
      <c r="AQ1352" s="255"/>
      <c r="AR1352" s="255"/>
      <c r="AS1352" s="255"/>
      <c r="AT1352" s="255"/>
      <c r="AU1352" s="255"/>
      <c r="AV1352" s="255"/>
      <c r="AW1352" s="255"/>
      <c r="AX1352" s="255"/>
    </row>
    <row r="1353" spans="2:50" x14ac:dyDescent="0.2">
      <c r="B1353" s="255"/>
      <c r="C1353" s="255"/>
      <c r="D1353" s="255"/>
      <c r="E1353" s="255"/>
      <c r="F1353" s="255"/>
      <c r="G1353" s="255"/>
      <c r="H1353" s="255"/>
      <c r="I1353" s="255"/>
      <c r="J1353" s="255"/>
      <c r="K1353" s="255"/>
      <c r="L1353" s="255"/>
      <c r="M1353" s="255"/>
      <c r="N1353" s="255"/>
      <c r="O1353" s="255"/>
      <c r="P1353" s="255"/>
      <c r="Q1353" s="255"/>
      <c r="R1353" s="255"/>
      <c r="S1353" s="255"/>
      <c r="T1353" s="255"/>
      <c r="U1353" s="255"/>
      <c r="V1353" s="255"/>
      <c r="W1353" s="255"/>
      <c r="X1353" s="255"/>
      <c r="Y1353" s="255"/>
      <c r="Z1353" s="255"/>
      <c r="AA1353" s="255"/>
      <c r="AB1353" s="255"/>
      <c r="AC1353" s="255"/>
      <c r="AD1353" s="255"/>
      <c r="AE1353" s="255"/>
      <c r="AF1353" s="255"/>
      <c r="AG1353" s="255"/>
      <c r="AH1353" s="255"/>
      <c r="AI1353" s="255"/>
      <c r="AJ1353" s="255"/>
      <c r="AK1353" s="255"/>
      <c r="AL1353" s="255"/>
      <c r="AM1353" s="255"/>
      <c r="AN1353" s="255"/>
      <c r="AO1353" s="255"/>
      <c r="AP1353" s="255"/>
      <c r="AQ1353" s="255"/>
      <c r="AR1353" s="255"/>
      <c r="AS1353" s="255"/>
      <c r="AT1353" s="255"/>
      <c r="AU1353" s="255"/>
      <c r="AV1353" s="255"/>
      <c r="AW1353" s="255"/>
      <c r="AX1353" s="255"/>
    </row>
    <row r="1354" spans="2:50" x14ac:dyDescent="0.2">
      <c r="B1354" s="255"/>
      <c r="C1354" s="255"/>
      <c r="D1354" s="255"/>
      <c r="E1354" s="255"/>
      <c r="F1354" s="255"/>
      <c r="G1354" s="255"/>
      <c r="H1354" s="255"/>
      <c r="I1354" s="255"/>
      <c r="J1354" s="255"/>
      <c r="K1354" s="255"/>
      <c r="L1354" s="255"/>
      <c r="M1354" s="255"/>
      <c r="N1354" s="255"/>
      <c r="O1354" s="255"/>
      <c r="P1354" s="255"/>
      <c r="Q1354" s="255"/>
      <c r="R1354" s="255"/>
      <c r="S1354" s="255"/>
      <c r="T1354" s="255"/>
      <c r="U1354" s="255"/>
      <c r="V1354" s="255"/>
      <c r="W1354" s="255"/>
      <c r="X1354" s="255"/>
      <c r="Y1354" s="255"/>
      <c r="Z1354" s="255"/>
      <c r="AA1354" s="255"/>
      <c r="AB1354" s="255"/>
      <c r="AC1354" s="255"/>
      <c r="AD1354" s="255"/>
      <c r="AE1354" s="255"/>
      <c r="AF1354" s="255"/>
      <c r="AG1354" s="255"/>
      <c r="AH1354" s="255"/>
      <c r="AI1354" s="255"/>
      <c r="AJ1354" s="255"/>
      <c r="AK1354" s="255"/>
      <c r="AL1354" s="255"/>
      <c r="AM1354" s="255"/>
      <c r="AN1354" s="255"/>
      <c r="AO1354" s="255"/>
      <c r="AP1354" s="255"/>
      <c r="AQ1354" s="255"/>
      <c r="AR1354" s="255"/>
      <c r="AS1354" s="255"/>
      <c r="AT1354" s="255"/>
      <c r="AU1354" s="255"/>
      <c r="AV1354" s="255"/>
      <c r="AW1354" s="255"/>
      <c r="AX1354" s="255"/>
    </row>
    <row r="1355" spans="2:50" x14ac:dyDescent="0.2">
      <c r="B1355" s="255"/>
      <c r="C1355" s="255"/>
      <c r="D1355" s="255"/>
      <c r="E1355" s="255"/>
      <c r="F1355" s="255"/>
      <c r="G1355" s="255"/>
      <c r="H1355" s="255"/>
      <c r="I1355" s="255"/>
      <c r="J1355" s="255"/>
      <c r="K1355" s="255"/>
      <c r="L1355" s="255"/>
      <c r="M1355" s="255"/>
      <c r="N1355" s="255"/>
      <c r="O1355" s="255"/>
      <c r="P1355" s="255"/>
      <c r="Q1355" s="255"/>
      <c r="R1355" s="255"/>
      <c r="S1355" s="255"/>
      <c r="T1355" s="255"/>
      <c r="U1355" s="255"/>
      <c r="V1355" s="255"/>
      <c r="W1355" s="255"/>
      <c r="X1355" s="255"/>
      <c r="Y1355" s="255"/>
      <c r="Z1355" s="255"/>
      <c r="AA1355" s="255"/>
      <c r="AB1355" s="255"/>
      <c r="AC1355" s="255"/>
      <c r="AD1355" s="255"/>
      <c r="AE1355" s="255"/>
      <c r="AF1355" s="255"/>
      <c r="AG1355" s="255"/>
      <c r="AH1355" s="255"/>
      <c r="AI1355" s="255"/>
      <c r="AJ1355" s="255"/>
      <c r="AK1355" s="255"/>
      <c r="AL1355" s="255"/>
      <c r="AM1355" s="255"/>
      <c r="AN1355" s="255"/>
      <c r="AO1355" s="255"/>
      <c r="AP1355" s="255"/>
      <c r="AQ1355" s="255"/>
      <c r="AR1355" s="255"/>
      <c r="AS1355" s="255"/>
      <c r="AT1355" s="255"/>
      <c r="AU1355" s="255"/>
      <c r="AV1355" s="255"/>
      <c r="AW1355" s="255"/>
      <c r="AX1355" s="255"/>
    </row>
    <row r="1356" spans="2:50" x14ac:dyDescent="0.2">
      <c r="B1356" s="255"/>
      <c r="C1356" s="255"/>
      <c r="D1356" s="255"/>
      <c r="E1356" s="255"/>
      <c r="F1356" s="255"/>
      <c r="G1356" s="255"/>
      <c r="H1356" s="255"/>
      <c r="I1356" s="255"/>
      <c r="J1356" s="255"/>
      <c r="K1356" s="255"/>
      <c r="L1356" s="255"/>
      <c r="M1356" s="255"/>
      <c r="N1356" s="255"/>
      <c r="O1356" s="255"/>
      <c r="P1356" s="255"/>
      <c r="Q1356" s="255"/>
      <c r="R1356" s="255"/>
      <c r="S1356" s="255"/>
      <c r="T1356" s="255"/>
      <c r="U1356" s="255"/>
      <c r="V1356" s="255"/>
      <c r="W1356" s="255"/>
      <c r="X1356" s="255"/>
      <c r="Y1356" s="255"/>
      <c r="Z1356" s="255"/>
      <c r="AA1356" s="255"/>
      <c r="AB1356" s="255"/>
      <c r="AC1356" s="255"/>
      <c r="AD1356" s="255"/>
      <c r="AE1356" s="255"/>
      <c r="AF1356" s="255"/>
      <c r="AG1356" s="255"/>
      <c r="AH1356" s="255"/>
      <c r="AI1356" s="255"/>
      <c r="AJ1356" s="255"/>
      <c r="AK1356" s="255"/>
      <c r="AL1356" s="255"/>
      <c r="AM1356" s="255"/>
      <c r="AN1356" s="255"/>
      <c r="AO1356" s="255"/>
      <c r="AP1356" s="255"/>
      <c r="AQ1356" s="255"/>
      <c r="AR1356" s="255"/>
      <c r="AS1356" s="255"/>
      <c r="AT1356" s="255"/>
      <c r="AU1356" s="255"/>
      <c r="AV1356" s="255"/>
      <c r="AW1356" s="255"/>
      <c r="AX1356" s="255"/>
    </row>
    <row r="1357" spans="2:50" x14ac:dyDescent="0.2">
      <c r="B1357" s="255"/>
      <c r="C1357" s="255"/>
      <c r="D1357" s="255"/>
      <c r="E1357" s="255"/>
      <c r="F1357" s="255"/>
      <c r="G1357" s="255"/>
      <c r="H1357" s="255"/>
      <c r="I1357" s="255"/>
      <c r="J1357" s="255"/>
      <c r="K1357" s="255"/>
      <c r="L1357" s="255"/>
      <c r="M1357" s="255"/>
      <c r="N1357" s="255"/>
      <c r="O1357" s="255"/>
      <c r="P1357" s="255"/>
      <c r="Q1357" s="255"/>
      <c r="R1357" s="255"/>
      <c r="S1357" s="255"/>
      <c r="T1357" s="255"/>
      <c r="U1357" s="255"/>
      <c r="V1357" s="255"/>
      <c r="W1357" s="255"/>
      <c r="X1357" s="255"/>
      <c r="Y1357" s="255"/>
      <c r="Z1357" s="255"/>
      <c r="AA1357" s="255"/>
      <c r="AB1357" s="255"/>
      <c r="AC1357" s="255"/>
      <c r="AD1357" s="255"/>
      <c r="AE1357" s="255"/>
      <c r="AF1357" s="255"/>
      <c r="AG1357" s="255"/>
      <c r="AH1357" s="255"/>
      <c r="AI1357" s="255"/>
      <c r="AJ1357" s="255"/>
      <c r="AK1357" s="255"/>
      <c r="AL1357" s="255"/>
      <c r="AM1357" s="255"/>
      <c r="AN1357" s="255"/>
      <c r="AO1357" s="255"/>
      <c r="AP1357" s="255"/>
      <c r="AQ1357" s="255"/>
      <c r="AR1357" s="255"/>
      <c r="AS1357" s="255"/>
      <c r="AT1357" s="255"/>
      <c r="AU1357" s="255"/>
      <c r="AV1357" s="255"/>
      <c r="AW1357" s="255"/>
      <c r="AX1357" s="255"/>
    </row>
    <row r="1358" spans="2:50" x14ac:dyDescent="0.2">
      <c r="B1358" s="255"/>
      <c r="C1358" s="255"/>
      <c r="D1358" s="255"/>
      <c r="E1358" s="255"/>
      <c r="F1358" s="255"/>
      <c r="G1358" s="255"/>
      <c r="H1358" s="255"/>
      <c r="I1358" s="255"/>
      <c r="J1358" s="255"/>
      <c r="K1358" s="255"/>
      <c r="L1358" s="255"/>
      <c r="M1358" s="255"/>
      <c r="N1358" s="255"/>
      <c r="O1358" s="255"/>
      <c r="P1358" s="255"/>
      <c r="Q1358" s="255"/>
      <c r="R1358" s="255"/>
      <c r="S1358" s="255"/>
      <c r="T1358" s="255"/>
      <c r="U1358" s="255"/>
      <c r="V1358" s="255"/>
      <c r="W1358" s="255"/>
      <c r="X1358" s="255"/>
      <c r="Y1358" s="255"/>
      <c r="Z1358" s="255"/>
      <c r="AA1358" s="255"/>
      <c r="AB1358" s="255"/>
      <c r="AC1358" s="255"/>
      <c r="AD1358" s="255"/>
      <c r="AE1358" s="255"/>
      <c r="AF1358" s="255"/>
      <c r="AG1358" s="255"/>
      <c r="AH1358" s="255"/>
      <c r="AI1358" s="255"/>
      <c r="AJ1358" s="255"/>
      <c r="AK1358" s="255"/>
      <c r="AL1358" s="255"/>
      <c r="AM1358" s="255"/>
      <c r="AN1358" s="255"/>
      <c r="AO1358" s="255"/>
      <c r="AP1358" s="255"/>
      <c r="AQ1358" s="255"/>
      <c r="AR1358" s="255"/>
      <c r="AS1358" s="255"/>
      <c r="AT1358" s="255"/>
      <c r="AU1358" s="255"/>
      <c r="AV1358" s="255"/>
      <c r="AW1358" s="255"/>
      <c r="AX1358" s="255"/>
    </row>
    <row r="1359" spans="2:50" x14ac:dyDescent="0.2">
      <c r="B1359" s="255"/>
      <c r="C1359" s="255"/>
      <c r="D1359" s="255"/>
      <c r="E1359" s="255"/>
      <c r="F1359" s="255"/>
      <c r="G1359" s="255"/>
      <c r="H1359" s="255"/>
      <c r="I1359" s="255"/>
      <c r="J1359" s="255"/>
      <c r="K1359" s="255"/>
      <c r="L1359" s="255"/>
      <c r="M1359" s="255"/>
      <c r="N1359" s="255"/>
      <c r="O1359" s="255"/>
      <c r="P1359" s="255"/>
      <c r="Q1359" s="255"/>
      <c r="R1359" s="255"/>
      <c r="S1359" s="255"/>
      <c r="T1359" s="255"/>
      <c r="U1359" s="255"/>
      <c r="V1359" s="255"/>
      <c r="W1359" s="255"/>
      <c r="X1359" s="255"/>
      <c r="Y1359" s="255"/>
      <c r="Z1359" s="255"/>
      <c r="AA1359" s="255"/>
      <c r="AB1359" s="255"/>
      <c r="AC1359" s="255"/>
      <c r="AD1359" s="255"/>
      <c r="AE1359" s="255"/>
      <c r="AF1359" s="255"/>
      <c r="AG1359" s="255"/>
      <c r="AH1359" s="255"/>
      <c r="AI1359" s="255"/>
      <c r="AJ1359" s="255"/>
      <c r="AK1359" s="255"/>
      <c r="AL1359" s="255"/>
      <c r="AM1359" s="255"/>
      <c r="AN1359" s="255"/>
      <c r="AO1359" s="255"/>
      <c r="AP1359" s="255"/>
      <c r="AQ1359" s="255"/>
      <c r="AR1359" s="255"/>
      <c r="AS1359" s="255"/>
      <c r="AT1359" s="255"/>
      <c r="AU1359" s="255"/>
      <c r="AV1359" s="255"/>
      <c r="AW1359" s="255"/>
      <c r="AX1359" s="255"/>
    </row>
    <row r="1360" spans="2:50" x14ac:dyDescent="0.2">
      <c r="B1360" s="255"/>
      <c r="C1360" s="255"/>
      <c r="D1360" s="255"/>
      <c r="E1360" s="255"/>
      <c r="F1360" s="255"/>
      <c r="G1360" s="255"/>
      <c r="H1360" s="255"/>
      <c r="I1360" s="255"/>
      <c r="J1360" s="255"/>
      <c r="K1360" s="255"/>
      <c r="L1360" s="255"/>
      <c r="M1360" s="255"/>
      <c r="N1360" s="255"/>
      <c r="O1360" s="255"/>
      <c r="P1360" s="255"/>
      <c r="Q1360" s="255"/>
      <c r="R1360" s="255"/>
      <c r="S1360" s="255"/>
      <c r="T1360" s="255"/>
      <c r="U1360" s="255"/>
      <c r="V1360" s="255"/>
      <c r="W1360" s="255"/>
      <c r="X1360" s="255"/>
      <c r="Y1360" s="255"/>
      <c r="Z1360" s="255"/>
      <c r="AA1360" s="255"/>
      <c r="AB1360" s="255"/>
      <c r="AC1360" s="255"/>
      <c r="AD1360" s="255"/>
      <c r="AE1360" s="255"/>
      <c r="AF1360" s="255"/>
      <c r="AG1360" s="255"/>
      <c r="AH1360" s="255"/>
      <c r="AI1360" s="255"/>
      <c r="AJ1360" s="255"/>
      <c r="AK1360" s="255"/>
      <c r="AL1360" s="255"/>
      <c r="AM1360" s="255"/>
      <c r="AN1360" s="255"/>
      <c r="AO1360" s="255"/>
      <c r="AP1360" s="255"/>
      <c r="AQ1360" s="255"/>
      <c r="AR1360" s="255"/>
      <c r="AS1360" s="255"/>
      <c r="AT1360" s="255"/>
      <c r="AU1360" s="255"/>
      <c r="AV1360" s="255"/>
      <c r="AW1360" s="255"/>
      <c r="AX1360" s="255"/>
    </row>
    <row r="1361" spans="2:50" x14ac:dyDescent="0.2">
      <c r="B1361" s="255"/>
      <c r="C1361" s="255"/>
      <c r="D1361" s="255"/>
      <c r="E1361" s="255"/>
      <c r="F1361" s="255"/>
      <c r="G1361" s="255"/>
      <c r="H1361" s="255"/>
      <c r="I1361" s="255"/>
      <c r="J1361" s="255"/>
      <c r="K1361" s="255"/>
      <c r="L1361" s="255"/>
      <c r="M1361" s="255"/>
      <c r="N1361" s="255"/>
      <c r="O1361" s="255"/>
      <c r="P1361" s="255"/>
      <c r="Q1361" s="255"/>
      <c r="R1361" s="255"/>
      <c r="S1361" s="255"/>
      <c r="T1361" s="255"/>
      <c r="U1361" s="255"/>
      <c r="V1361" s="255"/>
      <c r="W1361" s="255"/>
      <c r="X1361" s="255"/>
      <c r="Y1361" s="255"/>
      <c r="Z1361" s="255"/>
      <c r="AA1361" s="255"/>
      <c r="AB1361" s="255"/>
      <c r="AC1361" s="255"/>
      <c r="AD1361" s="255"/>
      <c r="AE1361" s="255"/>
      <c r="AF1361" s="255"/>
      <c r="AG1361" s="255"/>
      <c r="AH1361" s="255"/>
      <c r="AI1361" s="255"/>
      <c r="AJ1361" s="255"/>
      <c r="AK1361" s="255"/>
      <c r="AL1361" s="255"/>
      <c r="AM1361" s="255"/>
      <c r="AN1361" s="255"/>
      <c r="AO1361" s="255"/>
      <c r="AP1361" s="255"/>
      <c r="AQ1361" s="255"/>
      <c r="AR1361" s="255"/>
      <c r="AS1361" s="255"/>
      <c r="AT1361" s="255"/>
      <c r="AU1361" s="255"/>
      <c r="AV1361" s="255"/>
      <c r="AW1361" s="255"/>
      <c r="AX1361" s="255"/>
    </row>
    <row r="1362" spans="2:50" x14ac:dyDescent="0.2">
      <c r="B1362" s="255"/>
      <c r="C1362" s="255"/>
      <c r="D1362" s="255"/>
      <c r="E1362" s="255"/>
      <c r="F1362" s="255"/>
      <c r="G1362" s="255"/>
      <c r="H1362" s="255"/>
      <c r="I1362" s="255"/>
      <c r="J1362" s="255"/>
      <c r="K1362" s="255"/>
      <c r="L1362" s="255"/>
      <c r="M1362" s="255"/>
      <c r="N1362" s="255"/>
      <c r="O1362" s="255"/>
      <c r="P1362" s="255"/>
      <c r="Q1362" s="255"/>
      <c r="R1362" s="255"/>
      <c r="S1362" s="255"/>
      <c r="T1362" s="255"/>
      <c r="U1362" s="255"/>
      <c r="V1362" s="255"/>
      <c r="W1362" s="255"/>
      <c r="X1362" s="255"/>
      <c r="Y1362" s="255"/>
      <c r="Z1362" s="255"/>
      <c r="AA1362" s="255"/>
      <c r="AB1362" s="255"/>
      <c r="AC1362" s="255"/>
      <c r="AD1362" s="255"/>
      <c r="AE1362" s="255"/>
      <c r="AF1362" s="255"/>
      <c r="AG1362" s="255"/>
      <c r="AH1362" s="255"/>
      <c r="AI1362" s="255"/>
      <c r="AJ1362" s="255"/>
      <c r="AK1362" s="255"/>
      <c r="AL1362" s="255"/>
      <c r="AM1362" s="255"/>
      <c r="AN1362" s="255"/>
      <c r="AO1362" s="255"/>
      <c r="AP1362" s="255"/>
      <c r="AQ1362" s="255"/>
      <c r="AR1362" s="255"/>
      <c r="AS1362" s="255"/>
      <c r="AT1362" s="255"/>
      <c r="AU1362" s="255"/>
      <c r="AV1362" s="255"/>
      <c r="AW1362" s="255"/>
      <c r="AX1362" s="255"/>
    </row>
    <row r="1363" spans="2:50" x14ac:dyDescent="0.2">
      <c r="B1363" s="255"/>
      <c r="C1363" s="255"/>
      <c r="D1363" s="255"/>
      <c r="E1363" s="255"/>
      <c r="F1363" s="255"/>
      <c r="G1363" s="255"/>
      <c r="H1363" s="255"/>
      <c r="I1363" s="255"/>
      <c r="J1363" s="255"/>
      <c r="K1363" s="255"/>
      <c r="L1363" s="255"/>
      <c r="M1363" s="255"/>
      <c r="N1363" s="255"/>
      <c r="O1363" s="255"/>
      <c r="P1363" s="255"/>
      <c r="Q1363" s="255"/>
      <c r="R1363" s="255"/>
      <c r="S1363" s="255"/>
      <c r="T1363" s="255"/>
      <c r="U1363" s="255"/>
      <c r="V1363" s="255"/>
      <c r="W1363" s="255"/>
      <c r="X1363" s="255"/>
      <c r="Y1363" s="255"/>
      <c r="Z1363" s="255"/>
      <c r="AA1363" s="255"/>
      <c r="AB1363" s="255"/>
      <c r="AC1363" s="255"/>
      <c r="AD1363" s="255"/>
      <c r="AE1363" s="255"/>
      <c r="AF1363" s="255"/>
      <c r="AG1363" s="255"/>
      <c r="AH1363" s="255"/>
      <c r="AI1363" s="255"/>
      <c r="AJ1363" s="255"/>
      <c r="AK1363" s="255"/>
      <c r="AL1363" s="255"/>
      <c r="AM1363" s="255"/>
      <c r="AN1363" s="255"/>
      <c r="AO1363" s="255"/>
      <c r="AP1363" s="255"/>
      <c r="AQ1363" s="255"/>
      <c r="AR1363" s="255"/>
      <c r="AS1363" s="255"/>
      <c r="AT1363" s="255"/>
      <c r="AU1363" s="255"/>
      <c r="AV1363" s="255"/>
      <c r="AW1363" s="255"/>
      <c r="AX1363" s="255"/>
    </row>
    <row r="1364" spans="2:50" x14ac:dyDescent="0.2">
      <c r="B1364" s="255"/>
      <c r="C1364" s="255"/>
      <c r="D1364" s="255"/>
      <c r="E1364" s="255"/>
      <c r="F1364" s="255"/>
      <c r="G1364" s="255"/>
      <c r="H1364" s="255"/>
      <c r="I1364" s="255"/>
      <c r="J1364" s="255"/>
      <c r="K1364" s="255"/>
      <c r="L1364" s="255"/>
      <c r="M1364" s="255"/>
      <c r="N1364" s="255"/>
      <c r="O1364" s="255"/>
      <c r="P1364" s="255"/>
      <c r="Q1364" s="255"/>
      <c r="R1364" s="255"/>
      <c r="S1364" s="255"/>
      <c r="T1364" s="255"/>
      <c r="U1364" s="255"/>
      <c r="V1364" s="255"/>
      <c r="W1364" s="255"/>
      <c r="X1364" s="255"/>
      <c r="Y1364" s="255"/>
      <c r="Z1364" s="255"/>
      <c r="AA1364" s="255"/>
      <c r="AB1364" s="255"/>
      <c r="AC1364" s="255"/>
      <c r="AD1364" s="255"/>
      <c r="AE1364" s="255"/>
      <c r="AF1364" s="255"/>
      <c r="AG1364" s="255"/>
      <c r="AH1364" s="255"/>
      <c r="AI1364" s="255"/>
      <c r="AJ1364" s="255"/>
      <c r="AK1364" s="255"/>
      <c r="AL1364" s="255"/>
      <c r="AM1364" s="255"/>
      <c r="AN1364" s="255"/>
      <c r="AO1364" s="255"/>
      <c r="AP1364" s="255"/>
      <c r="AQ1364" s="255"/>
      <c r="AR1364" s="255"/>
      <c r="AS1364" s="255"/>
      <c r="AT1364" s="255"/>
      <c r="AU1364" s="255"/>
      <c r="AV1364" s="255"/>
      <c r="AW1364" s="255"/>
      <c r="AX1364" s="255"/>
    </row>
    <row r="1365" spans="2:50" x14ac:dyDescent="0.2">
      <c r="B1365" s="255"/>
      <c r="C1365" s="255"/>
      <c r="D1365" s="255"/>
      <c r="E1365" s="255"/>
      <c r="F1365" s="255"/>
      <c r="G1365" s="255"/>
      <c r="H1365" s="255"/>
      <c r="I1365" s="255"/>
      <c r="J1365" s="255"/>
      <c r="K1365" s="255"/>
      <c r="L1365" s="255"/>
      <c r="M1365" s="255"/>
      <c r="N1365" s="255"/>
      <c r="O1365" s="255"/>
      <c r="P1365" s="255"/>
      <c r="Q1365" s="255"/>
      <c r="R1365" s="255"/>
      <c r="S1365" s="255"/>
      <c r="T1365" s="255"/>
      <c r="U1365" s="255"/>
      <c r="V1365" s="255"/>
      <c r="W1365" s="255"/>
      <c r="X1365" s="255"/>
      <c r="Y1365" s="255"/>
      <c r="Z1365" s="255"/>
      <c r="AA1365" s="255"/>
      <c r="AB1365" s="255"/>
      <c r="AC1365" s="255"/>
      <c r="AD1365" s="255"/>
      <c r="AE1365" s="255"/>
      <c r="AF1365" s="255"/>
      <c r="AG1365" s="255"/>
      <c r="AH1365" s="255"/>
      <c r="AI1365" s="255"/>
      <c r="AJ1365" s="255"/>
      <c r="AK1365" s="255"/>
      <c r="AL1365" s="255"/>
      <c r="AM1365" s="255"/>
      <c r="AN1365" s="255"/>
      <c r="AO1365" s="255"/>
      <c r="AP1365" s="255"/>
      <c r="AQ1365" s="255"/>
      <c r="AR1365" s="255"/>
      <c r="AS1365" s="255"/>
      <c r="AT1365" s="255"/>
      <c r="AU1365" s="255"/>
      <c r="AV1365" s="255"/>
      <c r="AW1365" s="255"/>
      <c r="AX1365" s="255"/>
    </row>
    <row r="1366" spans="2:50" x14ac:dyDescent="0.2">
      <c r="B1366" s="255"/>
      <c r="C1366" s="255"/>
      <c r="D1366" s="255"/>
      <c r="E1366" s="255"/>
      <c r="F1366" s="255"/>
      <c r="G1366" s="255"/>
      <c r="H1366" s="255"/>
      <c r="I1366" s="255"/>
      <c r="J1366" s="255"/>
      <c r="K1366" s="255"/>
      <c r="L1366" s="255"/>
      <c r="M1366" s="255"/>
      <c r="N1366" s="255"/>
      <c r="O1366" s="255"/>
      <c r="P1366" s="255"/>
      <c r="Q1366" s="255"/>
      <c r="R1366" s="255"/>
      <c r="S1366" s="255"/>
      <c r="T1366" s="255"/>
      <c r="U1366" s="255"/>
      <c r="V1366" s="255"/>
      <c r="W1366" s="255"/>
      <c r="X1366" s="255"/>
      <c r="Y1366" s="255"/>
      <c r="Z1366" s="255"/>
      <c r="AA1366" s="255"/>
      <c r="AB1366" s="255"/>
      <c r="AC1366" s="255"/>
      <c r="AD1366" s="255"/>
      <c r="AE1366" s="255"/>
      <c r="AF1366" s="255"/>
      <c r="AG1366" s="255"/>
      <c r="AH1366" s="255"/>
      <c r="AI1366" s="255"/>
      <c r="AJ1366" s="255"/>
      <c r="AK1366" s="255"/>
      <c r="AL1366" s="255"/>
      <c r="AM1366" s="255"/>
      <c r="AN1366" s="255"/>
      <c r="AO1366" s="255"/>
      <c r="AP1366" s="255"/>
      <c r="AQ1366" s="255"/>
      <c r="AR1366" s="255"/>
      <c r="AS1366" s="255"/>
      <c r="AT1366" s="255"/>
      <c r="AU1366" s="255"/>
      <c r="AV1366" s="255"/>
      <c r="AW1366" s="255"/>
      <c r="AX1366" s="255"/>
    </row>
    <row r="1367" spans="2:50" x14ac:dyDescent="0.2">
      <c r="B1367" s="255"/>
      <c r="C1367" s="255"/>
      <c r="D1367" s="255"/>
      <c r="E1367" s="255"/>
      <c r="F1367" s="255"/>
      <c r="G1367" s="255"/>
      <c r="H1367" s="255"/>
      <c r="I1367" s="255"/>
      <c r="J1367" s="255"/>
      <c r="K1367" s="255"/>
      <c r="L1367" s="255"/>
      <c r="M1367" s="255"/>
      <c r="N1367" s="255"/>
      <c r="O1367" s="255"/>
      <c r="P1367" s="255"/>
      <c r="Q1367" s="255"/>
      <c r="R1367" s="255"/>
      <c r="S1367" s="255"/>
      <c r="T1367" s="255"/>
      <c r="U1367" s="255"/>
      <c r="V1367" s="255"/>
      <c r="W1367" s="255"/>
      <c r="X1367" s="255"/>
      <c r="Y1367" s="255"/>
      <c r="Z1367" s="255"/>
      <c r="AA1367" s="255"/>
      <c r="AB1367" s="255"/>
      <c r="AC1367" s="255"/>
      <c r="AD1367" s="255"/>
      <c r="AE1367" s="255"/>
      <c r="AF1367" s="255"/>
      <c r="AG1367" s="255"/>
      <c r="AH1367" s="255"/>
      <c r="AI1367" s="255"/>
      <c r="AJ1367" s="255"/>
      <c r="AK1367" s="255"/>
      <c r="AL1367" s="255"/>
      <c r="AM1367" s="255"/>
      <c r="AN1367" s="255"/>
      <c r="AO1367" s="255"/>
      <c r="AP1367" s="255"/>
      <c r="AQ1367" s="255"/>
      <c r="AR1367" s="255"/>
      <c r="AS1367" s="255"/>
      <c r="AT1367" s="255"/>
      <c r="AU1367" s="255"/>
      <c r="AV1367" s="255"/>
      <c r="AW1367" s="255"/>
      <c r="AX1367" s="255"/>
    </row>
    <row r="1368" spans="2:50" x14ac:dyDescent="0.2">
      <c r="B1368" s="255"/>
      <c r="C1368" s="255"/>
      <c r="D1368" s="255"/>
      <c r="E1368" s="255"/>
      <c r="F1368" s="255"/>
      <c r="G1368" s="255"/>
      <c r="H1368" s="255"/>
      <c r="I1368" s="255"/>
      <c r="J1368" s="255"/>
      <c r="K1368" s="255"/>
      <c r="L1368" s="255"/>
      <c r="M1368" s="255"/>
      <c r="N1368" s="255"/>
      <c r="O1368" s="255"/>
      <c r="P1368" s="255"/>
      <c r="Q1368" s="255"/>
      <c r="R1368" s="255"/>
      <c r="S1368" s="255"/>
      <c r="T1368" s="255"/>
      <c r="U1368" s="255"/>
      <c r="V1368" s="255"/>
      <c r="W1368" s="255"/>
      <c r="X1368" s="255"/>
      <c r="Y1368" s="255"/>
      <c r="Z1368" s="255"/>
      <c r="AA1368" s="255"/>
      <c r="AB1368" s="255"/>
      <c r="AC1368" s="255"/>
      <c r="AD1368" s="255"/>
      <c r="AE1368" s="255"/>
      <c r="AF1368" s="255"/>
      <c r="AG1368" s="255"/>
      <c r="AH1368" s="255"/>
      <c r="AI1368" s="255"/>
      <c r="AJ1368" s="255"/>
      <c r="AK1368" s="255"/>
      <c r="AL1368" s="255"/>
      <c r="AM1368" s="255"/>
      <c r="AN1368" s="255"/>
      <c r="AO1368" s="255"/>
      <c r="AP1368" s="255"/>
      <c r="AQ1368" s="255"/>
      <c r="AR1368" s="255"/>
      <c r="AS1368" s="255"/>
      <c r="AT1368" s="255"/>
      <c r="AU1368" s="255"/>
      <c r="AV1368" s="255"/>
      <c r="AW1368" s="255"/>
      <c r="AX1368" s="255"/>
    </row>
    <row r="1369" spans="2:50" x14ac:dyDescent="0.2">
      <c r="B1369" s="255"/>
      <c r="C1369" s="255"/>
      <c r="D1369" s="255"/>
      <c r="E1369" s="255"/>
      <c r="F1369" s="255"/>
      <c r="G1369" s="255"/>
      <c r="H1369" s="255"/>
      <c r="I1369" s="255"/>
      <c r="J1369" s="255"/>
      <c r="K1369" s="255"/>
      <c r="L1369" s="255"/>
      <c r="M1369" s="255"/>
      <c r="N1369" s="255"/>
      <c r="O1369" s="255"/>
      <c r="P1369" s="255"/>
      <c r="Q1369" s="255"/>
      <c r="R1369" s="255"/>
      <c r="S1369" s="255"/>
      <c r="T1369" s="255"/>
      <c r="U1369" s="255"/>
      <c r="V1369" s="255"/>
      <c r="W1369" s="255"/>
      <c r="X1369" s="255"/>
      <c r="Y1369" s="255"/>
      <c r="Z1369" s="255"/>
      <c r="AA1369" s="255"/>
      <c r="AB1369" s="255"/>
      <c r="AC1369" s="255"/>
      <c r="AD1369" s="255"/>
      <c r="AE1369" s="255"/>
      <c r="AF1369" s="255"/>
      <c r="AG1369" s="255"/>
      <c r="AH1369" s="255"/>
      <c r="AI1369" s="255"/>
      <c r="AJ1369" s="255"/>
      <c r="AK1369" s="255"/>
      <c r="AL1369" s="255"/>
      <c r="AM1369" s="255"/>
      <c r="AN1369" s="255"/>
      <c r="AO1369" s="255"/>
      <c r="AP1369" s="255"/>
      <c r="AQ1369" s="255"/>
      <c r="AR1369" s="255"/>
      <c r="AS1369" s="255"/>
      <c r="AT1369" s="255"/>
      <c r="AU1369" s="255"/>
      <c r="AV1369" s="255"/>
      <c r="AW1369" s="255"/>
      <c r="AX1369" s="255"/>
    </row>
    <row r="1370" spans="2:50" x14ac:dyDescent="0.2">
      <c r="B1370" s="255"/>
      <c r="C1370" s="255"/>
      <c r="D1370" s="255"/>
      <c r="E1370" s="255"/>
      <c r="F1370" s="255"/>
      <c r="G1370" s="255"/>
      <c r="H1370" s="255"/>
      <c r="I1370" s="255"/>
      <c r="J1370" s="255"/>
      <c r="K1370" s="255"/>
      <c r="L1370" s="255"/>
      <c r="M1370" s="255"/>
      <c r="N1370" s="255"/>
      <c r="O1370" s="255"/>
      <c r="P1370" s="255"/>
      <c r="Q1370" s="255"/>
      <c r="R1370" s="255"/>
      <c r="S1370" s="255"/>
      <c r="T1370" s="255"/>
      <c r="U1370" s="255"/>
      <c r="V1370" s="255"/>
      <c r="W1370" s="255"/>
      <c r="X1370" s="255"/>
      <c r="Y1370" s="255"/>
      <c r="Z1370" s="255"/>
      <c r="AA1370" s="255"/>
      <c r="AB1370" s="255"/>
      <c r="AC1370" s="255"/>
      <c r="AD1370" s="255"/>
      <c r="AE1370" s="255"/>
      <c r="AF1370" s="255"/>
      <c r="AG1370" s="255"/>
      <c r="AH1370" s="255"/>
      <c r="AI1370" s="255"/>
      <c r="AJ1370" s="255"/>
      <c r="AK1370" s="255"/>
      <c r="AL1370" s="255"/>
      <c r="AM1370" s="255"/>
      <c r="AN1370" s="255"/>
      <c r="AO1370" s="255"/>
      <c r="AP1370" s="255"/>
      <c r="AQ1370" s="255"/>
      <c r="AR1370" s="255"/>
      <c r="AS1370" s="255"/>
      <c r="AT1370" s="255"/>
      <c r="AU1370" s="255"/>
      <c r="AV1370" s="255"/>
      <c r="AW1370" s="255"/>
      <c r="AX1370" s="255"/>
    </row>
    <row r="1371" spans="2:50" x14ac:dyDescent="0.2">
      <c r="B1371" s="255"/>
      <c r="C1371" s="255"/>
      <c r="D1371" s="255"/>
      <c r="E1371" s="255"/>
      <c r="F1371" s="255"/>
      <c r="G1371" s="255"/>
      <c r="H1371" s="255"/>
      <c r="I1371" s="255"/>
      <c r="J1371" s="255"/>
      <c r="K1371" s="255"/>
      <c r="L1371" s="255"/>
      <c r="M1371" s="255"/>
      <c r="N1371" s="255"/>
      <c r="O1371" s="255"/>
      <c r="P1371" s="255"/>
      <c r="Q1371" s="255"/>
      <c r="R1371" s="255"/>
      <c r="S1371" s="255"/>
      <c r="T1371" s="255"/>
      <c r="U1371" s="255"/>
      <c r="V1371" s="255"/>
      <c r="W1371" s="255"/>
      <c r="X1371" s="255"/>
      <c r="Y1371" s="255"/>
      <c r="Z1371" s="255"/>
      <c r="AA1371" s="255"/>
      <c r="AB1371" s="255"/>
      <c r="AC1371" s="255"/>
      <c r="AD1371" s="255"/>
      <c r="AE1371" s="255"/>
      <c r="AF1371" s="255"/>
      <c r="AG1371" s="255"/>
      <c r="AH1371" s="255"/>
      <c r="AI1371" s="255"/>
      <c r="AJ1371" s="255"/>
      <c r="AK1371" s="255"/>
      <c r="AL1371" s="255"/>
      <c r="AM1371" s="255"/>
      <c r="AN1371" s="255"/>
      <c r="AO1371" s="255"/>
      <c r="AP1371" s="255"/>
      <c r="AQ1371" s="255"/>
      <c r="AR1371" s="255"/>
      <c r="AS1371" s="255"/>
      <c r="AT1371" s="255"/>
      <c r="AU1371" s="255"/>
      <c r="AV1371" s="255"/>
      <c r="AW1371" s="255"/>
      <c r="AX1371" s="255"/>
    </row>
    <row r="1372" spans="2:50" x14ac:dyDescent="0.2">
      <c r="B1372" s="255"/>
      <c r="C1372" s="255"/>
      <c r="D1372" s="255"/>
      <c r="E1372" s="255"/>
      <c r="F1372" s="255"/>
      <c r="G1372" s="255"/>
      <c r="H1372" s="255"/>
      <c r="I1372" s="255"/>
      <c r="J1372" s="255"/>
      <c r="K1372" s="255"/>
      <c r="L1372" s="255"/>
      <c r="M1372" s="255"/>
      <c r="N1372" s="255"/>
      <c r="O1372" s="255"/>
      <c r="P1372" s="255"/>
      <c r="Q1372" s="255"/>
      <c r="R1372" s="255"/>
      <c r="S1372" s="255"/>
      <c r="T1372" s="255"/>
      <c r="U1372" s="255"/>
      <c r="V1372" s="255"/>
      <c r="W1372" s="255"/>
      <c r="X1372" s="255"/>
      <c r="Y1372" s="255"/>
      <c r="Z1372" s="255"/>
      <c r="AA1372" s="255"/>
      <c r="AB1372" s="255"/>
      <c r="AC1372" s="255"/>
      <c r="AD1372" s="255"/>
      <c r="AE1372" s="255"/>
      <c r="AF1372" s="255"/>
      <c r="AG1372" s="255"/>
      <c r="AH1372" s="255"/>
      <c r="AI1372" s="255"/>
      <c r="AJ1372" s="255"/>
      <c r="AK1372" s="255"/>
      <c r="AL1372" s="255"/>
      <c r="AM1372" s="255"/>
      <c r="AN1372" s="255"/>
      <c r="AO1372" s="255"/>
      <c r="AP1372" s="255"/>
      <c r="AQ1372" s="255"/>
      <c r="AR1372" s="255"/>
      <c r="AS1372" s="255"/>
      <c r="AT1372" s="255"/>
      <c r="AU1372" s="255"/>
      <c r="AV1372" s="255"/>
      <c r="AW1372" s="255"/>
      <c r="AX1372" s="255"/>
    </row>
    <row r="1373" spans="2:50" x14ac:dyDescent="0.2">
      <c r="B1373" s="255"/>
      <c r="C1373" s="255"/>
      <c r="D1373" s="255"/>
      <c r="E1373" s="255"/>
      <c r="F1373" s="255"/>
      <c r="G1373" s="255"/>
      <c r="H1373" s="255"/>
      <c r="I1373" s="255"/>
      <c r="J1373" s="255"/>
      <c r="K1373" s="255"/>
      <c r="L1373" s="255"/>
      <c r="M1373" s="255"/>
      <c r="N1373" s="255"/>
      <c r="O1373" s="255"/>
      <c r="P1373" s="255"/>
      <c r="Q1373" s="255"/>
      <c r="R1373" s="255"/>
      <c r="S1373" s="255"/>
      <c r="T1373" s="255"/>
      <c r="U1373" s="255"/>
      <c r="V1373" s="255"/>
      <c r="W1373" s="255"/>
      <c r="X1373" s="255"/>
      <c r="Y1373" s="255"/>
      <c r="Z1373" s="255"/>
      <c r="AA1373" s="255"/>
      <c r="AB1373" s="255"/>
      <c r="AC1373" s="255"/>
      <c r="AD1373" s="255"/>
      <c r="AE1373" s="255"/>
      <c r="AF1373" s="255"/>
      <c r="AG1373" s="255"/>
      <c r="AH1373" s="255"/>
      <c r="AI1373" s="255"/>
      <c r="AJ1373" s="255"/>
      <c r="AK1373" s="255"/>
      <c r="AL1373" s="255"/>
      <c r="AM1373" s="255"/>
      <c r="AN1373" s="255"/>
      <c r="AO1373" s="255"/>
      <c r="AP1373" s="255"/>
      <c r="AQ1373" s="255"/>
      <c r="AR1373" s="255"/>
      <c r="AS1373" s="255"/>
      <c r="AT1373" s="255"/>
      <c r="AU1373" s="255"/>
      <c r="AV1373" s="255"/>
      <c r="AW1373" s="255"/>
      <c r="AX1373" s="255"/>
    </row>
    <row r="1374" spans="2:50" x14ac:dyDescent="0.2">
      <c r="B1374" s="255"/>
      <c r="C1374" s="255"/>
      <c r="D1374" s="255"/>
      <c r="E1374" s="255"/>
      <c r="F1374" s="255"/>
      <c r="G1374" s="255"/>
      <c r="H1374" s="255"/>
      <c r="I1374" s="255"/>
      <c r="J1374" s="255"/>
      <c r="K1374" s="255"/>
      <c r="L1374" s="255"/>
      <c r="M1374" s="255"/>
      <c r="N1374" s="255"/>
      <c r="O1374" s="255"/>
      <c r="P1374" s="255"/>
      <c r="Q1374" s="255"/>
      <c r="R1374" s="255"/>
      <c r="S1374" s="255"/>
      <c r="T1374" s="255"/>
      <c r="U1374" s="255"/>
      <c r="V1374" s="255"/>
      <c r="W1374" s="255"/>
      <c r="X1374" s="255"/>
      <c r="Y1374" s="255"/>
      <c r="Z1374" s="255"/>
      <c r="AA1374" s="255"/>
      <c r="AB1374" s="255"/>
      <c r="AC1374" s="255"/>
      <c r="AD1374" s="255"/>
      <c r="AE1374" s="255"/>
      <c r="AF1374" s="255"/>
      <c r="AG1374" s="255"/>
      <c r="AH1374" s="255"/>
      <c r="AI1374" s="255"/>
      <c r="AJ1374" s="255"/>
      <c r="AK1374" s="255"/>
      <c r="AL1374" s="255"/>
      <c r="AM1374" s="255"/>
      <c r="AN1374" s="255"/>
      <c r="AO1374" s="255"/>
      <c r="AP1374" s="255"/>
      <c r="AQ1374" s="255"/>
      <c r="AR1374" s="255"/>
      <c r="AS1374" s="255"/>
      <c r="AT1374" s="255"/>
      <c r="AU1374" s="255"/>
      <c r="AV1374" s="255"/>
      <c r="AW1374" s="255"/>
      <c r="AX1374" s="255"/>
    </row>
    <row r="1375" spans="2:50" x14ac:dyDescent="0.2">
      <c r="B1375" s="255"/>
      <c r="C1375" s="255"/>
      <c r="D1375" s="255"/>
      <c r="E1375" s="255"/>
      <c r="F1375" s="255"/>
      <c r="G1375" s="255"/>
      <c r="H1375" s="255"/>
      <c r="I1375" s="255"/>
      <c r="J1375" s="255"/>
      <c r="K1375" s="255"/>
      <c r="L1375" s="255"/>
      <c r="M1375" s="255"/>
      <c r="N1375" s="255"/>
      <c r="O1375" s="255"/>
      <c r="P1375" s="255"/>
      <c r="Q1375" s="255"/>
      <c r="R1375" s="255"/>
      <c r="S1375" s="255"/>
      <c r="T1375" s="255"/>
      <c r="U1375" s="255"/>
      <c r="V1375" s="255"/>
      <c r="W1375" s="255"/>
      <c r="X1375" s="255"/>
      <c r="Y1375" s="255"/>
      <c r="Z1375" s="255"/>
      <c r="AA1375" s="255"/>
      <c r="AB1375" s="255"/>
      <c r="AC1375" s="255"/>
      <c r="AD1375" s="255"/>
      <c r="AE1375" s="255"/>
      <c r="AF1375" s="255"/>
      <c r="AG1375" s="255"/>
      <c r="AH1375" s="255"/>
      <c r="AI1375" s="255"/>
      <c r="AJ1375" s="255"/>
      <c r="AK1375" s="255"/>
      <c r="AL1375" s="255"/>
      <c r="AM1375" s="255"/>
      <c r="AN1375" s="255"/>
      <c r="AO1375" s="255"/>
      <c r="AP1375" s="255"/>
      <c r="AQ1375" s="255"/>
      <c r="AR1375" s="255"/>
      <c r="AS1375" s="255"/>
      <c r="AT1375" s="255"/>
      <c r="AU1375" s="255"/>
      <c r="AV1375" s="255"/>
      <c r="AW1375" s="255"/>
      <c r="AX1375" s="255"/>
    </row>
    <row r="1376" spans="2:50" x14ac:dyDescent="0.2">
      <c r="B1376" s="255"/>
      <c r="C1376" s="255"/>
      <c r="D1376" s="255"/>
      <c r="E1376" s="255"/>
      <c r="F1376" s="255"/>
      <c r="G1376" s="255"/>
      <c r="H1376" s="255"/>
      <c r="I1376" s="255"/>
      <c r="J1376" s="255"/>
      <c r="K1376" s="255"/>
      <c r="L1376" s="255"/>
      <c r="M1376" s="255"/>
      <c r="N1376" s="255"/>
      <c r="O1376" s="255"/>
      <c r="P1376" s="255"/>
      <c r="Q1376" s="255"/>
      <c r="R1376" s="255"/>
      <c r="S1376" s="255"/>
      <c r="T1376" s="255"/>
      <c r="U1376" s="255"/>
      <c r="V1376" s="255"/>
      <c r="W1376" s="255"/>
      <c r="X1376" s="255"/>
      <c r="Y1376" s="255"/>
      <c r="Z1376" s="255"/>
      <c r="AA1376" s="255"/>
      <c r="AB1376" s="255"/>
      <c r="AC1376" s="255"/>
      <c r="AD1376" s="255"/>
      <c r="AE1376" s="255"/>
      <c r="AF1376" s="255"/>
      <c r="AG1376" s="255"/>
      <c r="AH1376" s="255"/>
      <c r="AI1376" s="255"/>
      <c r="AJ1376" s="255"/>
      <c r="AK1376" s="255"/>
      <c r="AL1376" s="255"/>
      <c r="AM1376" s="255"/>
      <c r="AN1376" s="255"/>
      <c r="AO1376" s="255"/>
      <c r="AP1376" s="255"/>
      <c r="AQ1376" s="255"/>
      <c r="AR1376" s="255"/>
      <c r="AS1376" s="255"/>
      <c r="AT1376" s="255"/>
      <c r="AU1376" s="255"/>
      <c r="AV1376" s="255"/>
      <c r="AW1376" s="255"/>
      <c r="AX1376" s="255"/>
    </row>
    <row r="1377" spans="2:50" x14ac:dyDescent="0.2">
      <c r="B1377" s="255"/>
      <c r="C1377" s="255"/>
      <c r="D1377" s="255"/>
      <c r="E1377" s="255"/>
      <c r="F1377" s="255"/>
      <c r="G1377" s="255"/>
      <c r="H1377" s="255"/>
      <c r="I1377" s="255"/>
      <c r="J1377" s="255"/>
      <c r="K1377" s="255"/>
      <c r="L1377" s="255"/>
      <c r="M1377" s="255"/>
      <c r="N1377" s="255"/>
      <c r="O1377" s="255"/>
      <c r="P1377" s="255"/>
      <c r="Q1377" s="255"/>
      <c r="R1377" s="255"/>
      <c r="S1377" s="255"/>
      <c r="T1377" s="255"/>
      <c r="U1377" s="255"/>
      <c r="V1377" s="255"/>
      <c r="W1377" s="255"/>
      <c r="X1377" s="255"/>
      <c r="Y1377" s="255"/>
      <c r="Z1377" s="255"/>
      <c r="AA1377" s="255"/>
      <c r="AB1377" s="255"/>
      <c r="AC1377" s="255"/>
      <c r="AD1377" s="255"/>
      <c r="AE1377" s="255"/>
      <c r="AF1377" s="255"/>
      <c r="AG1377" s="255"/>
      <c r="AH1377" s="255"/>
      <c r="AI1377" s="255"/>
      <c r="AJ1377" s="255"/>
      <c r="AK1377" s="255"/>
      <c r="AL1377" s="255"/>
      <c r="AM1377" s="255"/>
      <c r="AN1377" s="255"/>
      <c r="AO1377" s="255"/>
      <c r="AP1377" s="255"/>
      <c r="AQ1377" s="255"/>
      <c r="AR1377" s="255"/>
      <c r="AS1377" s="255"/>
      <c r="AT1377" s="255"/>
      <c r="AU1377" s="255"/>
      <c r="AV1377" s="255"/>
      <c r="AW1377" s="255"/>
      <c r="AX1377" s="255"/>
    </row>
    <row r="1378" spans="2:50" x14ac:dyDescent="0.2">
      <c r="B1378" s="255"/>
      <c r="C1378" s="255"/>
      <c r="D1378" s="255"/>
      <c r="E1378" s="255"/>
      <c r="F1378" s="255"/>
      <c r="G1378" s="255"/>
      <c r="H1378" s="255"/>
      <c r="I1378" s="255"/>
      <c r="J1378" s="255"/>
      <c r="K1378" s="255"/>
      <c r="L1378" s="255"/>
      <c r="M1378" s="255"/>
      <c r="N1378" s="255"/>
      <c r="O1378" s="255"/>
      <c r="P1378" s="255"/>
      <c r="Q1378" s="255"/>
      <c r="R1378" s="255"/>
      <c r="S1378" s="255"/>
      <c r="T1378" s="255"/>
      <c r="U1378" s="255"/>
      <c r="V1378" s="255"/>
      <c r="W1378" s="255"/>
      <c r="X1378" s="255"/>
      <c r="Y1378" s="255"/>
      <c r="Z1378" s="255"/>
      <c r="AA1378" s="255"/>
      <c r="AB1378" s="255"/>
      <c r="AC1378" s="255"/>
      <c r="AD1378" s="255"/>
      <c r="AE1378" s="255"/>
      <c r="AF1378" s="255"/>
      <c r="AG1378" s="255"/>
      <c r="AH1378" s="255"/>
      <c r="AI1378" s="255"/>
      <c r="AJ1378" s="255"/>
      <c r="AK1378" s="255"/>
      <c r="AL1378" s="255"/>
      <c r="AM1378" s="255"/>
      <c r="AN1378" s="255"/>
      <c r="AO1378" s="255"/>
      <c r="AP1378" s="255"/>
      <c r="AQ1378" s="255"/>
      <c r="AR1378" s="255"/>
      <c r="AS1378" s="255"/>
      <c r="AT1378" s="255"/>
      <c r="AU1378" s="255"/>
      <c r="AV1378" s="255"/>
      <c r="AW1378" s="255"/>
      <c r="AX1378" s="255"/>
    </row>
    <row r="1379" spans="2:50" x14ac:dyDescent="0.2">
      <c r="B1379" s="255"/>
      <c r="C1379" s="255"/>
      <c r="D1379" s="255"/>
      <c r="E1379" s="255"/>
      <c r="F1379" s="255"/>
      <c r="G1379" s="255"/>
      <c r="H1379" s="255"/>
      <c r="I1379" s="255"/>
      <c r="J1379" s="255"/>
      <c r="K1379" s="255"/>
      <c r="L1379" s="255"/>
      <c r="M1379" s="255"/>
      <c r="N1379" s="255"/>
      <c r="O1379" s="255"/>
      <c r="P1379" s="255"/>
      <c r="Q1379" s="255"/>
      <c r="R1379" s="255"/>
      <c r="S1379" s="255"/>
      <c r="T1379" s="255"/>
      <c r="U1379" s="255"/>
      <c r="V1379" s="255"/>
      <c r="W1379" s="255"/>
      <c r="X1379" s="255"/>
      <c r="Y1379" s="255"/>
      <c r="Z1379" s="255"/>
      <c r="AA1379" s="255"/>
      <c r="AB1379" s="255"/>
      <c r="AC1379" s="255"/>
      <c r="AD1379" s="255"/>
      <c r="AE1379" s="255"/>
      <c r="AF1379" s="255"/>
      <c r="AG1379" s="255"/>
      <c r="AH1379" s="255"/>
      <c r="AI1379" s="255"/>
      <c r="AJ1379" s="255"/>
      <c r="AK1379" s="255"/>
      <c r="AL1379" s="255"/>
      <c r="AM1379" s="255"/>
      <c r="AN1379" s="255"/>
      <c r="AO1379" s="255"/>
      <c r="AP1379" s="255"/>
      <c r="AQ1379" s="255"/>
      <c r="AR1379" s="255"/>
      <c r="AS1379" s="255"/>
      <c r="AT1379" s="255"/>
      <c r="AU1379" s="255"/>
      <c r="AV1379" s="255"/>
      <c r="AW1379" s="255"/>
      <c r="AX1379" s="255"/>
    </row>
    <row r="1380" spans="2:50" x14ac:dyDescent="0.2">
      <c r="B1380" s="255"/>
      <c r="C1380" s="255"/>
      <c r="D1380" s="255"/>
      <c r="E1380" s="255"/>
      <c r="F1380" s="255"/>
      <c r="G1380" s="255"/>
      <c r="H1380" s="255"/>
      <c r="I1380" s="255"/>
      <c r="J1380" s="255"/>
      <c r="K1380" s="255"/>
      <c r="L1380" s="255"/>
      <c r="M1380" s="255"/>
      <c r="N1380" s="255"/>
      <c r="O1380" s="255"/>
      <c r="P1380" s="255"/>
      <c r="Q1380" s="255"/>
      <c r="R1380" s="255"/>
      <c r="S1380" s="255"/>
      <c r="T1380" s="255"/>
      <c r="U1380" s="255"/>
      <c r="V1380" s="255"/>
      <c r="W1380" s="255"/>
      <c r="X1380" s="255"/>
      <c r="Y1380" s="255"/>
      <c r="Z1380" s="255"/>
      <c r="AA1380" s="255"/>
      <c r="AB1380" s="255"/>
      <c r="AC1380" s="255"/>
      <c r="AD1380" s="255"/>
      <c r="AE1380" s="255"/>
      <c r="AF1380" s="255"/>
      <c r="AG1380" s="255"/>
      <c r="AH1380" s="255"/>
      <c r="AI1380" s="255"/>
      <c r="AJ1380" s="255"/>
      <c r="AK1380" s="255"/>
      <c r="AL1380" s="255"/>
      <c r="AM1380" s="255"/>
      <c r="AN1380" s="255"/>
      <c r="AO1380" s="255"/>
      <c r="AP1380" s="255"/>
      <c r="AQ1380" s="255"/>
      <c r="AR1380" s="255"/>
      <c r="AS1380" s="255"/>
      <c r="AT1380" s="255"/>
      <c r="AU1380" s="255"/>
      <c r="AV1380" s="255"/>
      <c r="AW1380" s="255"/>
      <c r="AX1380" s="255"/>
    </row>
    <row r="1381" spans="2:50" x14ac:dyDescent="0.2">
      <c r="B1381" s="255"/>
      <c r="C1381" s="255"/>
      <c r="D1381" s="255"/>
      <c r="E1381" s="255"/>
      <c r="F1381" s="255"/>
      <c r="G1381" s="255"/>
      <c r="H1381" s="255"/>
      <c r="I1381" s="255"/>
      <c r="J1381" s="255"/>
      <c r="K1381" s="255"/>
      <c r="L1381" s="255"/>
      <c r="M1381" s="255"/>
      <c r="N1381" s="255"/>
      <c r="O1381" s="255"/>
      <c r="P1381" s="255"/>
      <c r="Q1381" s="255"/>
      <c r="R1381" s="255"/>
      <c r="S1381" s="255"/>
      <c r="T1381" s="255"/>
      <c r="U1381" s="255"/>
      <c r="V1381" s="255"/>
      <c r="W1381" s="255"/>
      <c r="X1381" s="255"/>
      <c r="Y1381" s="255"/>
      <c r="Z1381" s="255"/>
      <c r="AA1381" s="255"/>
      <c r="AB1381" s="255"/>
      <c r="AC1381" s="255"/>
      <c r="AD1381" s="255"/>
      <c r="AE1381" s="255"/>
      <c r="AF1381" s="255"/>
      <c r="AG1381" s="255"/>
      <c r="AH1381" s="255"/>
      <c r="AI1381" s="255"/>
      <c r="AJ1381" s="255"/>
      <c r="AK1381" s="255"/>
      <c r="AL1381" s="255"/>
      <c r="AM1381" s="255"/>
      <c r="AN1381" s="255"/>
      <c r="AO1381" s="255"/>
      <c r="AP1381" s="255"/>
      <c r="AQ1381" s="255"/>
      <c r="AR1381" s="255"/>
      <c r="AS1381" s="255"/>
      <c r="AT1381" s="255"/>
      <c r="AU1381" s="255"/>
      <c r="AV1381" s="255"/>
      <c r="AW1381" s="255"/>
      <c r="AX1381" s="255"/>
    </row>
    <row r="1382" spans="2:50" x14ac:dyDescent="0.2">
      <c r="B1382" s="255"/>
      <c r="C1382" s="255"/>
      <c r="D1382" s="255"/>
      <c r="E1382" s="255"/>
      <c r="F1382" s="255"/>
      <c r="G1382" s="255"/>
      <c r="H1382" s="255"/>
      <c r="I1382" s="255"/>
      <c r="J1382" s="255"/>
      <c r="K1382" s="255"/>
      <c r="L1382" s="255"/>
      <c r="M1382" s="255"/>
      <c r="N1382" s="255"/>
      <c r="O1382" s="255"/>
      <c r="P1382" s="255"/>
      <c r="Q1382" s="255"/>
      <c r="R1382" s="255"/>
      <c r="S1382" s="255"/>
      <c r="T1382" s="255"/>
      <c r="U1382" s="255"/>
      <c r="V1382" s="255"/>
      <c r="W1382" s="255"/>
      <c r="X1382" s="255"/>
      <c r="Y1382" s="255"/>
      <c r="Z1382" s="255"/>
      <c r="AA1382" s="255"/>
      <c r="AB1382" s="255"/>
      <c r="AC1382" s="255"/>
      <c r="AD1382" s="255"/>
      <c r="AE1382" s="255"/>
      <c r="AF1382" s="255"/>
      <c r="AG1382" s="255"/>
      <c r="AH1382" s="255"/>
      <c r="AI1382" s="255"/>
      <c r="AJ1382" s="255"/>
      <c r="AK1382" s="255"/>
      <c r="AL1382" s="255"/>
      <c r="AM1382" s="255"/>
      <c r="AN1382" s="255"/>
      <c r="AO1382" s="255"/>
      <c r="AP1382" s="255"/>
      <c r="AQ1382" s="255"/>
      <c r="AR1382" s="255"/>
      <c r="AS1382" s="255"/>
      <c r="AT1382" s="255"/>
      <c r="AU1382" s="255"/>
      <c r="AV1382" s="255"/>
      <c r="AW1382" s="255"/>
      <c r="AX1382" s="255"/>
    </row>
    <row r="1383" spans="2:50" x14ac:dyDescent="0.2">
      <c r="B1383" s="255"/>
      <c r="C1383" s="255"/>
      <c r="D1383" s="255"/>
      <c r="E1383" s="255"/>
      <c r="F1383" s="255"/>
      <c r="G1383" s="255"/>
      <c r="H1383" s="255"/>
      <c r="I1383" s="255"/>
      <c r="J1383" s="255"/>
      <c r="K1383" s="255"/>
      <c r="L1383" s="255"/>
      <c r="M1383" s="255"/>
      <c r="N1383" s="255"/>
      <c r="O1383" s="255"/>
      <c r="P1383" s="255"/>
      <c r="Q1383" s="255"/>
      <c r="R1383" s="255"/>
      <c r="S1383" s="255"/>
      <c r="T1383" s="255"/>
      <c r="U1383" s="255"/>
      <c r="V1383" s="255"/>
      <c r="W1383" s="255"/>
      <c r="X1383" s="255"/>
      <c r="Y1383" s="255"/>
      <c r="Z1383" s="255"/>
      <c r="AA1383" s="255"/>
      <c r="AB1383" s="255"/>
      <c r="AC1383" s="255"/>
      <c r="AD1383" s="255"/>
      <c r="AE1383" s="255"/>
      <c r="AF1383" s="255"/>
      <c r="AG1383" s="255"/>
      <c r="AH1383" s="255"/>
      <c r="AI1383" s="255"/>
      <c r="AJ1383" s="255"/>
      <c r="AK1383" s="255"/>
      <c r="AL1383" s="255"/>
      <c r="AM1383" s="255"/>
      <c r="AN1383" s="255"/>
      <c r="AO1383" s="255"/>
      <c r="AP1383" s="255"/>
      <c r="AQ1383" s="255"/>
      <c r="AR1383" s="255"/>
      <c r="AS1383" s="255"/>
      <c r="AT1383" s="255"/>
      <c r="AU1383" s="255"/>
      <c r="AV1383" s="255"/>
      <c r="AW1383" s="255"/>
      <c r="AX1383" s="255"/>
    </row>
    <row r="1384" spans="2:50" x14ac:dyDescent="0.2">
      <c r="B1384" s="255"/>
      <c r="C1384" s="255"/>
      <c r="D1384" s="255"/>
      <c r="E1384" s="255"/>
      <c r="F1384" s="255"/>
      <c r="G1384" s="255"/>
      <c r="H1384" s="255"/>
      <c r="I1384" s="255"/>
      <c r="J1384" s="255"/>
      <c r="K1384" s="255"/>
      <c r="L1384" s="255"/>
      <c r="M1384" s="255"/>
      <c r="N1384" s="255"/>
      <c r="O1384" s="255"/>
      <c r="P1384" s="255"/>
      <c r="Q1384" s="255"/>
      <c r="R1384" s="255"/>
      <c r="S1384" s="255"/>
      <c r="T1384" s="255"/>
      <c r="U1384" s="255"/>
      <c r="V1384" s="255"/>
      <c r="W1384" s="255"/>
      <c r="X1384" s="255"/>
      <c r="Y1384" s="255"/>
      <c r="Z1384" s="255"/>
      <c r="AA1384" s="255"/>
      <c r="AB1384" s="255"/>
      <c r="AC1384" s="255"/>
      <c r="AD1384" s="255"/>
      <c r="AE1384" s="255"/>
      <c r="AF1384" s="255"/>
      <c r="AG1384" s="255"/>
      <c r="AH1384" s="255"/>
      <c r="AI1384" s="255"/>
      <c r="AJ1384" s="255"/>
      <c r="AK1384" s="255"/>
      <c r="AL1384" s="255"/>
      <c r="AM1384" s="255"/>
      <c r="AN1384" s="255"/>
      <c r="AO1384" s="255"/>
      <c r="AP1384" s="255"/>
      <c r="AQ1384" s="255"/>
      <c r="AR1384" s="255"/>
      <c r="AS1384" s="255"/>
      <c r="AT1384" s="255"/>
      <c r="AU1384" s="255"/>
      <c r="AV1384" s="255"/>
      <c r="AW1384" s="255"/>
      <c r="AX1384" s="255"/>
    </row>
    <row r="1385" spans="2:50" x14ac:dyDescent="0.2">
      <c r="B1385" s="255"/>
      <c r="C1385" s="255"/>
      <c r="D1385" s="255"/>
      <c r="E1385" s="255"/>
      <c r="F1385" s="255"/>
      <c r="G1385" s="255"/>
      <c r="H1385" s="255"/>
      <c r="I1385" s="255"/>
      <c r="J1385" s="255"/>
      <c r="K1385" s="255"/>
      <c r="L1385" s="255"/>
      <c r="M1385" s="255"/>
      <c r="N1385" s="255"/>
      <c r="O1385" s="255"/>
      <c r="P1385" s="255"/>
      <c r="Q1385" s="255"/>
      <c r="R1385" s="255"/>
      <c r="S1385" s="255"/>
      <c r="T1385" s="255"/>
      <c r="U1385" s="255"/>
      <c r="V1385" s="255"/>
      <c r="W1385" s="255"/>
      <c r="X1385" s="255"/>
      <c r="Y1385" s="255"/>
      <c r="Z1385" s="255"/>
      <c r="AA1385" s="255"/>
      <c r="AB1385" s="255"/>
      <c r="AC1385" s="255"/>
      <c r="AD1385" s="255"/>
      <c r="AE1385" s="255"/>
      <c r="AF1385" s="255"/>
      <c r="AG1385" s="255"/>
      <c r="AH1385" s="255"/>
      <c r="AI1385" s="255"/>
      <c r="AJ1385" s="255"/>
      <c r="AK1385" s="255"/>
      <c r="AL1385" s="255"/>
      <c r="AM1385" s="255"/>
      <c r="AN1385" s="255"/>
      <c r="AO1385" s="255"/>
      <c r="AP1385" s="255"/>
      <c r="AQ1385" s="255"/>
      <c r="AR1385" s="255"/>
      <c r="AS1385" s="255"/>
      <c r="AT1385" s="255"/>
      <c r="AU1385" s="255"/>
      <c r="AV1385" s="255"/>
      <c r="AW1385" s="255"/>
      <c r="AX1385" s="255"/>
    </row>
    <row r="1386" spans="2:50" x14ac:dyDescent="0.2">
      <c r="B1386" s="255"/>
      <c r="C1386" s="255"/>
      <c r="D1386" s="255"/>
      <c r="E1386" s="255"/>
      <c r="F1386" s="255"/>
      <c r="G1386" s="255"/>
      <c r="H1386" s="255"/>
      <c r="I1386" s="255"/>
      <c r="J1386" s="255"/>
      <c r="K1386" s="255"/>
      <c r="L1386" s="255"/>
      <c r="M1386" s="255"/>
      <c r="N1386" s="255"/>
      <c r="O1386" s="255"/>
      <c r="P1386" s="255"/>
      <c r="Q1386" s="255"/>
      <c r="R1386" s="255"/>
      <c r="S1386" s="255"/>
      <c r="T1386" s="255"/>
      <c r="U1386" s="255"/>
      <c r="V1386" s="255"/>
      <c r="W1386" s="255"/>
      <c r="X1386" s="255"/>
      <c r="Y1386" s="255"/>
      <c r="Z1386" s="255"/>
      <c r="AA1386" s="255"/>
      <c r="AB1386" s="255"/>
      <c r="AC1386" s="255"/>
      <c r="AD1386" s="255"/>
      <c r="AE1386" s="255"/>
      <c r="AF1386" s="255"/>
      <c r="AG1386" s="255"/>
      <c r="AH1386" s="255"/>
      <c r="AI1386" s="255"/>
      <c r="AJ1386" s="255"/>
      <c r="AK1386" s="255"/>
      <c r="AL1386" s="255"/>
      <c r="AM1386" s="255"/>
      <c r="AN1386" s="255"/>
      <c r="AO1386" s="255"/>
      <c r="AP1386" s="255"/>
      <c r="AQ1386" s="255"/>
      <c r="AR1386" s="255"/>
      <c r="AS1386" s="255"/>
      <c r="AT1386" s="255"/>
      <c r="AU1386" s="255"/>
      <c r="AV1386" s="255"/>
      <c r="AW1386" s="255"/>
      <c r="AX1386" s="255"/>
    </row>
    <row r="1387" spans="2:50" x14ac:dyDescent="0.2">
      <c r="B1387" s="255"/>
      <c r="C1387" s="255"/>
      <c r="D1387" s="255"/>
      <c r="E1387" s="255"/>
      <c r="F1387" s="255"/>
      <c r="G1387" s="255"/>
      <c r="H1387" s="255"/>
      <c r="I1387" s="255"/>
      <c r="J1387" s="255"/>
      <c r="K1387" s="255"/>
      <c r="L1387" s="255"/>
      <c r="M1387" s="255"/>
      <c r="N1387" s="255"/>
      <c r="O1387" s="255"/>
      <c r="P1387" s="255"/>
      <c r="Q1387" s="255"/>
      <c r="R1387" s="255"/>
      <c r="S1387" s="255"/>
      <c r="T1387" s="255"/>
      <c r="U1387" s="255"/>
      <c r="V1387" s="255"/>
      <c r="W1387" s="255"/>
      <c r="X1387" s="255"/>
      <c r="Y1387" s="255"/>
      <c r="Z1387" s="255"/>
      <c r="AA1387" s="255"/>
      <c r="AB1387" s="255"/>
      <c r="AC1387" s="255"/>
      <c r="AD1387" s="255"/>
      <c r="AE1387" s="255"/>
      <c r="AF1387" s="255"/>
      <c r="AG1387" s="255"/>
      <c r="AH1387" s="255"/>
      <c r="AI1387" s="255"/>
      <c r="AJ1387" s="255"/>
      <c r="AK1387" s="255"/>
      <c r="AL1387" s="255"/>
      <c r="AM1387" s="255"/>
      <c r="AN1387" s="255"/>
      <c r="AO1387" s="255"/>
      <c r="AP1387" s="255"/>
      <c r="AQ1387" s="255"/>
      <c r="AR1387" s="255"/>
      <c r="AS1387" s="255"/>
      <c r="AT1387" s="255"/>
      <c r="AU1387" s="255"/>
      <c r="AV1387" s="255"/>
      <c r="AW1387" s="255"/>
      <c r="AX1387" s="255"/>
    </row>
    <row r="1388" spans="2:50" x14ac:dyDescent="0.2">
      <c r="B1388" s="255"/>
      <c r="C1388" s="255"/>
      <c r="D1388" s="255"/>
      <c r="E1388" s="255"/>
      <c r="F1388" s="255"/>
      <c r="G1388" s="255"/>
      <c r="H1388" s="255"/>
      <c r="I1388" s="255"/>
      <c r="J1388" s="255"/>
      <c r="K1388" s="255"/>
      <c r="L1388" s="255"/>
      <c r="M1388" s="255"/>
      <c r="N1388" s="255"/>
      <c r="O1388" s="255"/>
      <c r="P1388" s="255"/>
      <c r="Q1388" s="255"/>
      <c r="R1388" s="255"/>
      <c r="S1388" s="255"/>
      <c r="T1388" s="255"/>
      <c r="U1388" s="255"/>
      <c r="V1388" s="255"/>
      <c r="W1388" s="255"/>
      <c r="X1388" s="255"/>
      <c r="Y1388" s="255"/>
      <c r="Z1388" s="255"/>
      <c r="AA1388" s="255"/>
      <c r="AB1388" s="255"/>
      <c r="AC1388" s="255"/>
      <c r="AD1388" s="255"/>
      <c r="AE1388" s="255"/>
      <c r="AF1388" s="255"/>
      <c r="AG1388" s="255"/>
      <c r="AH1388" s="255"/>
      <c r="AI1388" s="255"/>
      <c r="AJ1388" s="255"/>
      <c r="AK1388" s="255"/>
      <c r="AL1388" s="255"/>
      <c r="AM1388" s="255"/>
      <c r="AN1388" s="255"/>
      <c r="AO1388" s="255"/>
      <c r="AP1388" s="255"/>
      <c r="AQ1388" s="255"/>
      <c r="AR1388" s="255"/>
      <c r="AS1388" s="255"/>
      <c r="AT1388" s="255"/>
      <c r="AU1388" s="255"/>
      <c r="AV1388" s="255"/>
      <c r="AW1388" s="255"/>
      <c r="AX1388" s="255"/>
    </row>
    <row r="1389" spans="2:50" x14ac:dyDescent="0.2">
      <c r="B1389" s="255"/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P1389" s="255"/>
      <c r="Q1389" s="255"/>
      <c r="R1389" s="255"/>
      <c r="S1389" s="255"/>
      <c r="T1389" s="255"/>
      <c r="U1389" s="255"/>
      <c r="V1389" s="255"/>
      <c r="W1389" s="255"/>
      <c r="X1389" s="255"/>
      <c r="Y1389" s="255"/>
      <c r="Z1389" s="255"/>
      <c r="AA1389" s="255"/>
      <c r="AB1389" s="255"/>
      <c r="AC1389" s="255"/>
      <c r="AD1389" s="255"/>
      <c r="AE1389" s="255"/>
      <c r="AF1389" s="255"/>
      <c r="AG1389" s="255"/>
      <c r="AH1389" s="255"/>
      <c r="AI1389" s="255"/>
      <c r="AJ1389" s="255"/>
      <c r="AK1389" s="255"/>
      <c r="AL1389" s="255"/>
      <c r="AM1389" s="255"/>
      <c r="AN1389" s="255"/>
      <c r="AO1389" s="255"/>
      <c r="AP1389" s="255"/>
      <c r="AQ1389" s="255"/>
      <c r="AR1389" s="255"/>
      <c r="AS1389" s="255"/>
      <c r="AT1389" s="255"/>
      <c r="AU1389" s="255"/>
      <c r="AV1389" s="255"/>
      <c r="AW1389" s="255"/>
      <c r="AX1389" s="255"/>
    </row>
    <row r="1390" spans="2:50" x14ac:dyDescent="0.2">
      <c r="B1390" s="255"/>
      <c r="C1390" s="255"/>
      <c r="D1390" s="255"/>
      <c r="E1390" s="255"/>
      <c r="F1390" s="255"/>
      <c r="G1390" s="255"/>
      <c r="H1390" s="255"/>
      <c r="I1390" s="255"/>
      <c r="J1390" s="255"/>
      <c r="K1390" s="255"/>
      <c r="L1390" s="255"/>
      <c r="M1390" s="255"/>
      <c r="N1390" s="255"/>
      <c r="O1390" s="255"/>
      <c r="P1390" s="255"/>
      <c r="Q1390" s="255"/>
      <c r="R1390" s="255"/>
      <c r="S1390" s="255"/>
      <c r="T1390" s="255"/>
      <c r="U1390" s="255"/>
      <c r="V1390" s="255"/>
      <c r="W1390" s="255"/>
      <c r="X1390" s="255"/>
      <c r="Y1390" s="255"/>
      <c r="Z1390" s="255"/>
      <c r="AA1390" s="255"/>
      <c r="AB1390" s="255"/>
      <c r="AC1390" s="255"/>
      <c r="AD1390" s="255"/>
      <c r="AE1390" s="255"/>
      <c r="AF1390" s="255"/>
      <c r="AG1390" s="255"/>
      <c r="AH1390" s="255"/>
      <c r="AI1390" s="255"/>
      <c r="AJ1390" s="255"/>
      <c r="AK1390" s="255"/>
      <c r="AL1390" s="255"/>
      <c r="AM1390" s="255"/>
      <c r="AN1390" s="255"/>
      <c r="AO1390" s="255"/>
      <c r="AP1390" s="255"/>
      <c r="AQ1390" s="255"/>
      <c r="AR1390" s="255"/>
      <c r="AS1390" s="255"/>
      <c r="AT1390" s="255"/>
      <c r="AU1390" s="255"/>
      <c r="AV1390" s="255"/>
      <c r="AW1390" s="255"/>
      <c r="AX1390" s="255"/>
    </row>
    <row r="1391" spans="2:50" x14ac:dyDescent="0.2">
      <c r="B1391" s="255"/>
      <c r="C1391" s="255"/>
      <c r="D1391" s="255"/>
      <c r="E1391" s="255"/>
      <c r="F1391" s="255"/>
      <c r="G1391" s="255"/>
      <c r="H1391" s="255"/>
      <c r="I1391" s="255"/>
      <c r="J1391" s="255"/>
      <c r="K1391" s="255"/>
      <c r="L1391" s="255"/>
      <c r="M1391" s="255"/>
      <c r="N1391" s="255"/>
      <c r="O1391" s="255"/>
      <c r="P1391" s="255"/>
      <c r="Q1391" s="255"/>
      <c r="R1391" s="255"/>
      <c r="S1391" s="255"/>
      <c r="T1391" s="255"/>
      <c r="U1391" s="255"/>
      <c r="V1391" s="255"/>
      <c r="W1391" s="255"/>
      <c r="X1391" s="255"/>
      <c r="Y1391" s="255"/>
      <c r="Z1391" s="255"/>
      <c r="AA1391" s="255"/>
      <c r="AB1391" s="255"/>
      <c r="AC1391" s="255"/>
      <c r="AD1391" s="255"/>
      <c r="AE1391" s="255"/>
      <c r="AF1391" s="255"/>
      <c r="AG1391" s="255"/>
      <c r="AH1391" s="255"/>
      <c r="AI1391" s="255"/>
      <c r="AJ1391" s="255"/>
      <c r="AK1391" s="255"/>
      <c r="AL1391" s="255"/>
      <c r="AM1391" s="255"/>
      <c r="AN1391" s="255"/>
      <c r="AO1391" s="255"/>
      <c r="AP1391" s="255"/>
      <c r="AQ1391" s="255"/>
      <c r="AR1391" s="255"/>
      <c r="AS1391" s="255"/>
      <c r="AT1391" s="255"/>
      <c r="AU1391" s="255"/>
      <c r="AV1391" s="255"/>
      <c r="AW1391" s="255"/>
      <c r="AX1391" s="255"/>
    </row>
    <row r="1392" spans="2:50" x14ac:dyDescent="0.2">
      <c r="B1392" s="255"/>
      <c r="C1392" s="255"/>
      <c r="D1392" s="255"/>
      <c r="E1392" s="255"/>
      <c r="F1392" s="255"/>
      <c r="G1392" s="255"/>
      <c r="H1392" s="255"/>
      <c r="I1392" s="255"/>
      <c r="J1392" s="255"/>
      <c r="K1392" s="255"/>
      <c r="L1392" s="255"/>
      <c r="M1392" s="255"/>
      <c r="N1392" s="255"/>
      <c r="O1392" s="255"/>
      <c r="P1392" s="255"/>
      <c r="Q1392" s="255"/>
      <c r="R1392" s="255"/>
      <c r="S1392" s="255"/>
      <c r="T1392" s="255"/>
      <c r="U1392" s="255"/>
      <c r="V1392" s="255"/>
      <c r="W1392" s="255"/>
      <c r="X1392" s="255"/>
      <c r="Y1392" s="255"/>
      <c r="Z1392" s="255"/>
      <c r="AA1392" s="255"/>
      <c r="AB1392" s="255"/>
      <c r="AC1392" s="255"/>
      <c r="AD1392" s="255"/>
      <c r="AE1392" s="255"/>
      <c r="AF1392" s="255"/>
      <c r="AG1392" s="255"/>
      <c r="AH1392" s="255"/>
      <c r="AI1392" s="255"/>
      <c r="AJ1392" s="255"/>
      <c r="AK1392" s="255"/>
      <c r="AL1392" s="255"/>
      <c r="AM1392" s="255"/>
      <c r="AN1392" s="255"/>
      <c r="AO1392" s="255"/>
      <c r="AP1392" s="255"/>
      <c r="AQ1392" s="255"/>
      <c r="AR1392" s="255"/>
      <c r="AS1392" s="255"/>
      <c r="AT1392" s="255"/>
      <c r="AU1392" s="255"/>
      <c r="AV1392" s="255"/>
      <c r="AW1392" s="255"/>
      <c r="AX1392" s="255"/>
    </row>
    <row r="1393" spans="2:50" x14ac:dyDescent="0.2">
      <c r="B1393" s="255"/>
      <c r="C1393" s="255"/>
      <c r="D1393" s="255"/>
      <c r="E1393" s="255"/>
      <c r="F1393" s="255"/>
      <c r="G1393" s="255"/>
      <c r="H1393" s="255"/>
      <c r="I1393" s="255"/>
      <c r="J1393" s="255"/>
      <c r="K1393" s="255"/>
      <c r="L1393" s="255"/>
      <c r="M1393" s="255"/>
      <c r="N1393" s="255"/>
      <c r="O1393" s="255"/>
      <c r="P1393" s="255"/>
      <c r="Q1393" s="255"/>
      <c r="R1393" s="255"/>
      <c r="S1393" s="255"/>
      <c r="T1393" s="255"/>
      <c r="U1393" s="255"/>
      <c r="V1393" s="255"/>
      <c r="W1393" s="255"/>
      <c r="X1393" s="255"/>
      <c r="Y1393" s="255"/>
      <c r="Z1393" s="255"/>
      <c r="AA1393" s="255"/>
      <c r="AB1393" s="255"/>
      <c r="AC1393" s="255"/>
      <c r="AD1393" s="255"/>
      <c r="AE1393" s="255"/>
      <c r="AF1393" s="255"/>
      <c r="AG1393" s="255"/>
      <c r="AH1393" s="255"/>
      <c r="AI1393" s="255"/>
      <c r="AJ1393" s="255"/>
      <c r="AK1393" s="255"/>
      <c r="AL1393" s="255"/>
      <c r="AM1393" s="255"/>
      <c r="AN1393" s="255"/>
      <c r="AO1393" s="255"/>
      <c r="AP1393" s="255"/>
      <c r="AQ1393" s="255"/>
      <c r="AR1393" s="255"/>
      <c r="AS1393" s="255"/>
      <c r="AT1393" s="255"/>
      <c r="AU1393" s="255"/>
      <c r="AV1393" s="255"/>
      <c r="AW1393" s="255"/>
      <c r="AX1393" s="255"/>
    </row>
    <row r="1394" spans="2:50" x14ac:dyDescent="0.2">
      <c r="B1394" s="255"/>
      <c r="C1394" s="255"/>
      <c r="D1394" s="255"/>
      <c r="E1394" s="255"/>
      <c r="F1394" s="255"/>
      <c r="G1394" s="255"/>
      <c r="H1394" s="255"/>
      <c r="I1394" s="255"/>
      <c r="J1394" s="255"/>
      <c r="K1394" s="255"/>
      <c r="L1394" s="255"/>
      <c r="M1394" s="255"/>
      <c r="N1394" s="255"/>
      <c r="O1394" s="255"/>
      <c r="P1394" s="255"/>
      <c r="Q1394" s="255"/>
      <c r="R1394" s="255"/>
      <c r="S1394" s="255"/>
      <c r="T1394" s="255"/>
      <c r="U1394" s="255"/>
      <c r="V1394" s="255"/>
      <c r="W1394" s="255"/>
      <c r="X1394" s="255"/>
      <c r="Y1394" s="255"/>
      <c r="Z1394" s="255"/>
      <c r="AA1394" s="255"/>
      <c r="AB1394" s="255"/>
      <c r="AC1394" s="255"/>
      <c r="AD1394" s="255"/>
      <c r="AE1394" s="255"/>
      <c r="AF1394" s="255"/>
      <c r="AG1394" s="255"/>
      <c r="AH1394" s="255"/>
      <c r="AI1394" s="255"/>
      <c r="AJ1394" s="255"/>
      <c r="AK1394" s="255"/>
      <c r="AL1394" s="255"/>
      <c r="AM1394" s="255"/>
      <c r="AN1394" s="255"/>
      <c r="AO1394" s="255"/>
      <c r="AP1394" s="255"/>
      <c r="AQ1394" s="255"/>
      <c r="AR1394" s="255"/>
      <c r="AS1394" s="255"/>
      <c r="AT1394" s="255"/>
      <c r="AU1394" s="255"/>
      <c r="AV1394" s="255"/>
      <c r="AW1394" s="255"/>
      <c r="AX1394" s="255"/>
    </row>
    <row r="1395" spans="2:50" x14ac:dyDescent="0.2">
      <c r="B1395" s="255"/>
      <c r="C1395" s="255"/>
      <c r="D1395" s="255"/>
      <c r="E1395" s="255"/>
      <c r="F1395" s="255"/>
      <c r="G1395" s="255"/>
      <c r="H1395" s="255"/>
      <c r="I1395" s="255"/>
      <c r="J1395" s="255"/>
      <c r="K1395" s="255"/>
      <c r="L1395" s="255"/>
      <c r="M1395" s="255"/>
      <c r="N1395" s="255"/>
      <c r="O1395" s="255"/>
      <c r="P1395" s="255"/>
      <c r="Q1395" s="255"/>
      <c r="R1395" s="255"/>
      <c r="S1395" s="255"/>
      <c r="T1395" s="255"/>
      <c r="U1395" s="255"/>
      <c r="V1395" s="255"/>
      <c r="W1395" s="255"/>
      <c r="X1395" s="255"/>
      <c r="Y1395" s="255"/>
      <c r="Z1395" s="255"/>
      <c r="AA1395" s="255"/>
      <c r="AB1395" s="255"/>
      <c r="AC1395" s="255"/>
      <c r="AD1395" s="255"/>
      <c r="AE1395" s="255"/>
      <c r="AF1395" s="255"/>
      <c r="AG1395" s="255"/>
      <c r="AH1395" s="255"/>
      <c r="AI1395" s="255"/>
      <c r="AJ1395" s="255"/>
      <c r="AK1395" s="255"/>
      <c r="AL1395" s="255"/>
      <c r="AM1395" s="255"/>
      <c r="AN1395" s="255"/>
      <c r="AO1395" s="255"/>
      <c r="AP1395" s="255"/>
      <c r="AQ1395" s="255"/>
      <c r="AR1395" s="255"/>
      <c r="AS1395" s="255"/>
      <c r="AT1395" s="255"/>
      <c r="AU1395" s="255"/>
      <c r="AV1395" s="255"/>
      <c r="AW1395" s="255"/>
      <c r="AX1395" s="255"/>
    </row>
    <row r="1396" spans="2:50" x14ac:dyDescent="0.2">
      <c r="B1396" s="255"/>
      <c r="C1396" s="255"/>
      <c r="D1396" s="255"/>
      <c r="E1396" s="255"/>
      <c r="F1396" s="255"/>
      <c r="G1396" s="255"/>
      <c r="H1396" s="255"/>
      <c r="I1396" s="255"/>
      <c r="J1396" s="255"/>
      <c r="K1396" s="255"/>
      <c r="L1396" s="255"/>
      <c r="M1396" s="255"/>
      <c r="N1396" s="255"/>
      <c r="O1396" s="255"/>
      <c r="P1396" s="255"/>
      <c r="Q1396" s="255"/>
      <c r="R1396" s="255"/>
      <c r="S1396" s="255"/>
      <c r="T1396" s="255"/>
      <c r="U1396" s="255"/>
      <c r="V1396" s="255"/>
      <c r="W1396" s="255"/>
      <c r="X1396" s="255"/>
      <c r="Y1396" s="255"/>
      <c r="Z1396" s="255"/>
      <c r="AA1396" s="255"/>
      <c r="AB1396" s="255"/>
      <c r="AC1396" s="255"/>
      <c r="AD1396" s="255"/>
      <c r="AE1396" s="255"/>
      <c r="AF1396" s="255"/>
      <c r="AG1396" s="255"/>
      <c r="AH1396" s="255"/>
      <c r="AI1396" s="255"/>
      <c r="AJ1396" s="255"/>
      <c r="AK1396" s="255"/>
      <c r="AL1396" s="255"/>
      <c r="AM1396" s="255"/>
      <c r="AN1396" s="255"/>
      <c r="AO1396" s="255"/>
      <c r="AP1396" s="255"/>
      <c r="AQ1396" s="255"/>
      <c r="AR1396" s="255"/>
      <c r="AS1396" s="255"/>
      <c r="AT1396" s="255"/>
      <c r="AU1396" s="255"/>
      <c r="AV1396" s="255"/>
      <c r="AW1396" s="255"/>
      <c r="AX1396" s="255"/>
    </row>
    <row r="1397" spans="2:50" x14ac:dyDescent="0.2">
      <c r="B1397" s="255"/>
      <c r="C1397" s="255"/>
      <c r="D1397" s="255"/>
      <c r="E1397" s="255"/>
      <c r="F1397" s="255"/>
      <c r="G1397" s="255"/>
      <c r="H1397" s="255"/>
      <c r="I1397" s="255"/>
      <c r="J1397" s="255"/>
      <c r="K1397" s="255"/>
      <c r="L1397" s="255"/>
      <c r="M1397" s="255"/>
      <c r="N1397" s="255"/>
      <c r="O1397" s="255"/>
      <c r="P1397" s="255"/>
      <c r="Q1397" s="255"/>
      <c r="R1397" s="255"/>
      <c r="S1397" s="255"/>
      <c r="T1397" s="255"/>
      <c r="U1397" s="255"/>
      <c r="V1397" s="255"/>
      <c r="W1397" s="255"/>
      <c r="X1397" s="255"/>
      <c r="Y1397" s="255"/>
      <c r="Z1397" s="255"/>
      <c r="AA1397" s="255"/>
      <c r="AB1397" s="255"/>
      <c r="AC1397" s="255"/>
      <c r="AD1397" s="255"/>
      <c r="AE1397" s="255"/>
      <c r="AF1397" s="255"/>
      <c r="AG1397" s="255"/>
      <c r="AH1397" s="255"/>
      <c r="AI1397" s="255"/>
      <c r="AJ1397" s="255"/>
      <c r="AK1397" s="255"/>
      <c r="AL1397" s="255"/>
      <c r="AM1397" s="255"/>
      <c r="AN1397" s="255"/>
      <c r="AO1397" s="255"/>
      <c r="AP1397" s="255"/>
      <c r="AQ1397" s="255"/>
      <c r="AR1397" s="255"/>
      <c r="AS1397" s="255"/>
      <c r="AT1397" s="255"/>
      <c r="AU1397" s="255"/>
      <c r="AV1397" s="255"/>
      <c r="AW1397" s="255"/>
      <c r="AX1397" s="255"/>
    </row>
    <row r="1398" spans="2:50" x14ac:dyDescent="0.2">
      <c r="B1398" s="255"/>
      <c r="C1398" s="255"/>
      <c r="D1398" s="255"/>
      <c r="E1398" s="255"/>
      <c r="F1398" s="255"/>
      <c r="G1398" s="255"/>
      <c r="H1398" s="255"/>
      <c r="I1398" s="255"/>
      <c r="J1398" s="255"/>
      <c r="K1398" s="255"/>
      <c r="L1398" s="255"/>
      <c r="M1398" s="255"/>
      <c r="N1398" s="255"/>
      <c r="O1398" s="255"/>
      <c r="P1398" s="255"/>
      <c r="Q1398" s="255"/>
      <c r="R1398" s="255"/>
      <c r="S1398" s="255"/>
      <c r="T1398" s="255"/>
      <c r="U1398" s="255"/>
      <c r="V1398" s="255"/>
      <c r="W1398" s="255"/>
      <c r="X1398" s="255"/>
      <c r="Y1398" s="255"/>
      <c r="Z1398" s="255"/>
      <c r="AA1398" s="255"/>
      <c r="AB1398" s="255"/>
      <c r="AC1398" s="255"/>
      <c r="AD1398" s="255"/>
      <c r="AE1398" s="255"/>
      <c r="AF1398" s="255"/>
      <c r="AG1398" s="255"/>
      <c r="AH1398" s="255"/>
      <c r="AI1398" s="255"/>
      <c r="AJ1398" s="255"/>
      <c r="AK1398" s="255"/>
      <c r="AL1398" s="255"/>
      <c r="AM1398" s="255"/>
      <c r="AN1398" s="255"/>
      <c r="AO1398" s="255"/>
      <c r="AP1398" s="255"/>
      <c r="AQ1398" s="255"/>
      <c r="AR1398" s="255"/>
      <c r="AS1398" s="255"/>
      <c r="AT1398" s="255"/>
      <c r="AU1398" s="255"/>
      <c r="AV1398" s="255"/>
      <c r="AW1398" s="255"/>
      <c r="AX1398" s="255"/>
    </row>
    <row r="1399" spans="2:50" x14ac:dyDescent="0.2">
      <c r="B1399" s="255"/>
      <c r="C1399" s="255"/>
      <c r="D1399" s="255"/>
      <c r="E1399" s="255"/>
      <c r="F1399" s="255"/>
      <c r="G1399" s="255"/>
      <c r="H1399" s="255"/>
      <c r="I1399" s="255"/>
      <c r="J1399" s="255"/>
      <c r="K1399" s="255"/>
      <c r="L1399" s="255"/>
      <c r="M1399" s="255"/>
      <c r="N1399" s="255"/>
      <c r="O1399" s="255"/>
      <c r="P1399" s="255"/>
      <c r="Q1399" s="255"/>
      <c r="R1399" s="255"/>
      <c r="S1399" s="255"/>
      <c r="T1399" s="255"/>
      <c r="U1399" s="255"/>
      <c r="V1399" s="255"/>
      <c r="W1399" s="255"/>
      <c r="X1399" s="255"/>
      <c r="Y1399" s="255"/>
      <c r="Z1399" s="255"/>
      <c r="AA1399" s="255"/>
      <c r="AB1399" s="255"/>
      <c r="AC1399" s="255"/>
      <c r="AD1399" s="255"/>
      <c r="AE1399" s="255"/>
      <c r="AF1399" s="255"/>
      <c r="AG1399" s="255"/>
      <c r="AH1399" s="255"/>
      <c r="AI1399" s="255"/>
      <c r="AJ1399" s="255"/>
      <c r="AK1399" s="255"/>
      <c r="AL1399" s="255"/>
      <c r="AM1399" s="255"/>
      <c r="AN1399" s="255"/>
      <c r="AO1399" s="255"/>
      <c r="AP1399" s="255"/>
      <c r="AQ1399" s="255"/>
      <c r="AR1399" s="255"/>
      <c r="AS1399" s="255"/>
      <c r="AT1399" s="255"/>
      <c r="AU1399" s="255"/>
      <c r="AV1399" s="255"/>
      <c r="AW1399" s="255"/>
      <c r="AX1399" s="255"/>
    </row>
    <row r="1400" spans="2:50" x14ac:dyDescent="0.2">
      <c r="B1400" s="255"/>
      <c r="C1400" s="255"/>
      <c r="D1400" s="255"/>
      <c r="E1400" s="255"/>
      <c r="F1400" s="255"/>
      <c r="G1400" s="255"/>
      <c r="H1400" s="255"/>
      <c r="I1400" s="255"/>
      <c r="J1400" s="255"/>
      <c r="K1400" s="255"/>
      <c r="L1400" s="255"/>
      <c r="M1400" s="255"/>
      <c r="N1400" s="255"/>
      <c r="O1400" s="255"/>
      <c r="P1400" s="255"/>
      <c r="Q1400" s="255"/>
      <c r="R1400" s="255"/>
      <c r="S1400" s="255"/>
      <c r="T1400" s="255"/>
      <c r="U1400" s="255"/>
      <c r="V1400" s="255"/>
      <c r="W1400" s="255"/>
      <c r="X1400" s="255"/>
      <c r="Y1400" s="255"/>
      <c r="Z1400" s="255"/>
      <c r="AA1400" s="255"/>
      <c r="AB1400" s="255"/>
      <c r="AC1400" s="255"/>
      <c r="AD1400" s="255"/>
      <c r="AE1400" s="255"/>
      <c r="AF1400" s="255"/>
      <c r="AG1400" s="255"/>
      <c r="AH1400" s="255"/>
      <c r="AI1400" s="255"/>
      <c r="AJ1400" s="255"/>
      <c r="AK1400" s="255"/>
      <c r="AL1400" s="255"/>
      <c r="AM1400" s="255"/>
      <c r="AN1400" s="255"/>
      <c r="AO1400" s="255"/>
      <c r="AP1400" s="255"/>
      <c r="AQ1400" s="255"/>
      <c r="AR1400" s="255"/>
      <c r="AS1400" s="255"/>
      <c r="AT1400" s="255"/>
      <c r="AU1400" s="255"/>
      <c r="AV1400" s="255"/>
      <c r="AW1400" s="255"/>
      <c r="AX1400" s="255"/>
    </row>
    <row r="1401" spans="2:50" x14ac:dyDescent="0.2">
      <c r="B1401" s="255"/>
      <c r="C1401" s="255"/>
      <c r="D1401" s="255"/>
      <c r="E1401" s="255"/>
      <c r="F1401" s="255"/>
      <c r="G1401" s="255"/>
      <c r="H1401" s="255"/>
      <c r="I1401" s="255"/>
      <c r="J1401" s="255"/>
      <c r="K1401" s="255"/>
      <c r="L1401" s="255"/>
      <c r="M1401" s="255"/>
      <c r="N1401" s="255"/>
      <c r="O1401" s="255"/>
      <c r="P1401" s="255"/>
      <c r="Q1401" s="255"/>
      <c r="R1401" s="255"/>
      <c r="S1401" s="255"/>
      <c r="T1401" s="255"/>
      <c r="U1401" s="255"/>
      <c r="V1401" s="255"/>
      <c r="W1401" s="255"/>
      <c r="X1401" s="255"/>
      <c r="Y1401" s="255"/>
      <c r="Z1401" s="255"/>
      <c r="AA1401" s="255"/>
      <c r="AB1401" s="255"/>
      <c r="AC1401" s="255"/>
      <c r="AD1401" s="255"/>
      <c r="AE1401" s="255"/>
      <c r="AF1401" s="255"/>
      <c r="AG1401" s="255"/>
      <c r="AH1401" s="255"/>
      <c r="AI1401" s="255"/>
      <c r="AJ1401" s="255"/>
      <c r="AK1401" s="255"/>
      <c r="AL1401" s="255"/>
      <c r="AM1401" s="255"/>
      <c r="AN1401" s="255"/>
      <c r="AO1401" s="255"/>
      <c r="AP1401" s="255"/>
      <c r="AQ1401" s="255"/>
      <c r="AR1401" s="255"/>
      <c r="AS1401" s="255"/>
      <c r="AT1401" s="255"/>
      <c r="AU1401" s="255"/>
      <c r="AV1401" s="255"/>
      <c r="AW1401" s="255"/>
      <c r="AX1401" s="255"/>
    </row>
    <row r="1402" spans="2:50" x14ac:dyDescent="0.2">
      <c r="B1402" s="255"/>
      <c r="C1402" s="255"/>
      <c r="D1402" s="255"/>
      <c r="E1402" s="255"/>
      <c r="F1402" s="255"/>
      <c r="G1402" s="255"/>
      <c r="H1402" s="255"/>
      <c r="I1402" s="255"/>
      <c r="J1402" s="255"/>
      <c r="K1402" s="255"/>
      <c r="L1402" s="255"/>
      <c r="M1402" s="255"/>
      <c r="N1402" s="255"/>
      <c r="O1402" s="255"/>
      <c r="P1402" s="255"/>
      <c r="Q1402" s="255"/>
      <c r="R1402" s="255"/>
      <c r="S1402" s="255"/>
      <c r="T1402" s="255"/>
      <c r="U1402" s="255"/>
      <c r="V1402" s="255"/>
      <c r="W1402" s="255"/>
      <c r="X1402" s="255"/>
      <c r="Y1402" s="255"/>
      <c r="Z1402" s="255"/>
      <c r="AA1402" s="255"/>
      <c r="AB1402" s="255"/>
      <c r="AC1402" s="255"/>
      <c r="AD1402" s="255"/>
      <c r="AE1402" s="255"/>
      <c r="AF1402" s="255"/>
      <c r="AG1402" s="255"/>
      <c r="AH1402" s="255"/>
      <c r="AI1402" s="255"/>
      <c r="AJ1402" s="255"/>
      <c r="AK1402" s="255"/>
      <c r="AL1402" s="255"/>
      <c r="AM1402" s="255"/>
      <c r="AN1402" s="255"/>
      <c r="AO1402" s="255"/>
      <c r="AP1402" s="255"/>
      <c r="AQ1402" s="255"/>
      <c r="AR1402" s="255"/>
      <c r="AS1402" s="255"/>
      <c r="AT1402" s="255"/>
      <c r="AU1402" s="255"/>
      <c r="AV1402" s="255"/>
      <c r="AW1402" s="255"/>
      <c r="AX1402" s="255"/>
    </row>
    <row r="1403" spans="2:50" x14ac:dyDescent="0.2">
      <c r="B1403" s="255"/>
      <c r="C1403" s="255"/>
      <c r="D1403" s="255"/>
      <c r="E1403" s="255"/>
      <c r="F1403" s="255"/>
      <c r="G1403" s="255"/>
      <c r="H1403" s="255"/>
      <c r="I1403" s="255"/>
      <c r="J1403" s="255"/>
      <c r="K1403" s="255"/>
      <c r="L1403" s="255"/>
      <c r="M1403" s="255"/>
      <c r="N1403" s="255"/>
      <c r="O1403" s="255"/>
      <c r="P1403" s="255"/>
      <c r="Q1403" s="255"/>
      <c r="R1403" s="255"/>
      <c r="S1403" s="255"/>
      <c r="T1403" s="255"/>
      <c r="U1403" s="255"/>
      <c r="V1403" s="255"/>
      <c r="W1403" s="255"/>
      <c r="X1403" s="255"/>
      <c r="Y1403" s="255"/>
      <c r="Z1403" s="255"/>
      <c r="AA1403" s="255"/>
      <c r="AB1403" s="255"/>
      <c r="AC1403" s="255"/>
      <c r="AD1403" s="255"/>
      <c r="AE1403" s="255"/>
      <c r="AF1403" s="255"/>
      <c r="AG1403" s="255"/>
      <c r="AH1403" s="255"/>
      <c r="AI1403" s="255"/>
      <c r="AJ1403" s="255"/>
      <c r="AK1403" s="255"/>
      <c r="AL1403" s="255"/>
      <c r="AM1403" s="255"/>
      <c r="AN1403" s="255"/>
      <c r="AO1403" s="255"/>
      <c r="AP1403" s="255"/>
      <c r="AQ1403" s="255"/>
      <c r="AR1403" s="255"/>
      <c r="AS1403" s="255"/>
      <c r="AT1403" s="255"/>
      <c r="AU1403" s="255"/>
      <c r="AV1403" s="255"/>
      <c r="AW1403" s="255"/>
      <c r="AX1403" s="255"/>
    </row>
    <row r="1404" spans="2:50" x14ac:dyDescent="0.2">
      <c r="B1404" s="255"/>
      <c r="C1404" s="255"/>
      <c r="D1404" s="255"/>
      <c r="E1404" s="255"/>
      <c r="F1404" s="255"/>
      <c r="G1404" s="255"/>
      <c r="H1404" s="255"/>
      <c r="I1404" s="255"/>
      <c r="J1404" s="255"/>
      <c r="K1404" s="255"/>
      <c r="L1404" s="255"/>
      <c r="M1404" s="255"/>
      <c r="N1404" s="255"/>
      <c r="O1404" s="255"/>
      <c r="P1404" s="255"/>
      <c r="Q1404" s="255"/>
      <c r="R1404" s="255"/>
      <c r="S1404" s="255"/>
      <c r="T1404" s="255"/>
      <c r="U1404" s="255"/>
      <c r="V1404" s="255"/>
      <c r="W1404" s="255"/>
      <c r="X1404" s="255"/>
      <c r="Y1404" s="255"/>
      <c r="Z1404" s="255"/>
      <c r="AA1404" s="255"/>
      <c r="AB1404" s="255"/>
      <c r="AC1404" s="255"/>
      <c r="AD1404" s="255"/>
      <c r="AE1404" s="255"/>
      <c r="AF1404" s="255"/>
      <c r="AG1404" s="255"/>
      <c r="AH1404" s="255"/>
      <c r="AI1404" s="255"/>
      <c r="AJ1404" s="255"/>
      <c r="AK1404" s="255"/>
      <c r="AL1404" s="255"/>
      <c r="AM1404" s="255"/>
      <c r="AN1404" s="255"/>
      <c r="AO1404" s="255"/>
      <c r="AP1404" s="255"/>
      <c r="AQ1404" s="255"/>
      <c r="AR1404" s="255"/>
      <c r="AS1404" s="255"/>
      <c r="AT1404" s="255"/>
      <c r="AU1404" s="255"/>
      <c r="AV1404" s="255"/>
      <c r="AW1404" s="255"/>
      <c r="AX1404" s="255"/>
    </row>
    <row r="1405" spans="2:50" x14ac:dyDescent="0.2">
      <c r="B1405" s="255"/>
      <c r="C1405" s="255"/>
      <c r="D1405" s="255"/>
      <c r="E1405" s="255"/>
      <c r="F1405" s="255"/>
      <c r="G1405" s="255"/>
      <c r="H1405" s="255"/>
      <c r="I1405" s="255"/>
      <c r="J1405" s="255"/>
      <c r="K1405" s="255"/>
      <c r="L1405" s="255"/>
      <c r="M1405" s="255"/>
      <c r="N1405" s="255"/>
      <c r="O1405" s="255"/>
      <c r="P1405" s="255"/>
      <c r="Q1405" s="255"/>
      <c r="R1405" s="255"/>
      <c r="S1405" s="255"/>
      <c r="T1405" s="255"/>
      <c r="U1405" s="255"/>
      <c r="V1405" s="255"/>
      <c r="W1405" s="255"/>
      <c r="X1405" s="255"/>
      <c r="Y1405" s="255"/>
      <c r="Z1405" s="255"/>
      <c r="AA1405" s="255"/>
      <c r="AB1405" s="255"/>
      <c r="AC1405" s="255"/>
      <c r="AD1405" s="255"/>
      <c r="AE1405" s="255"/>
      <c r="AF1405" s="255"/>
      <c r="AG1405" s="255"/>
      <c r="AH1405" s="255"/>
      <c r="AI1405" s="255"/>
      <c r="AJ1405" s="255"/>
      <c r="AK1405" s="255"/>
      <c r="AL1405" s="255"/>
      <c r="AM1405" s="255"/>
      <c r="AN1405" s="255"/>
      <c r="AO1405" s="255"/>
      <c r="AP1405" s="255"/>
      <c r="AQ1405" s="255"/>
      <c r="AR1405" s="255"/>
      <c r="AS1405" s="255"/>
      <c r="AT1405" s="255"/>
      <c r="AU1405" s="255"/>
      <c r="AV1405" s="255"/>
      <c r="AW1405" s="255"/>
      <c r="AX1405" s="255"/>
    </row>
    <row r="1406" spans="2:50" x14ac:dyDescent="0.2">
      <c r="B1406" s="255"/>
      <c r="C1406" s="255"/>
      <c r="D1406" s="255"/>
      <c r="E1406" s="255"/>
      <c r="F1406" s="255"/>
      <c r="G1406" s="255"/>
      <c r="H1406" s="255"/>
      <c r="I1406" s="255"/>
      <c r="J1406" s="255"/>
      <c r="K1406" s="255"/>
      <c r="L1406" s="255"/>
      <c r="M1406" s="255"/>
      <c r="N1406" s="255"/>
      <c r="O1406" s="255"/>
      <c r="P1406" s="255"/>
      <c r="Q1406" s="255"/>
      <c r="R1406" s="255"/>
      <c r="S1406" s="255"/>
      <c r="T1406" s="255"/>
      <c r="U1406" s="255"/>
      <c r="V1406" s="255"/>
      <c r="W1406" s="255"/>
      <c r="X1406" s="255"/>
      <c r="Y1406" s="255"/>
      <c r="Z1406" s="255"/>
      <c r="AA1406" s="255"/>
      <c r="AB1406" s="255"/>
      <c r="AC1406" s="255"/>
      <c r="AD1406" s="255"/>
      <c r="AE1406" s="255"/>
      <c r="AF1406" s="255"/>
      <c r="AG1406" s="255"/>
      <c r="AH1406" s="255"/>
      <c r="AI1406" s="255"/>
      <c r="AJ1406" s="255"/>
      <c r="AK1406" s="255"/>
      <c r="AL1406" s="255"/>
      <c r="AM1406" s="255"/>
      <c r="AN1406" s="255"/>
      <c r="AO1406" s="255"/>
      <c r="AP1406" s="255"/>
      <c r="AQ1406" s="255"/>
      <c r="AR1406" s="255"/>
      <c r="AS1406" s="255"/>
      <c r="AT1406" s="255"/>
      <c r="AU1406" s="255"/>
      <c r="AV1406" s="255"/>
      <c r="AW1406" s="255"/>
      <c r="AX1406" s="255"/>
    </row>
    <row r="1407" spans="2:50" x14ac:dyDescent="0.2">
      <c r="B1407" s="255"/>
      <c r="C1407" s="255"/>
      <c r="D1407" s="255"/>
      <c r="E1407" s="255"/>
      <c r="F1407" s="255"/>
      <c r="G1407" s="255"/>
      <c r="H1407" s="255"/>
      <c r="I1407" s="255"/>
      <c r="J1407" s="255"/>
      <c r="K1407" s="255"/>
      <c r="L1407" s="255"/>
      <c r="M1407" s="255"/>
      <c r="N1407" s="255"/>
      <c r="O1407" s="255"/>
      <c r="P1407" s="255"/>
      <c r="Q1407" s="255"/>
      <c r="R1407" s="255"/>
      <c r="S1407" s="255"/>
      <c r="T1407" s="255"/>
      <c r="U1407" s="255"/>
      <c r="V1407" s="255"/>
      <c r="W1407" s="255"/>
      <c r="X1407" s="255"/>
      <c r="Y1407" s="255"/>
      <c r="Z1407" s="255"/>
      <c r="AA1407" s="255"/>
      <c r="AB1407" s="255"/>
      <c r="AC1407" s="255"/>
      <c r="AD1407" s="255"/>
      <c r="AE1407" s="255"/>
      <c r="AF1407" s="255"/>
      <c r="AG1407" s="255"/>
      <c r="AH1407" s="255"/>
      <c r="AI1407" s="255"/>
      <c r="AJ1407" s="255"/>
      <c r="AK1407" s="255"/>
      <c r="AL1407" s="255"/>
      <c r="AM1407" s="255"/>
      <c r="AN1407" s="255"/>
      <c r="AO1407" s="255"/>
      <c r="AP1407" s="255"/>
      <c r="AQ1407" s="255"/>
      <c r="AR1407" s="255"/>
      <c r="AS1407" s="255"/>
      <c r="AT1407" s="255"/>
      <c r="AU1407" s="255"/>
      <c r="AV1407" s="255"/>
      <c r="AW1407" s="255"/>
      <c r="AX1407" s="255"/>
    </row>
    <row r="1408" spans="2:50" x14ac:dyDescent="0.2">
      <c r="B1408" s="255"/>
      <c r="C1408" s="255"/>
      <c r="D1408" s="255"/>
      <c r="E1408" s="255"/>
      <c r="F1408" s="255"/>
      <c r="G1408" s="255"/>
      <c r="H1408" s="255"/>
      <c r="I1408" s="255"/>
      <c r="J1408" s="255"/>
      <c r="K1408" s="255"/>
      <c r="L1408" s="255"/>
      <c r="M1408" s="255"/>
      <c r="N1408" s="255"/>
      <c r="O1408" s="255"/>
      <c r="P1408" s="255"/>
      <c r="Q1408" s="255"/>
      <c r="R1408" s="255"/>
      <c r="S1408" s="255"/>
      <c r="T1408" s="255"/>
      <c r="U1408" s="255"/>
      <c r="V1408" s="255"/>
      <c r="W1408" s="255"/>
      <c r="X1408" s="255"/>
      <c r="Y1408" s="255"/>
      <c r="Z1408" s="255"/>
      <c r="AA1408" s="255"/>
      <c r="AB1408" s="255"/>
      <c r="AC1408" s="255"/>
      <c r="AD1408" s="255"/>
      <c r="AE1408" s="255"/>
      <c r="AF1408" s="255"/>
      <c r="AG1408" s="255"/>
      <c r="AH1408" s="255"/>
      <c r="AI1408" s="255"/>
      <c r="AJ1408" s="255"/>
      <c r="AK1408" s="255"/>
      <c r="AL1408" s="255"/>
      <c r="AM1408" s="255"/>
      <c r="AN1408" s="255"/>
      <c r="AO1408" s="255"/>
      <c r="AP1408" s="255"/>
      <c r="AQ1408" s="255"/>
      <c r="AR1408" s="255"/>
      <c r="AS1408" s="255"/>
      <c r="AT1408" s="255"/>
      <c r="AU1408" s="255"/>
      <c r="AV1408" s="255"/>
      <c r="AW1408" s="255"/>
      <c r="AX1408" s="255"/>
    </row>
    <row r="1409" spans="2:50" x14ac:dyDescent="0.2">
      <c r="B1409" s="255"/>
      <c r="C1409" s="255"/>
      <c r="D1409" s="255"/>
      <c r="E1409" s="255"/>
      <c r="F1409" s="255"/>
      <c r="G1409" s="255"/>
      <c r="H1409" s="255"/>
      <c r="I1409" s="255"/>
      <c r="J1409" s="255"/>
      <c r="K1409" s="255"/>
      <c r="L1409" s="255"/>
      <c r="M1409" s="255"/>
      <c r="N1409" s="255"/>
      <c r="O1409" s="255"/>
      <c r="P1409" s="255"/>
      <c r="Q1409" s="255"/>
      <c r="R1409" s="255"/>
      <c r="S1409" s="255"/>
      <c r="T1409" s="255"/>
      <c r="U1409" s="255"/>
      <c r="V1409" s="255"/>
      <c r="W1409" s="255"/>
      <c r="X1409" s="255"/>
      <c r="Y1409" s="255"/>
      <c r="Z1409" s="255"/>
      <c r="AA1409" s="255"/>
      <c r="AB1409" s="255"/>
      <c r="AC1409" s="255"/>
      <c r="AD1409" s="255"/>
      <c r="AE1409" s="255"/>
      <c r="AF1409" s="255"/>
      <c r="AG1409" s="255"/>
      <c r="AH1409" s="255"/>
      <c r="AI1409" s="255"/>
      <c r="AJ1409" s="255"/>
      <c r="AK1409" s="255"/>
      <c r="AL1409" s="255"/>
      <c r="AM1409" s="255"/>
      <c r="AN1409" s="255"/>
      <c r="AO1409" s="255"/>
      <c r="AP1409" s="255"/>
      <c r="AQ1409" s="255"/>
      <c r="AR1409" s="255"/>
      <c r="AS1409" s="255"/>
      <c r="AT1409" s="255"/>
      <c r="AU1409" s="255"/>
      <c r="AV1409" s="255"/>
      <c r="AW1409" s="255"/>
      <c r="AX1409" s="255"/>
    </row>
    <row r="1410" spans="2:50" x14ac:dyDescent="0.2">
      <c r="B1410" s="255"/>
      <c r="C1410" s="255"/>
      <c r="D1410" s="255"/>
      <c r="E1410" s="255"/>
      <c r="F1410" s="255"/>
      <c r="G1410" s="255"/>
      <c r="H1410" s="255"/>
      <c r="I1410" s="255"/>
      <c r="J1410" s="255"/>
      <c r="K1410" s="255"/>
      <c r="L1410" s="255"/>
      <c r="M1410" s="255"/>
      <c r="N1410" s="255"/>
      <c r="O1410" s="255"/>
      <c r="P1410" s="255"/>
      <c r="Q1410" s="255"/>
      <c r="R1410" s="255"/>
      <c r="S1410" s="255"/>
      <c r="T1410" s="255"/>
      <c r="U1410" s="255"/>
      <c r="V1410" s="255"/>
      <c r="W1410" s="255"/>
      <c r="X1410" s="255"/>
      <c r="Y1410" s="255"/>
      <c r="Z1410" s="255"/>
      <c r="AA1410" s="255"/>
      <c r="AB1410" s="255"/>
      <c r="AC1410" s="255"/>
      <c r="AD1410" s="255"/>
      <c r="AE1410" s="255"/>
      <c r="AF1410" s="255"/>
      <c r="AG1410" s="255"/>
      <c r="AH1410" s="255"/>
      <c r="AI1410" s="255"/>
      <c r="AJ1410" s="255"/>
      <c r="AK1410" s="255"/>
      <c r="AL1410" s="255"/>
      <c r="AM1410" s="255"/>
      <c r="AN1410" s="255"/>
      <c r="AO1410" s="255"/>
      <c r="AP1410" s="255"/>
      <c r="AQ1410" s="255"/>
      <c r="AR1410" s="255"/>
      <c r="AS1410" s="255"/>
      <c r="AT1410" s="255"/>
      <c r="AU1410" s="255"/>
      <c r="AV1410" s="255"/>
      <c r="AW1410" s="255"/>
      <c r="AX1410" s="255"/>
    </row>
    <row r="1411" spans="2:50" x14ac:dyDescent="0.2">
      <c r="B1411" s="255"/>
      <c r="C1411" s="255"/>
      <c r="D1411" s="255"/>
      <c r="E1411" s="255"/>
      <c r="F1411" s="255"/>
      <c r="G1411" s="255"/>
      <c r="H1411" s="255"/>
      <c r="I1411" s="255"/>
      <c r="J1411" s="255"/>
      <c r="K1411" s="255"/>
      <c r="L1411" s="255"/>
      <c r="M1411" s="255"/>
      <c r="N1411" s="255"/>
      <c r="O1411" s="255"/>
      <c r="P1411" s="255"/>
      <c r="Q1411" s="255"/>
      <c r="R1411" s="255"/>
      <c r="S1411" s="255"/>
      <c r="T1411" s="255"/>
      <c r="U1411" s="255"/>
      <c r="V1411" s="255"/>
      <c r="W1411" s="255"/>
      <c r="X1411" s="255"/>
      <c r="Y1411" s="255"/>
      <c r="Z1411" s="255"/>
      <c r="AA1411" s="255"/>
      <c r="AB1411" s="255"/>
      <c r="AC1411" s="255"/>
      <c r="AD1411" s="255"/>
      <c r="AE1411" s="255"/>
      <c r="AF1411" s="255"/>
      <c r="AG1411" s="255"/>
      <c r="AH1411" s="255"/>
      <c r="AI1411" s="255"/>
      <c r="AJ1411" s="255"/>
      <c r="AK1411" s="255"/>
      <c r="AL1411" s="255"/>
      <c r="AM1411" s="255"/>
      <c r="AN1411" s="255"/>
      <c r="AO1411" s="255"/>
      <c r="AP1411" s="255"/>
      <c r="AQ1411" s="255"/>
      <c r="AR1411" s="255"/>
      <c r="AS1411" s="255"/>
      <c r="AT1411" s="255"/>
      <c r="AU1411" s="255"/>
      <c r="AV1411" s="255"/>
      <c r="AW1411" s="255"/>
      <c r="AX1411" s="255"/>
    </row>
    <row r="1412" spans="2:50" x14ac:dyDescent="0.2">
      <c r="B1412" s="255"/>
      <c r="C1412" s="255"/>
      <c r="D1412" s="255"/>
      <c r="E1412" s="255"/>
      <c r="F1412" s="255"/>
      <c r="G1412" s="255"/>
      <c r="H1412" s="255"/>
      <c r="I1412" s="255"/>
      <c r="J1412" s="255"/>
      <c r="K1412" s="255"/>
      <c r="L1412" s="255"/>
      <c r="M1412" s="255"/>
      <c r="N1412" s="255"/>
      <c r="O1412" s="255"/>
      <c r="P1412" s="255"/>
      <c r="Q1412" s="255"/>
      <c r="R1412" s="255"/>
      <c r="S1412" s="255"/>
      <c r="T1412" s="255"/>
      <c r="U1412" s="255"/>
      <c r="V1412" s="255"/>
      <c r="W1412" s="255"/>
      <c r="X1412" s="255"/>
      <c r="Y1412" s="255"/>
      <c r="Z1412" s="255"/>
      <c r="AA1412" s="255"/>
      <c r="AB1412" s="255"/>
      <c r="AC1412" s="255"/>
      <c r="AD1412" s="255"/>
      <c r="AE1412" s="255"/>
      <c r="AF1412" s="255"/>
      <c r="AG1412" s="255"/>
      <c r="AH1412" s="255"/>
      <c r="AI1412" s="255"/>
      <c r="AJ1412" s="255"/>
      <c r="AK1412" s="255"/>
      <c r="AL1412" s="255"/>
      <c r="AM1412" s="255"/>
      <c r="AN1412" s="255"/>
      <c r="AO1412" s="255"/>
      <c r="AP1412" s="255"/>
      <c r="AQ1412" s="255"/>
      <c r="AR1412" s="255"/>
      <c r="AS1412" s="255"/>
      <c r="AT1412" s="255"/>
      <c r="AU1412" s="255"/>
      <c r="AV1412" s="255"/>
      <c r="AW1412" s="255"/>
      <c r="AX1412" s="255"/>
    </row>
    <row r="1413" spans="2:50" x14ac:dyDescent="0.2">
      <c r="B1413" s="255"/>
      <c r="C1413" s="255"/>
      <c r="D1413" s="255"/>
      <c r="E1413" s="255"/>
      <c r="F1413" s="255"/>
      <c r="G1413" s="255"/>
      <c r="H1413" s="255"/>
      <c r="I1413" s="255"/>
      <c r="J1413" s="255"/>
      <c r="K1413" s="255"/>
      <c r="L1413" s="255"/>
      <c r="M1413" s="255"/>
      <c r="N1413" s="255"/>
      <c r="O1413" s="255"/>
      <c r="P1413" s="255"/>
      <c r="Q1413" s="255"/>
      <c r="R1413" s="255"/>
      <c r="S1413" s="255"/>
      <c r="T1413" s="255"/>
      <c r="U1413" s="255"/>
      <c r="V1413" s="255"/>
      <c r="W1413" s="255"/>
      <c r="X1413" s="255"/>
      <c r="Y1413" s="255"/>
      <c r="Z1413" s="255"/>
      <c r="AA1413" s="255"/>
      <c r="AB1413" s="255"/>
      <c r="AC1413" s="255"/>
      <c r="AD1413" s="255"/>
      <c r="AE1413" s="255"/>
      <c r="AF1413" s="255"/>
      <c r="AG1413" s="255"/>
      <c r="AH1413" s="255"/>
      <c r="AI1413" s="255"/>
      <c r="AJ1413" s="255"/>
      <c r="AK1413" s="255"/>
      <c r="AL1413" s="255"/>
      <c r="AM1413" s="255"/>
      <c r="AN1413" s="255"/>
      <c r="AO1413" s="255"/>
      <c r="AP1413" s="255"/>
      <c r="AQ1413" s="255"/>
      <c r="AR1413" s="255"/>
      <c r="AS1413" s="255"/>
      <c r="AT1413" s="255"/>
      <c r="AU1413" s="255"/>
      <c r="AV1413" s="255"/>
      <c r="AW1413" s="255"/>
      <c r="AX1413" s="255"/>
    </row>
    <row r="1414" spans="2:50" x14ac:dyDescent="0.2">
      <c r="B1414" s="255"/>
      <c r="C1414" s="255"/>
      <c r="D1414" s="255"/>
      <c r="E1414" s="255"/>
      <c r="F1414" s="255"/>
      <c r="G1414" s="255"/>
      <c r="H1414" s="255"/>
      <c r="I1414" s="255"/>
      <c r="J1414" s="255"/>
      <c r="K1414" s="255"/>
      <c r="L1414" s="255"/>
      <c r="M1414" s="255"/>
      <c r="N1414" s="255"/>
      <c r="O1414" s="255"/>
      <c r="P1414" s="255"/>
      <c r="Q1414" s="255"/>
      <c r="R1414" s="255"/>
      <c r="S1414" s="255"/>
      <c r="T1414" s="255"/>
      <c r="U1414" s="255"/>
      <c r="V1414" s="255"/>
      <c r="W1414" s="255"/>
      <c r="X1414" s="255"/>
      <c r="Y1414" s="255"/>
      <c r="Z1414" s="255"/>
      <c r="AA1414" s="255"/>
      <c r="AB1414" s="255"/>
      <c r="AC1414" s="255"/>
      <c r="AD1414" s="255"/>
      <c r="AE1414" s="255"/>
      <c r="AF1414" s="255"/>
      <c r="AG1414" s="255"/>
      <c r="AH1414" s="255"/>
      <c r="AI1414" s="255"/>
      <c r="AJ1414" s="255"/>
      <c r="AK1414" s="255"/>
      <c r="AL1414" s="255"/>
      <c r="AM1414" s="255"/>
      <c r="AN1414" s="255"/>
      <c r="AO1414" s="255"/>
      <c r="AP1414" s="255"/>
      <c r="AQ1414" s="255"/>
      <c r="AR1414" s="255"/>
      <c r="AS1414" s="255"/>
      <c r="AT1414" s="255"/>
      <c r="AU1414" s="255"/>
      <c r="AV1414" s="255"/>
      <c r="AW1414" s="255"/>
      <c r="AX1414" s="255"/>
    </row>
    <row r="1415" spans="2:50" x14ac:dyDescent="0.2">
      <c r="B1415" s="255"/>
      <c r="C1415" s="255"/>
      <c r="D1415" s="255"/>
      <c r="E1415" s="255"/>
      <c r="F1415" s="255"/>
      <c r="G1415" s="255"/>
      <c r="H1415" s="255"/>
      <c r="I1415" s="255"/>
      <c r="J1415" s="255"/>
      <c r="K1415" s="255"/>
      <c r="L1415" s="255"/>
      <c r="M1415" s="255"/>
      <c r="N1415" s="255"/>
      <c r="O1415" s="255"/>
      <c r="P1415" s="255"/>
      <c r="Q1415" s="255"/>
      <c r="R1415" s="255"/>
      <c r="S1415" s="255"/>
      <c r="T1415" s="255"/>
      <c r="U1415" s="255"/>
      <c r="V1415" s="255"/>
      <c r="W1415" s="255"/>
      <c r="X1415" s="255"/>
      <c r="Y1415" s="255"/>
      <c r="Z1415" s="255"/>
      <c r="AA1415" s="255"/>
      <c r="AB1415" s="255"/>
      <c r="AC1415" s="255"/>
      <c r="AD1415" s="255"/>
      <c r="AE1415" s="255"/>
      <c r="AF1415" s="255"/>
      <c r="AG1415" s="255"/>
      <c r="AH1415" s="255"/>
      <c r="AI1415" s="255"/>
      <c r="AJ1415" s="255"/>
      <c r="AK1415" s="255"/>
      <c r="AL1415" s="255"/>
      <c r="AM1415" s="255"/>
      <c r="AN1415" s="255"/>
      <c r="AO1415" s="255"/>
      <c r="AP1415" s="255"/>
      <c r="AQ1415" s="255"/>
      <c r="AR1415" s="255"/>
      <c r="AS1415" s="255"/>
      <c r="AT1415" s="255"/>
      <c r="AU1415" s="255"/>
      <c r="AV1415" s="255"/>
      <c r="AW1415" s="255"/>
      <c r="AX1415" s="255"/>
    </row>
    <row r="1416" spans="2:50" x14ac:dyDescent="0.2">
      <c r="B1416" s="255"/>
      <c r="C1416" s="255"/>
      <c r="D1416" s="255"/>
      <c r="E1416" s="255"/>
      <c r="F1416" s="255"/>
      <c r="G1416" s="255"/>
      <c r="H1416" s="255"/>
      <c r="I1416" s="255"/>
      <c r="J1416" s="255"/>
      <c r="K1416" s="255"/>
      <c r="L1416" s="255"/>
      <c r="M1416" s="255"/>
      <c r="N1416" s="255"/>
      <c r="O1416" s="255"/>
      <c r="P1416" s="255"/>
      <c r="Q1416" s="255"/>
      <c r="R1416" s="255"/>
      <c r="S1416" s="255"/>
      <c r="T1416" s="255"/>
      <c r="U1416" s="255"/>
      <c r="V1416" s="255"/>
      <c r="W1416" s="255"/>
      <c r="X1416" s="255"/>
      <c r="Y1416" s="255"/>
      <c r="Z1416" s="255"/>
      <c r="AA1416" s="255"/>
      <c r="AB1416" s="255"/>
      <c r="AC1416" s="255"/>
      <c r="AD1416" s="255"/>
      <c r="AE1416" s="255"/>
      <c r="AF1416" s="255"/>
      <c r="AG1416" s="255"/>
      <c r="AH1416" s="255"/>
      <c r="AI1416" s="255"/>
      <c r="AJ1416" s="255"/>
      <c r="AK1416" s="255"/>
      <c r="AL1416" s="255"/>
      <c r="AM1416" s="255"/>
      <c r="AN1416" s="255"/>
      <c r="AO1416" s="255"/>
      <c r="AP1416" s="255"/>
      <c r="AQ1416" s="255"/>
      <c r="AR1416" s="255"/>
      <c r="AS1416" s="255"/>
      <c r="AT1416" s="255"/>
      <c r="AU1416" s="255"/>
      <c r="AV1416" s="255"/>
      <c r="AW1416" s="255"/>
      <c r="AX1416" s="255"/>
    </row>
    <row r="1417" spans="2:50" x14ac:dyDescent="0.2">
      <c r="B1417" s="255"/>
      <c r="C1417" s="255"/>
      <c r="D1417" s="255"/>
      <c r="E1417" s="255"/>
      <c r="F1417" s="255"/>
      <c r="G1417" s="255"/>
      <c r="H1417" s="255"/>
      <c r="I1417" s="255"/>
      <c r="J1417" s="255"/>
      <c r="K1417" s="255"/>
      <c r="L1417" s="255"/>
      <c r="M1417" s="255"/>
      <c r="N1417" s="255"/>
      <c r="O1417" s="255"/>
      <c r="P1417" s="255"/>
      <c r="Q1417" s="255"/>
      <c r="R1417" s="255"/>
      <c r="S1417" s="255"/>
      <c r="T1417" s="255"/>
      <c r="U1417" s="255"/>
      <c r="V1417" s="255"/>
      <c r="W1417" s="255"/>
      <c r="X1417" s="255"/>
      <c r="Y1417" s="255"/>
      <c r="Z1417" s="255"/>
      <c r="AA1417" s="255"/>
      <c r="AB1417" s="255"/>
      <c r="AC1417" s="255"/>
      <c r="AD1417" s="255"/>
      <c r="AE1417" s="255"/>
      <c r="AF1417" s="255"/>
      <c r="AG1417" s="255"/>
      <c r="AH1417" s="255"/>
      <c r="AI1417" s="255"/>
      <c r="AJ1417" s="255"/>
      <c r="AK1417" s="255"/>
      <c r="AL1417" s="255"/>
      <c r="AM1417" s="255"/>
      <c r="AN1417" s="255"/>
      <c r="AO1417" s="255"/>
      <c r="AP1417" s="255"/>
      <c r="AQ1417" s="255"/>
      <c r="AR1417" s="255"/>
      <c r="AS1417" s="255"/>
      <c r="AT1417" s="255"/>
      <c r="AU1417" s="255"/>
      <c r="AV1417" s="255"/>
      <c r="AW1417" s="255"/>
      <c r="AX1417" s="255"/>
    </row>
    <row r="1418" spans="2:50" x14ac:dyDescent="0.2">
      <c r="B1418" s="255"/>
      <c r="C1418" s="255"/>
      <c r="D1418" s="255"/>
      <c r="E1418" s="255"/>
      <c r="F1418" s="255"/>
      <c r="G1418" s="255"/>
      <c r="H1418" s="255"/>
      <c r="I1418" s="255"/>
      <c r="J1418" s="255"/>
      <c r="K1418" s="255"/>
      <c r="L1418" s="255"/>
      <c r="M1418" s="255"/>
      <c r="N1418" s="255"/>
      <c r="O1418" s="255"/>
      <c r="P1418" s="255"/>
      <c r="Q1418" s="255"/>
      <c r="R1418" s="255"/>
      <c r="S1418" s="255"/>
      <c r="T1418" s="255"/>
      <c r="U1418" s="255"/>
      <c r="V1418" s="255"/>
      <c r="W1418" s="255"/>
      <c r="X1418" s="255"/>
      <c r="Y1418" s="255"/>
      <c r="Z1418" s="255"/>
      <c r="AA1418" s="255"/>
      <c r="AB1418" s="255"/>
      <c r="AC1418" s="255"/>
      <c r="AD1418" s="255"/>
      <c r="AE1418" s="255"/>
      <c r="AF1418" s="255"/>
      <c r="AG1418" s="255"/>
      <c r="AH1418" s="255"/>
      <c r="AI1418" s="255"/>
      <c r="AJ1418" s="255"/>
      <c r="AK1418" s="255"/>
      <c r="AL1418" s="255"/>
      <c r="AM1418" s="255"/>
      <c r="AN1418" s="255"/>
      <c r="AO1418" s="255"/>
      <c r="AP1418" s="255"/>
      <c r="AQ1418" s="255"/>
      <c r="AR1418" s="255"/>
      <c r="AS1418" s="255"/>
      <c r="AT1418" s="255"/>
      <c r="AU1418" s="255"/>
      <c r="AV1418" s="255"/>
      <c r="AW1418" s="255"/>
      <c r="AX1418" s="255"/>
    </row>
    <row r="1419" spans="2:50" x14ac:dyDescent="0.2">
      <c r="B1419" s="255"/>
      <c r="C1419" s="255"/>
      <c r="D1419" s="255"/>
      <c r="E1419" s="255"/>
      <c r="F1419" s="255"/>
      <c r="G1419" s="255"/>
      <c r="H1419" s="255"/>
      <c r="I1419" s="255"/>
      <c r="J1419" s="255"/>
      <c r="K1419" s="255"/>
      <c r="L1419" s="255"/>
      <c r="M1419" s="255"/>
      <c r="N1419" s="255"/>
      <c r="O1419" s="255"/>
      <c r="P1419" s="255"/>
      <c r="Q1419" s="255"/>
      <c r="R1419" s="255"/>
      <c r="S1419" s="255"/>
      <c r="T1419" s="255"/>
      <c r="U1419" s="255"/>
      <c r="V1419" s="255"/>
      <c r="W1419" s="255"/>
      <c r="X1419" s="255"/>
      <c r="Y1419" s="255"/>
      <c r="Z1419" s="255"/>
      <c r="AA1419" s="255"/>
      <c r="AB1419" s="255"/>
      <c r="AC1419" s="255"/>
      <c r="AD1419" s="255"/>
      <c r="AE1419" s="255"/>
      <c r="AF1419" s="255"/>
      <c r="AG1419" s="255"/>
      <c r="AH1419" s="255"/>
      <c r="AI1419" s="255"/>
      <c r="AJ1419" s="255"/>
      <c r="AK1419" s="255"/>
      <c r="AL1419" s="255"/>
      <c r="AM1419" s="255"/>
      <c r="AN1419" s="255"/>
      <c r="AO1419" s="255"/>
      <c r="AP1419" s="255"/>
      <c r="AQ1419" s="255"/>
      <c r="AR1419" s="255"/>
      <c r="AS1419" s="255"/>
      <c r="AT1419" s="255"/>
      <c r="AU1419" s="255"/>
      <c r="AV1419" s="255"/>
      <c r="AW1419" s="255"/>
      <c r="AX1419" s="255"/>
    </row>
    <row r="1420" spans="2:50" x14ac:dyDescent="0.2">
      <c r="B1420" s="255"/>
      <c r="C1420" s="255"/>
      <c r="D1420" s="255"/>
      <c r="E1420" s="255"/>
      <c r="F1420" s="255"/>
      <c r="G1420" s="255"/>
      <c r="H1420" s="255"/>
      <c r="I1420" s="255"/>
      <c r="J1420" s="255"/>
      <c r="K1420" s="255"/>
      <c r="L1420" s="255"/>
      <c r="M1420" s="255"/>
      <c r="N1420" s="255"/>
      <c r="O1420" s="255"/>
      <c r="P1420" s="255"/>
      <c r="Q1420" s="255"/>
      <c r="R1420" s="255"/>
      <c r="S1420" s="255"/>
      <c r="T1420" s="255"/>
      <c r="U1420" s="255"/>
      <c r="V1420" s="255"/>
      <c r="W1420" s="255"/>
      <c r="X1420" s="255"/>
      <c r="Y1420" s="255"/>
      <c r="Z1420" s="255"/>
      <c r="AA1420" s="255"/>
      <c r="AB1420" s="255"/>
      <c r="AC1420" s="255"/>
      <c r="AD1420" s="255"/>
      <c r="AE1420" s="255"/>
      <c r="AF1420" s="255"/>
      <c r="AG1420" s="255"/>
      <c r="AH1420" s="255"/>
      <c r="AI1420" s="255"/>
      <c r="AJ1420" s="255"/>
      <c r="AK1420" s="255"/>
      <c r="AL1420" s="255"/>
      <c r="AM1420" s="255"/>
      <c r="AN1420" s="255"/>
      <c r="AO1420" s="255"/>
      <c r="AP1420" s="255"/>
      <c r="AQ1420" s="255"/>
      <c r="AR1420" s="255"/>
      <c r="AS1420" s="255"/>
      <c r="AT1420" s="255"/>
      <c r="AU1420" s="255"/>
      <c r="AV1420" s="255"/>
      <c r="AW1420" s="255"/>
      <c r="AX1420" s="255"/>
    </row>
    <row r="1421" spans="2:50" x14ac:dyDescent="0.2">
      <c r="B1421" s="255"/>
      <c r="C1421" s="255"/>
      <c r="D1421" s="255"/>
      <c r="E1421" s="255"/>
      <c r="F1421" s="255"/>
      <c r="G1421" s="255"/>
      <c r="H1421" s="255"/>
      <c r="I1421" s="255"/>
      <c r="J1421" s="255"/>
      <c r="K1421" s="255"/>
      <c r="L1421" s="255"/>
      <c r="M1421" s="255"/>
      <c r="N1421" s="255"/>
      <c r="O1421" s="255"/>
      <c r="P1421" s="255"/>
      <c r="Q1421" s="255"/>
      <c r="R1421" s="255"/>
      <c r="S1421" s="255"/>
      <c r="T1421" s="255"/>
      <c r="U1421" s="255"/>
      <c r="V1421" s="255"/>
      <c r="W1421" s="255"/>
      <c r="X1421" s="255"/>
      <c r="Y1421" s="255"/>
      <c r="Z1421" s="255"/>
      <c r="AA1421" s="255"/>
      <c r="AB1421" s="255"/>
      <c r="AC1421" s="255"/>
      <c r="AD1421" s="255"/>
      <c r="AE1421" s="255"/>
      <c r="AF1421" s="255"/>
      <c r="AG1421" s="255"/>
      <c r="AH1421" s="255"/>
      <c r="AI1421" s="255"/>
      <c r="AJ1421" s="255"/>
      <c r="AK1421" s="255"/>
      <c r="AL1421" s="255"/>
      <c r="AM1421" s="255"/>
      <c r="AN1421" s="255"/>
      <c r="AO1421" s="255"/>
      <c r="AP1421" s="255"/>
      <c r="AQ1421" s="255"/>
      <c r="AR1421" s="255"/>
      <c r="AS1421" s="255"/>
      <c r="AT1421" s="255"/>
      <c r="AU1421" s="255"/>
      <c r="AV1421" s="255"/>
      <c r="AW1421" s="255"/>
      <c r="AX1421" s="255"/>
    </row>
    <row r="1422" spans="2:50" x14ac:dyDescent="0.2">
      <c r="B1422" s="255"/>
      <c r="C1422" s="255"/>
      <c r="D1422" s="255"/>
      <c r="E1422" s="255"/>
      <c r="F1422" s="255"/>
      <c r="G1422" s="255"/>
      <c r="H1422" s="255"/>
      <c r="I1422" s="255"/>
      <c r="J1422" s="255"/>
      <c r="K1422" s="255"/>
      <c r="L1422" s="255"/>
      <c r="M1422" s="255"/>
      <c r="N1422" s="255"/>
      <c r="O1422" s="255"/>
      <c r="P1422" s="255"/>
      <c r="Q1422" s="255"/>
      <c r="R1422" s="255"/>
      <c r="S1422" s="255"/>
      <c r="T1422" s="255"/>
      <c r="U1422" s="255"/>
      <c r="V1422" s="255"/>
      <c r="W1422" s="255"/>
      <c r="X1422" s="255"/>
      <c r="Y1422" s="255"/>
      <c r="Z1422" s="255"/>
      <c r="AA1422" s="255"/>
      <c r="AB1422" s="255"/>
      <c r="AC1422" s="255"/>
      <c r="AD1422" s="255"/>
      <c r="AE1422" s="255"/>
      <c r="AF1422" s="255"/>
      <c r="AG1422" s="255"/>
      <c r="AH1422" s="255"/>
      <c r="AI1422" s="255"/>
      <c r="AJ1422" s="255"/>
      <c r="AK1422" s="255"/>
      <c r="AL1422" s="255"/>
      <c r="AM1422" s="255"/>
      <c r="AN1422" s="255"/>
      <c r="AO1422" s="255"/>
      <c r="AP1422" s="255"/>
      <c r="AQ1422" s="255"/>
      <c r="AR1422" s="255"/>
      <c r="AS1422" s="255"/>
      <c r="AT1422" s="255"/>
      <c r="AU1422" s="255"/>
      <c r="AV1422" s="255"/>
      <c r="AW1422" s="255"/>
      <c r="AX1422" s="255"/>
    </row>
    <row r="1423" spans="2:50" x14ac:dyDescent="0.2">
      <c r="B1423" s="255"/>
      <c r="C1423" s="255"/>
      <c r="D1423" s="255"/>
      <c r="E1423" s="255"/>
      <c r="F1423" s="255"/>
      <c r="G1423" s="255"/>
      <c r="H1423" s="255"/>
      <c r="I1423" s="255"/>
      <c r="J1423" s="255"/>
      <c r="K1423" s="255"/>
      <c r="L1423" s="255"/>
      <c r="M1423" s="255"/>
      <c r="N1423" s="255"/>
      <c r="O1423" s="255"/>
      <c r="P1423" s="255"/>
      <c r="Q1423" s="255"/>
      <c r="R1423" s="255"/>
      <c r="S1423" s="255"/>
      <c r="T1423" s="255"/>
      <c r="U1423" s="255"/>
      <c r="V1423" s="255"/>
      <c r="W1423" s="255"/>
      <c r="X1423" s="255"/>
      <c r="Y1423" s="255"/>
      <c r="Z1423" s="255"/>
      <c r="AA1423" s="255"/>
      <c r="AB1423" s="255"/>
      <c r="AC1423" s="255"/>
      <c r="AD1423" s="255"/>
      <c r="AE1423" s="255"/>
      <c r="AF1423" s="255"/>
      <c r="AG1423" s="255"/>
      <c r="AH1423" s="255"/>
      <c r="AI1423" s="255"/>
      <c r="AJ1423" s="255"/>
      <c r="AK1423" s="255"/>
      <c r="AL1423" s="255"/>
      <c r="AM1423" s="255"/>
      <c r="AN1423" s="255"/>
      <c r="AO1423" s="255"/>
      <c r="AP1423" s="255"/>
      <c r="AQ1423" s="255"/>
      <c r="AR1423" s="255"/>
      <c r="AS1423" s="255"/>
      <c r="AT1423" s="255"/>
      <c r="AU1423" s="255"/>
      <c r="AV1423" s="255"/>
      <c r="AW1423" s="255"/>
      <c r="AX1423" s="255"/>
    </row>
    <row r="1424" spans="2:50" x14ac:dyDescent="0.2">
      <c r="B1424" s="255"/>
      <c r="C1424" s="255"/>
      <c r="D1424" s="255"/>
      <c r="E1424" s="255"/>
      <c r="F1424" s="255"/>
      <c r="G1424" s="255"/>
      <c r="H1424" s="255"/>
      <c r="I1424" s="255"/>
      <c r="J1424" s="255"/>
      <c r="K1424" s="255"/>
      <c r="L1424" s="255"/>
      <c r="M1424" s="255"/>
      <c r="N1424" s="255"/>
      <c r="O1424" s="255"/>
      <c r="P1424" s="255"/>
      <c r="Q1424" s="255"/>
      <c r="R1424" s="255"/>
      <c r="S1424" s="255"/>
      <c r="T1424" s="255"/>
      <c r="U1424" s="255"/>
      <c r="V1424" s="255"/>
      <c r="W1424" s="255"/>
      <c r="X1424" s="255"/>
      <c r="Y1424" s="255"/>
      <c r="Z1424" s="255"/>
      <c r="AA1424" s="255"/>
      <c r="AB1424" s="255"/>
      <c r="AC1424" s="255"/>
      <c r="AD1424" s="255"/>
      <c r="AE1424" s="255"/>
      <c r="AF1424" s="255"/>
      <c r="AG1424" s="255"/>
      <c r="AH1424" s="255"/>
      <c r="AI1424" s="255"/>
      <c r="AJ1424" s="255"/>
      <c r="AK1424" s="255"/>
      <c r="AL1424" s="255"/>
      <c r="AM1424" s="255"/>
      <c r="AN1424" s="255"/>
      <c r="AO1424" s="255"/>
      <c r="AP1424" s="255"/>
      <c r="AQ1424" s="255"/>
      <c r="AR1424" s="255"/>
      <c r="AS1424" s="255"/>
      <c r="AT1424" s="255"/>
      <c r="AU1424" s="255"/>
      <c r="AV1424" s="255"/>
      <c r="AW1424" s="255"/>
      <c r="AX1424" s="255"/>
    </row>
    <row r="1425" spans="2:50" x14ac:dyDescent="0.2">
      <c r="B1425" s="255"/>
      <c r="C1425" s="255"/>
      <c r="D1425" s="255"/>
      <c r="E1425" s="255"/>
      <c r="F1425" s="255"/>
      <c r="G1425" s="255"/>
      <c r="H1425" s="255"/>
      <c r="I1425" s="255"/>
      <c r="J1425" s="255"/>
      <c r="K1425" s="255"/>
      <c r="L1425" s="255"/>
      <c r="M1425" s="255"/>
      <c r="N1425" s="255"/>
      <c r="O1425" s="255"/>
      <c r="P1425" s="255"/>
      <c r="Q1425" s="255"/>
      <c r="R1425" s="255"/>
      <c r="S1425" s="255"/>
      <c r="T1425" s="255"/>
      <c r="U1425" s="255"/>
      <c r="V1425" s="255"/>
      <c r="W1425" s="255"/>
      <c r="X1425" s="255"/>
      <c r="Y1425" s="255"/>
      <c r="Z1425" s="255"/>
      <c r="AA1425" s="255"/>
      <c r="AB1425" s="255"/>
      <c r="AC1425" s="255"/>
      <c r="AD1425" s="255"/>
      <c r="AE1425" s="255"/>
      <c r="AF1425" s="255"/>
      <c r="AG1425" s="255"/>
      <c r="AH1425" s="255"/>
      <c r="AI1425" s="255"/>
      <c r="AJ1425" s="255"/>
      <c r="AK1425" s="255"/>
      <c r="AL1425" s="255"/>
      <c r="AM1425" s="255"/>
      <c r="AN1425" s="255"/>
      <c r="AO1425" s="255"/>
      <c r="AP1425" s="255"/>
      <c r="AQ1425" s="255"/>
      <c r="AR1425" s="255"/>
      <c r="AS1425" s="255"/>
      <c r="AT1425" s="255"/>
      <c r="AU1425" s="255"/>
      <c r="AV1425" s="255"/>
      <c r="AW1425" s="255"/>
      <c r="AX1425" s="255"/>
    </row>
    <row r="1426" spans="2:50" x14ac:dyDescent="0.2">
      <c r="B1426" s="255"/>
      <c r="C1426" s="255"/>
      <c r="D1426" s="255"/>
      <c r="E1426" s="255"/>
      <c r="F1426" s="255"/>
      <c r="G1426" s="255"/>
      <c r="H1426" s="255"/>
      <c r="I1426" s="255"/>
      <c r="J1426" s="255"/>
      <c r="K1426" s="255"/>
      <c r="L1426" s="255"/>
      <c r="M1426" s="255"/>
      <c r="N1426" s="255"/>
      <c r="O1426" s="255"/>
      <c r="P1426" s="255"/>
      <c r="Q1426" s="255"/>
      <c r="R1426" s="255"/>
      <c r="S1426" s="255"/>
      <c r="T1426" s="255"/>
      <c r="U1426" s="255"/>
      <c r="V1426" s="255"/>
      <c r="W1426" s="255"/>
      <c r="X1426" s="255"/>
      <c r="Y1426" s="255"/>
      <c r="Z1426" s="255"/>
      <c r="AA1426" s="255"/>
      <c r="AB1426" s="255"/>
      <c r="AC1426" s="255"/>
      <c r="AD1426" s="255"/>
      <c r="AE1426" s="255"/>
      <c r="AF1426" s="255"/>
      <c r="AG1426" s="255"/>
      <c r="AH1426" s="255"/>
      <c r="AI1426" s="255"/>
      <c r="AJ1426" s="255"/>
      <c r="AK1426" s="255"/>
      <c r="AL1426" s="255"/>
      <c r="AM1426" s="255"/>
      <c r="AN1426" s="255"/>
      <c r="AO1426" s="255"/>
      <c r="AP1426" s="255"/>
      <c r="AQ1426" s="255"/>
      <c r="AR1426" s="255"/>
      <c r="AS1426" s="255"/>
      <c r="AT1426" s="255"/>
      <c r="AU1426" s="255"/>
      <c r="AV1426" s="255"/>
      <c r="AW1426" s="255"/>
      <c r="AX1426" s="255"/>
    </row>
    <row r="1427" spans="2:50" x14ac:dyDescent="0.2">
      <c r="B1427" s="255"/>
      <c r="C1427" s="255"/>
      <c r="D1427" s="255"/>
      <c r="E1427" s="255"/>
      <c r="F1427" s="255"/>
      <c r="G1427" s="255"/>
      <c r="H1427" s="255"/>
      <c r="I1427" s="255"/>
      <c r="J1427" s="255"/>
      <c r="K1427" s="255"/>
      <c r="L1427" s="255"/>
      <c r="M1427" s="255"/>
      <c r="N1427" s="255"/>
      <c r="O1427" s="255"/>
      <c r="P1427" s="255"/>
      <c r="Q1427" s="255"/>
      <c r="R1427" s="255"/>
      <c r="S1427" s="255"/>
      <c r="T1427" s="255"/>
      <c r="U1427" s="255"/>
      <c r="V1427" s="255"/>
      <c r="W1427" s="255"/>
      <c r="X1427" s="255"/>
      <c r="Y1427" s="255"/>
      <c r="Z1427" s="255"/>
      <c r="AA1427" s="255"/>
      <c r="AB1427" s="255"/>
      <c r="AC1427" s="255"/>
      <c r="AD1427" s="255"/>
      <c r="AE1427" s="255"/>
      <c r="AF1427" s="255"/>
      <c r="AG1427" s="255"/>
      <c r="AH1427" s="255"/>
      <c r="AI1427" s="255"/>
      <c r="AJ1427" s="255"/>
      <c r="AK1427" s="255"/>
      <c r="AL1427" s="255"/>
      <c r="AM1427" s="255"/>
      <c r="AN1427" s="255"/>
      <c r="AO1427" s="255"/>
      <c r="AP1427" s="255"/>
      <c r="AQ1427" s="255"/>
      <c r="AR1427" s="255"/>
      <c r="AS1427" s="255"/>
      <c r="AT1427" s="255"/>
      <c r="AU1427" s="255"/>
      <c r="AV1427" s="255"/>
      <c r="AW1427" s="255"/>
      <c r="AX1427" s="255"/>
    </row>
    <row r="1428" spans="2:50" x14ac:dyDescent="0.2">
      <c r="B1428" s="255"/>
      <c r="C1428" s="255"/>
      <c r="D1428" s="255"/>
      <c r="E1428" s="255"/>
      <c r="F1428" s="255"/>
      <c r="G1428" s="255"/>
      <c r="H1428" s="255"/>
      <c r="I1428" s="255"/>
      <c r="J1428" s="255"/>
      <c r="K1428" s="255"/>
      <c r="L1428" s="255"/>
      <c r="M1428" s="255"/>
      <c r="N1428" s="255"/>
      <c r="O1428" s="255"/>
      <c r="P1428" s="255"/>
      <c r="Q1428" s="255"/>
      <c r="R1428" s="255"/>
      <c r="S1428" s="255"/>
      <c r="T1428" s="255"/>
      <c r="U1428" s="255"/>
      <c r="V1428" s="255"/>
      <c r="W1428" s="255"/>
      <c r="X1428" s="255"/>
      <c r="Y1428" s="255"/>
      <c r="Z1428" s="255"/>
      <c r="AA1428" s="255"/>
      <c r="AB1428" s="255"/>
      <c r="AC1428" s="255"/>
      <c r="AD1428" s="255"/>
      <c r="AE1428" s="255"/>
      <c r="AF1428" s="255"/>
      <c r="AG1428" s="255"/>
      <c r="AH1428" s="255"/>
      <c r="AI1428" s="255"/>
      <c r="AJ1428" s="255"/>
      <c r="AK1428" s="255"/>
      <c r="AL1428" s="255"/>
      <c r="AM1428" s="255"/>
      <c r="AN1428" s="255"/>
      <c r="AO1428" s="255"/>
      <c r="AP1428" s="255"/>
      <c r="AQ1428" s="255"/>
      <c r="AR1428" s="255"/>
      <c r="AS1428" s="255"/>
      <c r="AT1428" s="255"/>
      <c r="AU1428" s="255"/>
      <c r="AV1428" s="255"/>
      <c r="AW1428" s="255"/>
      <c r="AX1428" s="255"/>
    </row>
    <row r="1429" spans="2:50" x14ac:dyDescent="0.2">
      <c r="B1429" s="255"/>
      <c r="C1429" s="255"/>
      <c r="D1429" s="255"/>
      <c r="E1429" s="255"/>
      <c r="F1429" s="255"/>
      <c r="G1429" s="255"/>
      <c r="H1429" s="255"/>
      <c r="I1429" s="255"/>
      <c r="J1429" s="255"/>
      <c r="K1429" s="255"/>
      <c r="L1429" s="255"/>
      <c r="M1429" s="255"/>
      <c r="N1429" s="255"/>
      <c r="O1429" s="255"/>
      <c r="P1429" s="255"/>
      <c r="Q1429" s="255"/>
      <c r="R1429" s="255"/>
      <c r="S1429" s="255"/>
      <c r="T1429" s="255"/>
      <c r="U1429" s="255"/>
      <c r="V1429" s="255"/>
      <c r="W1429" s="255"/>
      <c r="X1429" s="255"/>
      <c r="Y1429" s="255"/>
      <c r="Z1429" s="255"/>
      <c r="AA1429" s="255"/>
      <c r="AB1429" s="255"/>
      <c r="AC1429" s="255"/>
      <c r="AD1429" s="255"/>
      <c r="AE1429" s="255"/>
      <c r="AF1429" s="255"/>
      <c r="AG1429" s="255"/>
      <c r="AH1429" s="255"/>
      <c r="AI1429" s="255"/>
      <c r="AJ1429" s="255"/>
      <c r="AK1429" s="255"/>
      <c r="AL1429" s="255"/>
      <c r="AM1429" s="255"/>
      <c r="AN1429" s="255"/>
      <c r="AO1429" s="255"/>
      <c r="AP1429" s="255"/>
      <c r="AQ1429" s="255"/>
      <c r="AR1429" s="255"/>
      <c r="AS1429" s="255"/>
      <c r="AT1429" s="255"/>
      <c r="AU1429" s="255"/>
      <c r="AV1429" s="255"/>
      <c r="AW1429" s="255"/>
      <c r="AX1429" s="255"/>
    </row>
    <row r="1430" spans="2:50" x14ac:dyDescent="0.2">
      <c r="B1430" s="255"/>
      <c r="C1430" s="255"/>
      <c r="D1430" s="255"/>
      <c r="E1430" s="255"/>
      <c r="F1430" s="255"/>
      <c r="G1430" s="255"/>
      <c r="H1430" s="255"/>
      <c r="I1430" s="255"/>
      <c r="J1430" s="255"/>
      <c r="K1430" s="255"/>
      <c r="L1430" s="255"/>
      <c r="M1430" s="255"/>
      <c r="N1430" s="255"/>
      <c r="O1430" s="255"/>
      <c r="P1430" s="255"/>
      <c r="Q1430" s="255"/>
      <c r="R1430" s="255"/>
      <c r="S1430" s="255"/>
      <c r="T1430" s="255"/>
      <c r="U1430" s="255"/>
      <c r="V1430" s="255"/>
      <c r="W1430" s="255"/>
      <c r="X1430" s="255"/>
      <c r="Y1430" s="255"/>
      <c r="Z1430" s="255"/>
      <c r="AA1430" s="255"/>
      <c r="AB1430" s="255"/>
      <c r="AC1430" s="255"/>
      <c r="AD1430" s="255"/>
      <c r="AE1430" s="255"/>
      <c r="AF1430" s="255"/>
      <c r="AG1430" s="255"/>
      <c r="AH1430" s="255"/>
      <c r="AI1430" s="255"/>
      <c r="AJ1430" s="255"/>
      <c r="AK1430" s="255"/>
      <c r="AL1430" s="255"/>
      <c r="AM1430" s="255"/>
      <c r="AN1430" s="255"/>
      <c r="AO1430" s="255"/>
      <c r="AP1430" s="255"/>
      <c r="AQ1430" s="255"/>
      <c r="AR1430" s="255"/>
      <c r="AS1430" s="255"/>
      <c r="AT1430" s="255"/>
      <c r="AU1430" s="255"/>
      <c r="AV1430" s="255"/>
      <c r="AW1430" s="255"/>
      <c r="AX1430" s="255"/>
    </row>
    <row r="1431" spans="2:50" x14ac:dyDescent="0.2">
      <c r="B1431" s="255"/>
      <c r="C1431" s="255"/>
      <c r="D1431" s="255"/>
      <c r="E1431" s="255"/>
      <c r="F1431" s="255"/>
      <c r="G1431" s="255"/>
      <c r="H1431" s="255"/>
      <c r="I1431" s="255"/>
      <c r="J1431" s="255"/>
      <c r="K1431" s="255"/>
      <c r="L1431" s="255"/>
      <c r="M1431" s="255"/>
      <c r="N1431" s="255"/>
      <c r="O1431" s="255"/>
      <c r="P1431" s="255"/>
      <c r="Q1431" s="255"/>
      <c r="R1431" s="255"/>
      <c r="S1431" s="255"/>
      <c r="T1431" s="255"/>
      <c r="U1431" s="255"/>
      <c r="V1431" s="255"/>
      <c r="W1431" s="255"/>
      <c r="X1431" s="255"/>
      <c r="Y1431" s="255"/>
      <c r="Z1431" s="255"/>
      <c r="AA1431" s="255"/>
      <c r="AB1431" s="255"/>
      <c r="AC1431" s="255"/>
      <c r="AD1431" s="255"/>
      <c r="AE1431" s="255"/>
      <c r="AF1431" s="255"/>
      <c r="AG1431" s="255"/>
      <c r="AH1431" s="255"/>
      <c r="AI1431" s="255"/>
      <c r="AJ1431" s="255"/>
      <c r="AK1431" s="255"/>
      <c r="AL1431" s="255"/>
      <c r="AM1431" s="255"/>
      <c r="AN1431" s="255"/>
      <c r="AO1431" s="255"/>
      <c r="AP1431" s="255"/>
      <c r="AQ1431" s="255"/>
      <c r="AR1431" s="255"/>
      <c r="AS1431" s="255"/>
      <c r="AT1431" s="255"/>
      <c r="AU1431" s="255"/>
      <c r="AV1431" s="255"/>
      <c r="AW1431" s="255"/>
      <c r="AX1431" s="255"/>
    </row>
    <row r="1432" spans="2:50" x14ac:dyDescent="0.2">
      <c r="B1432" s="255"/>
      <c r="C1432" s="255"/>
      <c r="D1432" s="255"/>
      <c r="E1432" s="255"/>
      <c r="F1432" s="255"/>
      <c r="G1432" s="255"/>
      <c r="H1432" s="255"/>
      <c r="I1432" s="255"/>
      <c r="J1432" s="255"/>
      <c r="K1432" s="255"/>
      <c r="L1432" s="255"/>
      <c r="M1432" s="255"/>
      <c r="N1432" s="255"/>
      <c r="O1432" s="255"/>
      <c r="P1432" s="255"/>
      <c r="Q1432" s="255"/>
      <c r="R1432" s="255"/>
      <c r="S1432" s="255"/>
      <c r="T1432" s="255"/>
      <c r="U1432" s="255"/>
      <c r="V1432" s="255"/>
      <c r="W1432" s="255"/>
      <c r="X1432" s="255"/>
      <c r="Y1432" s="255"/>
      <c r="Z1432" s="255"/>
      <c r="AA1432" s="255"/>
      <c r="AB1432" s="255"/>
      <c r="AC1432" s="255"/>
      <c r="AD1432" s="255"/>
      <c r="AE1432" s="255"/>
      <c r="AF1432" s="255"/>
      <c r="AG1432" s="255"/>
      <c r="AH1432" s="255"/>
      <c r="AI1432" s="255"/>
      <c r="AJ1432" s="255"/>
      <c r="AK1432" s="255"/>
      <c r="AL1432" s="255"/>
      <c r="AM1432" s="255"/>
      <c r="AN1432" s="255"/>
      <c r="AO1432" s="255"/>
      <c r="AP1432" s="255"/>
      <c r="AQ1432" s="255"/>
      <c r="AR1432" s="255"/>
      <c r="AS1432" s="255"/>
      <c r="AT1432" s="255"/>
      <c r="AU1432" s="255"/>
      <c r="AV1432" s="255"/>
      <c r="AW1432" s="255"/>
      <c r="AX1432" s="255"/>
    </row>
    <row r="1433" spans="2:50" x14ac:dyDescent="0.2">
      <c r="B1433" s="255"/>
      <c r="C1433" s="255"/>
      <c r="D1433" s="255"/>
      <c r="E1433" s="255"/>
      <c r="F1433" s="255"/>
      <c r="G1433" s="255"/>
      <c r="H1433" s="255"/>
      <c r="I1433" s="255"/>
      <c r="J1433" s="255"/>
      <c r="K1433" s="255"/>
      <c r="L1433" s="255"/>
      <c r="M1433" s="255"/>
      <c r="N1433" s="255"/>
      <c r="O1433" s="255"/>
      <c r="P1433" s="255"/>
      <c r="Q1433" s="255"/>
      <c r="R1433" s="255"/>
      <c r="S1433" s="255"/>
      <c r="T1433" s="255"/>
      <c r="U1433" s="255"/>
      <c r="V1433" s="255"/>
      <c r="W1433" s="255"/>
      <c r="X1433" s="255"/>
      <c r="Y1433" s="255"/>
      <c r="Z1433" s="255"/>
      <c r="AA1433" s="255"/>
      <c r="AB1433" s="255"/>
      <c r="AC1433" s="255"/>
      <c r="AD1433" s="255"/>
      <c r="AE1433" s="255"/>
      <c r="AF1433" s="255"/>
      <c r="AG1433" s="255"/>
      <c r="AH1433" s="255"/>
      <c r="AI1433" s="255"/>
      <c r="AJ1433" s="255"/>
      <c r="AK1433" s="255"/>
      <c r="AL1433" s="255"/>
      <c r="AM1433" s="255"/>
      <c r="AN1433" s="255"/>
      <c r="AO1433" s="255"/>
      <c r="AP1433" s="255"/>
      <c r="AQ1433" s="255"/>
      <c r="AR1433" s="255"/>
      <c r="AS1433" s="255"/>
      <c r="AT1433" s="255"/>
      <c r="AU1433" s="255"/>
      <c r="AV1433" s="255"/>
      <c r="AW1433" s="255"/>
      <c r="AX1433" s="255"/>
    </row>
    <row r="1434" spans="2:50" x14ac:dyDescent="0.2">
      <c r="B1434" s="255"/>
      <c r="C1434" s="255"/>
      <c r="D1434" s="255"/>
      <c r="E1434" s="255"/>
      <c r="F1434" s="255"/>
      <c r="G1434" s="255"/>
      <c r="H1434" s="255"/>
      <c r="I1434" s="255"/>
      <c r="J1434" s="255"/>
      <c r="K1434" s="255"/>
      <c r="L1434" s="255"/>
      <c r="M1434" s="255"/>
      <c r="N1434" s="255"/>
      <c r="O1434" s="255"/>
      <c r="P1434" s="255"/>
      <c r="Q1434" s="255"/>
      <c r="R1434" s="255"/>
      <c r="S1434" s="255"/>
      <c r="T1434" s="255"/>
      <c r="U1434" s="255"/>
      <c r="V1434" s="255"/>
      <c r="W1434" s="255"/>
      <c r="X1434" s="255"/>
      <c r="Y1434" s="255"/>
      <c r="Z1434" s="255"/>
      <c r="AA1434" s="255"/>
      <c r="AB1434" s="255"/>
      <c r="AC1434" s="255"/>
      <c r="AD1434" s="255"/>
      <c r="AE1434" s="255"/>
      <c r="AF1434" s="255"/>
      <c r="AG1434" s="255"/>
      <c r="AH1434" s="255"/>
      <c r="AI1434" s="255"/>
      <c r="AJ1434" s="255"/>
      <c r="AK1434" s="255"/>
      <c r="AL1434" s="255"/>
      <c r="AM1434" s="255"/>
      <c r="AN1434" s="255"/>
      <c r="AO1434" s="255"/>
      <c r="AP1434" s="255"/>
      <c r="AQ1434" s="255"/>
      <c r="AR1434" s="255"/>
      <c r="AS1434" s="255"/>
      <c r="AT1434" s="255"/>
      <c r="AU1434" s="255"/>
      <c r="AV1434" s="255"/>
      <c r="AW1434" s="255"/>
      <c r="AX1434" s="255"/>
    </row>
    <row r="1435" spans="2:50" x14ac:dyDescent="0.2">
      <c r="B1435" s="255"/>
      <c r="C1435" s="255"/>
      <c r="D1435" s="255"/>
      <c r="E1435" s="255"/>
      <c r="F1435" s="255"/>
      <c r="G1435" s="255"/>
      <c r="H1435" s="255"/>
      <c r="I1435" s="255"/>
      <c r="J1435" s="255"/>
      <c r="K1435" s="255"/>
      <c r="L1435" s="255"/>
      <c r="M1435" s="255"/>
      <c r="N1435" s="255"/>
      <c r="O1435" s="255"/>
      <c r="P1435" s="255"/>
      <c r="Q1435" s="255"/>
      <c r="R1435" s="255"/>
      <c r="S1435" s="255"/>
      <c r="T1435" s="255"/>
      <c r="U1435" s="255"/>
      <c r="V1435" s="255"/>
      <c r="W1435" s="255"/>
      <c r="X1435" s="255"/>
      <c r="Y1435" s="255"/>
      <c r="Z1435" s="255"/>
      <c r="AA1435" s="255"/>
      <c r="AB1435" s="255"/>
      <c r="AC1435" s="255"/>
      <c r="AD1435" s="255"/>
      <c r="AE1435" s="255"/>
      <c r="AF1435" s="255"/>
      <c r="AG1435" s="255"/>
      <c r="AH1435" s="255"/>
      <c r="AI1435" s="255"/>
      <c r="AJ1435" s="255"/>
      <c r="AK1435" s="255"/>
      <c r="AL1435" s="255"/>
      <c r="AM1435" s="255"/>
      <c r="AN1435" s="255"/>
      <c r="AO1435" s="255"/>
      <c r="AP1435" s="255"/>
      <c r="AQ1435" s="255"/>
      <c r="AR1435" s="255"/>
      <c r="AS1435" s="255"/>
      <c r="AT1435" s="255"/>
      <c r="AU1435" s="255"/>
      <c r="AV1435" s="255"/>
      <c r="AW1435" s="255"/>
      <c r="AX1435" s="255"/>
    </row>
    <row r="1436" spans="2:50" x14ac:dyDescent="0.2">
      <c r="B1436" s="255"/>
      <c r="C1436" s="255"/>
      <c r="D1436" s="255"/>
      <c r="E1436" s="255"/>
      <c r="F1436" s="255"/>
      <c r="G1436" s="255"/>
      <c r="H1436" s="255"/>
      <c r="I1436" s="255"/>
      <c r="J1436" s="255"/>
      <c r="K1436" s="255"/>
      <c r="L1436" s="255"/>
      <c r="M1436" s="255"/>
      <c r="N1436" s="255"/>
      <c r="O1436" s="255"/>
      <c r="P1436" s="255"/>
      <c r="Q1436" s="255"/>
      <c r="R1436" s="255"/>
      <c r="S1436" s="255"/>
      <c r="T1436" s="255"/>
      <c r="U1436" s="255"/>
      <c r="V1436" s="255"/>
      <c r="W1436" s="255"/>
      <c r="X1436" s="255"/>
      <c r="Y1436" s="255"/>
      <c r="Z1436" s="255"/>
      <c r="AA1436" s="255"/>
      <c r="AB1436" s="255"/>
      <c r="AC1436" s="255"/>
      <c r="AD1436" s="255"/>
      <c r="AE1436" s="255"/>
      <c r="AF1436" s="255"/>
      <c r="AG1436" s="255"/>
      <c r="AH1436" s="255"/>
      <c r="AI1436" s="255"/>
      <c r="AJ1436" s="255"/>
      <c r="AK1436" s="255"/>
      <c r="AL1436" s="255"/>
      <c r="AM1436" s="255"/>
      <c r="AN1436" s="255"/>
      <c r="AO1436" s="255"/>
      <c r="AP1436" s="255"/>
      <c r="AQ1436" s="255"/>
      <c r="AR1436" s="255"/>
      <c r="AS1436" s="255"/>
      <c r="AT1436" s="255"/>
      <c r="AU1436" s="255"/>
      <c r="AV1436" s="255"/>
      <c r="AW1436" s="255"/>
      <c r="AX1436" s="255"/>
    </row>
    <row r="1437" spans="2:50" x14ac:dyDescent="0.2">
      <c r="B1437" s="255"/>
      <c r="C1437" s="255"/>
      <c r="D1437" s="255"/>
      <c r="E1437" s="255"/>
      <c r="F1437" s="255"/>
      <c r="G1437" s="255"/>
      <c r="H1437" s="255"/>
      <c r="I1437" s="255"/>
      <c r="J1437" s="255"/>
      <c r="K1437" s="255"/>
      <c r="L1437" s="255"/>
      <c r="M1437" s="255"/>
      <c r="N1437" s="255"/>
      <c r="O1437" s="255"/>
      <c r="P1437" s="255"/>
      <c r="Q1437" s="255"/>
      <c r="R1437" s="255"/>
      <c r="S1437" s="255"/>
      <c r="T1437" s="255"/>
      <c r="U1437" s="255"/>
      <c r="V1437" s="255"/>
      <c r="W1437" s="255"/>
      <c r="X1437" s="255"/>
      <c r="Y1437" s="255"/>
      <c r="Z1437" s="255"/>
      <c r="AA1437" s="255"/>
      <c r="AB1437" s="255"/>
      <c r="AC1437" s="255"/>
      <c r="AD1437" s="255"/>
      <c r="AE1437" s="255"/>
      <c r="AF1437" s="255"/>
      <c r="AG1437" s="255"/>
      <c r="AH1437" s="255"/>
      <c r="AI1437" s="255"/>
      <c r="AJ1437" s="255"/>
      <c r="AK1437" s="255"/>
      <c r="AL1437" s="255"/>
      <c r="AM1437" s="255"/>
      <c r="AN1437" s="255"/>
      <c r="AO1437" s="255"/>
      <c r="AP1437" s="255"/>
      <c r="AQ1437" s="255"/>
      <c r="AR1437" s="255"/>
      <c r="AS1437" s="255"/>
      <c r="AT1437" s="255"/>
      <c r="AU1437" s="255"/>
      <c r="AV1437" s="255"/>
      <c r="AW1437" s="255"/>
      <c r="AX1437" s="255"/>
    </row>
    <row r="1438" spans="2:50" x14ac:dyDescent="0.2">
      <c r="B1438" s="255"/>
      <c r="C1438" s="255"/>
      <c r="D1438" s="255"/>
      <c r="E1438" s="255"/>
      <c r="F1438" s="255"/>
      <c r="G1438" s="255"/>
      <c r="H1438" s="255"/>
      <c r="I1438" s="255"/>
      <c r="J1438" s="255"/>
      <c r="K1438" s="255"/>
      <c r="L1438" s="255"/>
      <c r="M1438" s="255"/>
      <c r="N1438" s="255"/>
      <c r="O1438" s="255"/>
      <c r="P1438" s="255"/>
      <c r="Q1438" s="255"/>
      <c r="R1438" s="255"/>
      <c r="S1438" s="255"/>
      <c r="T1438" s="255"/>
      <c r="U1438" s="255"/>
      <c r="V1438" s="255"/>
      <c r="W1438" s="255"/>
      <c r="X1438" s="255"/>
      <c r="Y1438" s="255"/>
      <c r="Z1438" s="255"/>
      <c r="AA1438" s="255"/>
      <c r="AB1438" s="255"/>
      <c r="AC1438" s="255"/>
      <c r="AD1438" s="255"/>
      <c r="AE1438" s="255"/>
      <c r="AF1438" s="255"/>
      <c r="AG1438" s="255"/>
      <c r="AH1438" s="255"/>
      <c r="AI1438" s="255"/>
      <c r="AJ1438" s="255"/>
      <c r="AK1438" s="255"/>
      <c r="AL1438" s="255"/>
      <c r="AM1438" s="255"/>
      <c r="AN1438" s="255"/>
      <c r="AO1438" s="255"/>
      <c r="AP1438" s="255"/>
      <c r="AQ1438" s="255"/>
      <c r="AR1438" s="255"/>
      <c r="AS1438" s="255"/>
      <c r="AT1438" s="255"/>
      <c r="AU1438" s="255"/>
      <c r="AV1438" s="255"/>
      <c r="AW1438" s="255"/>
      <c r="AX1438" s="255"/>
    </row>
    <row r="1439" spans="2:50" x14ac:dyDescent="0.2">
      <c r="B1439" s="255"/>
      <c r="C1439" s="255"/>
      <c r="D1439" s="255"/>
      <c r="E1439" s="255"/>
      <c r="F1439" s="255"/>
      <c r="G1439" s="255"/>
      <c r="H1439" s="255"/>
      <c r="I1439" s="255"/>
      <c r="J1439" s="255"/>
      <c r="K1439" s="255"/>
      <c r="L1439" s="255"/>
      <c r="M1439" s="255"/>
      <c r="N1439" s="255"/>
      <c r="O1439" s="255"/>
      <c r="P1439" s="255"/>
      <c r="Q1439" s="255"/>
      <c r="R1439" s="255"/>
      <c r="S1439" s="255"/>
      <c r="T1439" s="255"/>
      <c r="U1439" s="255"/>
      <c r="V1439" s="255"/>
      <c r="W1439" s="255"/>
      <c r="X1439" s="255"/>
      <c r="Y1439" s="255"/>
      <c r="Z1439" s="255"/>
      <c r="AA1439" s="255"/>
      <c r="AB1439" s="255"/>
      <c r="AC1439" s="255"/>
      <c r="AD1439" s="255"/>
      <c r="AE1439" s="255"/>
      <c r="AF1439" s="255"/>
      <c r="AG1439" s="255"/>
      <c r="AH1439" s="255"/>
      <c r="AI1439" s="255"/>
      <c r="AJ1439" s="255"/>
      <c r="AK1439" s="255"/>
      <c r="AL1439" s="255"/>
      <c r="AM1439" s="255"/>
      <c r="AN1439" s="255"/>
      <c r="AO1439" s="255"/>
      <c r="AP1439" s="255"/>
      <c r="AQ1439" s="255"/>
      <c r="AR1439" s="255"/>
      <c r="AS1439" s="255"/>
      <c r="AT1439" s="255"/>
      <c r="AU1439" s="255"/>
      <c r="AV1439" s="255"/>
      <c r="AW1439" s="255"/>
      <c r="AX1439" s="255"/>
    </row>
    <row r="1440" spans="2:50" x14ac:dyDescent="0.2">
      <c r="B1440" s="255"/>
      <c r="C1440" s="255"/>
      <c r="D1440" s="255"/>
      <c r="E1440" s="255"/>
      <c r="F1440" s="255"/>
      <c r="G1440" s="255"/>
      <c r="H1440" s="255"/>
      <c r="I1440" s="255"/>
      <c r="J1440" s="255"/>
      <c r="K1440" s="255"/>
      <c r="L1440" s="255"/>
      <c r="M1440" s="255"/>
      <c r="N1440" s="255"/>
      <c r="O1440" s="255"/>
      <c r="P1440" s="255"/>
      <c r="Q1440" s="255"/>
      <c r="R1440" s="255"/>
      <c r="S1440" s="255"/>
      <c r="T1440" s="255"/>
      <c r="U1440" s="255"/>
      <c r="V1440" s="255"/>
      <c r="W1440" s="255"/>
      <c r="X1440" s="255"/>
      <c r="Y1440" s="255"/>
      <c r="Z1440" s="255"/>
      <c r="AA1440" s="255"/>
      <c r="AB1440" s="255"/>
      <c r="AC1440" s="255"/>
      <c r="AD1440" s="255"/>
      <c r="AE1440" s="255"/>
      <c r="AF1440" s="255"/>
      <c r="AG1440" s="255"/>
      <c r="AH1440" s="255"/>
      <c r="AI1440" s="255"/>
      <c r="AJ1440" s="255"/>
      <c r="AK1440" s="255"/>
      <c r="AL1440" s="255"/>
      <c r="AM1440" s="255"/>
      <c r="AN1440" s="255"/>
      <c r="AO1440" s="255"/>
      <c r="AP1440" s="255"/>
      <c r="AQ1440" s="255"/>
      <c r="AR1440" s="255"/>
      <c r="AS1440" s="255"/>
      <c r="AT1440" s="255"/>
      <c r="AU1440" s="255"/>
      <c r="AV1440" s="255"/>
      <c r="AW1440" s="255"/>
      <c r="AX1440" s="255"/>
    </row>
    <row r="1441" spans="2:50" x14ac:dyDescent="0.2">
      <c r="B1441" s="255"/>
      <c r="C1441" s="255"/>
      <c r="D1441" s="255"/>
      <c r="E1441" s="255"/>
      <c r="F1441" s="255"/>
      <c r="G1441" s="255"/>
      <c r="H1441" s="255"/>
      <c r="I1441" s="255"/>
      <c r="J1441" s="255"/>
      <c r="K1441" s="255"/>
      <c r="L1441" s="255"/>
      <c r="M1441" s="255"/>
      <c r="N1441" s="255"/>
      <c r="O1441" s="255"/>
      <c r="P1441" s="255"/>
      <c r="Q1441" s="255"/>
      <c r="R1441" s="255"/>
      <c r="S1441" s="255"/>
      <c r="T1441" s="255"/>
      <c r="U1441" s="255"/>
      <c r="V1441" s="255"/>
      <c r="W1441" s="255"/>
      <c r="X1441" s="255"/>
      <c r="Y1441" s="255"/>
      <c r="Z1441" s="255"/>
      <c r="AA1441" s="255"/>
      <c r="AB1441" s="255"/>
      <c r="AC1441" s="255"/>
      <c r="AD1441" s="255"/>
      <c r="AE1441" s="255"/>
      <c r="AF1441" s="255"/>
      <c r="AG1441" s="255"/>
      <c r="AH1441" s="255"/>
      <c r="AI1441" s="255"/>
      <c r="AJ1441" s="255"/>
      <c r="AK1441" s="255"/>
      <c r="AL1441" s="255"/>
      <c r="AM1441" s="255"/>
      <c r="AN1441" s="255"/>
      <c r="AO1441" s="255"/>
      <c r="AP1441" s="255"/>
      <c r="AQ1441" s="255"/>
      <c r="AR1441" s="255"/>
      <c r="AS1441" s="255"/>
      <c r="AT1441" s="255"/>
      <c r="AU1441" s="255"/>
      <c r="AV1441" s="255"/>
      <c r="AW1441" s="255"/>
      <c r="AX1441" s="255"/>
    </row>
    <row r="1442" spans="2:50" x14ac:dyDescent="0.2">
      <c r="B1442" s="255"/>
      <c r="C1442" s="255"/>
      <c r="D1442" s="255"/>
      <c r="E1442" s="255"/>
      <c r="F1442" s="255"/>
      <c r="G1442" s="255"/>
      <c r="H1442" s="255"/>
      <c r="I1442" s="255"/>
      <c r="J1442" s="255"/>
      <c r="K1442" s="255"/>
      <c r="L1442" s="255"/>
      <c r="M1442" s="255"/>
      <c r="N1442" s="255"/>
      <c r="O1442" s="255"/>
      <c r="P1442" s="255"/>
      <c r="Q1442" s="255"/>
      <c r="R1442" s="255"/>
      <c r="S1442" s="255"/>
      <c r="T1442" s="255"/>
      <c r="U1442" s="255"/>
      <c r="V1442" s="255"/>
      <c r="W1442" s="255"/>
      <c r="X1442" s="255"/>
      <c r="Y1442" s="255"/>
      <c r="Z1442" s="255"/>
      <c r="AA1442" s="255"/>
      <c r="AB1442" s="255"/>
      <c r="AC1442" s="255"/>
      <c r="AD1442" s="255"/>
      <c r="AE1442" s="255"/>
      <c r="AF1442" s="255"/>
      <c r="AG1442" s="255"/>
      <c r="AH1442" s="255"/>
      <c r="AI1442" s="255"/>
      <c r="AJ1442" s="255"/>
      <c r="AK1442" s="255"/>
      <c r="AL1442" s="255"/>
      <c r="AM1442" s="255"/>
      <c r="AN1442" s="255"/>
      <c r="AO1442" s="255"/>
      <c r="AP1442" s="255"/>
      <c r="AQ1442" s="255"/>
      <c r="AR1442" s="255"/>
      <c r="AS1442" s="255"/>
      <c r="AT1442" s="255"/>
      <c r="AU1442" s="255"/>
      <c r="AV1442" s="255"/>
      <c r="AW1442" s="255"/>
      <c r="AX1442" s="255"/>
    </row>
    <row r="1443" spans="2:50" x14ac:dyDescent="0.2">
      <c r="B1443" s="255"/>
      <c r="C1443" s="255"/>
      <c r="D1443" s="255"/>
      <c r="E1443" s="255"/>
      <c r="F1443" s="255"/>
      <c r="G1443" s="255"/>
      <c r="H1443" s="255"/>
      <c r="I1443" s="255"/>
      <c r="J1443" s="255"/>
      <c r="K1443" s="255"/>
      <c r="L1443" s="255"/>
      <c r="M1443" s="255"/>
      <c r="N1443" s="255"/>
      <c r="O1443" s="255"/>
      <c r="P1443" s="255"/>
      <c r="Q1443" s="255"/>
      <c r="R1443" s="255"/>
      <c r="S1443" s="255"/>
      <c r="T1443" s="255"/>
      <c r="U1443" s="255"/>
      <c r="V1443" s="255"/>
      <c r="W1443" s="255"/>
      <c r="X1443" s="255"/>
      <c r="Y1443" s="255"/>
      <c r="Z1443" s="255"/>
      <c r="AA1443" s="255"/>
      <c r="AB1443" s="255"/>
      <c r="AC1443" s="255"/>
      <c r="AD1443" s="255"/>
      <c r="AE1443" s="255"/>
      <c r="AF1443" s="255"/>
      <c r="AG1443" s="255"/>
      <c r="AH1443" s="255"/>
      <c r="AI1443" s="255"/>
      <c r="AJ1443" s="255"/>
      <c r="AK1443" s="255"/>
      <c r="AL1443" s="255"/>
      <c r="AM1443" s="255"/>
      <c r="AN1443" s="255"/>
      <c r="AO1443" s="255"/>
      <c r="AP1443" s="255"/>
      <c r="AQ1443" s="255"/>
      <c r="AR1443" s="255"/>
      <c r="AS1443" s="255"/>
      <c r="AT1443" s="255"/>
      <c r="AU1443" s="255"/>
      <c r="AV1443" s="255"/>
      <c r="AW1443" s="255"/>
      <c r="AX1443" s="255"/>
    </row>
    <row r="1444" spans="2:50" x14ac:dyDescent="0.2">
      <c r="B1444" s="255"/>
      <c r="C1444" s="255"/>
      <c r="D1444" s="255"/>
      <c r="E1444" s="255"/>
      <c r="F1444" s="255"/>
      <c r="G1444" s="255"/>
      <c r="H1444" s="255"/>
      <c r="I1444" s="255"/>
      <c r="J1444" s="255"/>
      <c r="K1444" s="255"/>
      <c r="L1444" s="255"/>
      <c r="M1444" s="255"/>
      <c r="N1444" s="255"/>
      <c r="O1444" s="255"/>
      <c r="P1444" s="255"/>
      <c r="Q1444" s="255"/>
      <c r="R1444" s="255"/>
      <c r="S1444" s="255"/>
      <c r="T1444" s="255"/>
      <c r="U1444" s="255"/>
      <c r="V1444" s="255"/>
      <c r="W1444" s="255"/>
      <c r="X1444" s="255"/>
      <c r="Y1444" s="255"/>
      <c r="Z1444" s="255"/>
      <c r="AA1444" s="255"/>
      <c r="AB1444" s="255"/>
      <c r="AC1444" s="255"/>
      <c r="AD1444" s="255"/>
      <c r="AE1444" s="255"/>
      <c r="AF1444" s="255"/>
      <c r="AG1444" s="255"/>
      <c r="AH1444" s="255"/>
      <c r="AI1444" s="255"/>
      <c r="AJ1444" s="255"/>
      <c r="AK1444" s="255"/>
      <c r="AL1444" s="255"/>
      <c r="AM1444" s="255"/>
      <c r="AN1444" s="255"/>
      <c r="AO1444" s="255"/>
      <c r="AP1444" s="255"/>
      <c r="AQ1444" s="255"/>
      <c r="AR1444" s="255"/>
      <c r="AS1444" s="255"/>
      <c r="AT1444" s="255"/>
      <c r="AU1444" s="255"/>
      <c r="AV1444" s="255"/>
      <c r="AW1444" s="255"/>
      <c r="AX1444" s="255"/>
    </row>
    <row r="1445" spans="2:50" x14ac:dyDescent="0.2">
      <c r="B1445" s="255"/>
      <c r="C1445" s="255"/>
      <c r="D1445" s="255"/>
      <c r="E1445" s="255"/>
      <c r="F1445" s="255"/>
      <c r="G1445" s="255"/>
      <c r="H1445" s="255"/>
      <c r="I1445" s="255"/>
      <c r="J1445" s="255"/>
      <c r="K1445" s="255"/>
      <c r="L1445" s="255"/>
      <c r="M1445" s="255"/>
      <c r="N1445" s="255"/>
      <c r="O1445" s="255"/>
      <c r="P1445" s="255"/>
      <c r="Q1445" s="255"/>
      <c r="R1445" s="255"/>
      <c r="S1445" s="255"/>
      <c r="T1445" s="255"/>
      <c r="U1445" s="255"/>
      <c r="V1445" s="255"/>
      <c r="W1445" s="255"/>
      <c r="X1445" s="255"/>
      <c r="Y1445" s="255"/>
      <c r="Z1445" s="255"/>
      <c r="AA1445" s="255"/>
      <c r="AB1445" s="255"/>
      <c r="AC1445" s="255"/>
      <c r="AD1445" s="255"/>
      <c r="AE1445" s="255"/>
      <c r="AF1445" s="255"/>
      <c r="AG1445" s="255"/>
      <c r="AH1445" s="255"/>
      <c r="AI1445" s="255"/>
      <c r="AJ1445" s="255"/>
      <c r="AK1445" s="255"/>
      <c r="AL1445" s="255"/>
      <c r="AM1445" s="255"/>
      <c r="AN1445" s="255"/>
      <c r="AO1445" s="255"/>
      <c r="AP1445" s="255"/>
      <c r="AQ1445" s="255"/>
      <c r="AR1445" s="255"/>
      <c r="AS1445" s="255"/>
      <c r="AT1445" s="255"/>
      <c r="AU1445" s="255"/>
      <c r="AV1445" s="255"/>
      <c r="AW1445" s="255"/>
      <c r="AX1445" s="255"/>
    </row>
    <row r="1446" spans="2:50" x14ac:dyDescent="0.2">
      <c r="B1446" s="255"/>
      <c r="C1446" s="255"/>
      <c r="D1446" s="255"/>
      <c r="E1446" s="255"/>
      <c r="F1446" s="255"/>
      <c r="G1446" s="255"/>
      <c r="H1446" s="255"/>
      <c r="I1446" s="255"/>
      <c r="J1446" s="255"/>
      <c r="K1446" s="255"/>
      <c r="L1446" s="255"/>
      <c r="M1446" s="255"/>
      <c r="N1446" s="255"/>
      <c r="O1446" s="255"/>
      <c r="P1446" s="255"/>
      <c r="Q1446" s="255"/>
      <c r="R1446" s="255"/>
      <c r="S1446" s="255"/>
      <c r="T1446" s="255"/>
      <c r="U1446" s="255"/>
      <c r="V1446" s="255"/>
      <c r="W1446" s="255"/>
      <c r="X1446" s="255"/>
      <c r="Y1446" s="255"/>
      <c r="Z1446" s="255"/>
      <c r="AA1446" s="255"/>
      <c r="AB1446" s="255"/>
      <c r="AC1446" s="255"/>
      <c r="AD1446" s="255"/>
      <c r="AE1446" s="255"/>
      <c r="AF1446" s="255"/>
      <c r="AG1446" s="255"/>
      <c r="AH1446" s="255"/>
      <c r="AI1446" s="255"/>
      <c r="AJ1446" s="255"/>
      <c r="AK1446" s="255"/>
      <c r="AL1446" s="255"/>
      <c r="AM1446" s="255"/>
      <c r="AN1446" s="255"/>
      <c r="AO1446" s="255"/>
      <c r="AP1446" s="255"/>
      <c r="AQ1446" s="255"/>
      <c r="AR1446" s="255"/>
      <c r="AS1446" s="255"/>
      <c r="AT1446" s="255"/>
      <c r="AU1446" s="255"/>
      <c r="AV1446" s="255"/>
      <c r="AW1446" s="255"/>
      <c r="AX1446" s="255"/>
    </row>
    <row r="1447" spans="2:50" x14ac:dyDescent="0.2">
      <c r="B1447" s="255"/>
      <c r="C1447" s="255"/>
      <c r="D1447" s="255"/>
      <c r="E1447" s="255"/>
      <c r="F1447" s="255"/>
      <c r="G1447" s="255"/>
      <c r="H1447" s="255"/>
      <c r="I1447" s="255"/>
      <c r="J1447" s="255"/>
      <c r="K1447" s="255"/>
      <c r="L1447" s="255"/>
      <c r="M1447" s="255"/>
      <c r="N1447" s="255"/>
      <c r="O1447" s="255"/>
      <c r="P1447" s="255"/>
      <c r="Q1447" s="255"/>
      <c r="R1447" s="255"/>
      <c r="S1447" s="255"/>
      <c r="T1447" s="255"/>
      <c r="U1447" s="255"/>
      <c r="V1447" s="255"/>
      <c r="W1447" s="255"/>
      <c r="X1447" s="255"/>
      <c r="Y1447" s="255"/>
      <c r="Z1447" s="255"/>
      <c r="AA1447" s="255"/>
      <c r="AB1447" s="255"/>
      <c r="AC1447" s="255"/>
      <c r="AD1447" s="255"/>
      <c r="AE1447" s="255"/>
      <c r="AF1447" s="255"/>
      <c r="AG1447" s="255"/>
      <c r="AH1447" s="255"/>
      <c r="AI1447" s="255"/>
      <c r="AJ1447" s="255"/>
      <c r="AK1447" s="255"/>
      <c r="AL1447" s="255"/>
      <c r="AM1447" s="255"/>
      <c r="AN1447" s="255"/>
      <c r="AO1447" s="255"/>
      <c r="AP1447" s="255"/>
      <c r="AQ1447" s="255"/>
      <c r="AR1447" s="255"/>
      <c r="AS1447" s="255"/>
      <c r="AT1447" s="255"/>
      <c r="AU1447" s="255"/>
      <c r="AV1447" s="255"/>
      <c r="AW1447" s="255"/>
      <c r="AX1447" s="255"/>
    </row>
    <row r="1448" spans="2:50" x14ac:dyDescent="0.2">
      <c r="B1448" s="255"/>
      <c r="C1448" s="255"/>
      <c r="D1448" s="255"/>
      <c r="E1448" s="255"/>
      <c r="F1448" s="255"/>
      <c r="G1448" s="255"/>
      <c r="H1448" s="255"/>
      <c r="I1448" s="255"/>
      <c r="J1448" s="255"/>
      <c r="K1448" s="255"/>
      <c r="L1448" s="255"/>
      <c r="M1448" s="255"/>
      <c r="N1448" s="255"/>
      <c r="O1448" s="255"/>
      <c r="P1448" s="255"/>
      <c r="Q1448" s="255"/>
      <c r="R1448" s="255"/>
      <c r="S1448" s="255"/>
      <c r="T1448" s="255"/>
      <c r="U1448" s="255"/>
      <c r="V1448" s="255"/>
      <c r="W1448" s="255"/>
      <c r="X1448" s="255"/>
      <c r="Y1448" s="255"/>
      <c r="Z1448" s="255"/>
      <c r="AA1448" s="255"/>
      <c r="AB1448" s="255"/>
      <c r="AC1448" s="255"/>
      <c r="AD1448" s="255"/>
      <c r="AE1448" s="255"/>
      <c r="AF1448" s="255"/>
      <c r="AG1448" s="255"/>
      <c r="AH1448" s="255"/>
      <c r="AI1448" s="255"/>
      <c r="AJ1448" s="255"/>
      <c r="AK1448" s="255"/>
      <c r="AL1448" s="255"/>
      <c r="AM1448" s="255"/>
      <c r="AN1448" s="255"/>
      <c r="AO1448" s="255"/>
      <c r="AP1448" s="255"/>
      <c r="AQ1448" s="255"/>
      <c r="AR1448" s="255"/>
      <c r="AS1448" s="255"/>
      <c r="AT1448" s="255"/>
      <c r="AU1448" s="255"/>
      <c r="AV1448" s="255"/>
      <c r="AW1448" s="255"/>
      <c r="AX1448" s="255"/>
    </row>
    <row r="1449" spans="2:50" x14ac:dyDescent="0.2">
      <c r="B1449" s="255"/>
      <c r="C1449" s="255"/>
      <c r="D1449" s="255"/>
      <c r="E1449" s="255"/>
      <c r="F1449" s="255"/>
      <c r="G1449" s="255"/>
      <c r="H1449" s="255"/>
      <c r="I1449" s="255"/>
      <c r="J1449" s="255"/>
      <c r="K1449" s="255"/>
      <c r="L1449" s="255"/>
      <c r="M1449" s="255"/>
      <c r="N1449" s="255"/>
      <c r="O1449" s="255"/>
      <c r="P1449" s="255"/>
      <c r="Q1449" s="255"/>
      <c r="R1449" s="255"/>
      <c r="S1449" s="255"/>
      <c r="T1449" s="255"/>
      <c r="U1449" s="255"/>
      <c r="V1449" s="255"/>
      <c r="W1449" s="255"/>
      <c r="X1449" s="255"/>
      <c r="Y1449" s="255"/>
      <c r="Z1449" s="255"/>
      <c r="AA1449" s="255"/>
      <c r="AB1449" s="255"/>
      <c r="AC1449" s="255"/>
      <c r="AD1449" s="255"/>
      <c r="AE1449" s="255"/>
      <c r="AF1449" s="255"/>
      <c r="AG1449" s="255"/>
      <c r="AH1449" s="255"/>
      <c r="AI1449" s="255"/>
      <c r="AJ1449" s="255"/>
      <c r="AK1449" s="255"/>
      <c r="AL1449" s="255"/>
      <c r="AM1449" s="255"/>
      <c r="AN1449" s="255"/>
      <c r="AO1449" s="255"/>
      <c r="AP1449" s="255"/>
      <c r="AQ1449" s="255"/>
      <c r="AR1449" s="255"/>
      <c r="AS1449" s="255"/>
      <c r="AT1449" s="255"/>
      <c r="AU1449" s="255"/>
      <c r="AV1449" s="255"/>
      <c r="AW1449" s="255"/>
      <c r="AX1449" s="255"/>
    </row>
    <row r="1450" spans="2:50" x14ac:dyDescent="0.2">
      <c r="B1450" s="255"/>
      <c r="C1450" s="255"/>
      <c r="D1450" s="255"/>
      <c r="E1450" s="255"/>
      <c r="F1450" s="255"/>
      <c r="G1450" s="255"/>
      <c r="H1450" s="255"/>
      <c r="I1450" s="255"/>
      <c r="J1450" s="255"/>
      <c r="K1450" s="255"/>
      <c r="L1450" s="255"/>
      <c r="M1450" s="255"/>
      <c r="N1450" s="255"/>
      <c r="O1450" s="255"/>
      <c r="P1450" s="255"/>
      <c r="Q1450" s="255"/>
      <c r="R1450" s="255"/>
      <c r="S1450" s="255"/>
      <c r="T1450" s="255"/>
      <c r="U1450" s="255"/>
      <c r="V1450" s="255"/>
      <c r="W1450" s="255"/>
      <c r="X1450" s="255"/>
      <c r="Y1450" s="255"/>
      <c r="Z1450" s="255"/>
      <c r="AA1450" s="255"/>
      <c r="AB1450" s="255"/>
      <c r="AC1450" s="255"/>
      <c r="AD1450" s="255"/>
      <c r="AE1450" s="255"/>
      <c r="AF1450" s="255"/>
      <c r="AG1450" s="255"/>
      <c r="AH1450" s="255"/>
      <c r="AI1450" s="255"/>
      <c r="AJ1450" s="255"/>
      <c r="AK1450" s="255"/>
      <c r="AL1450" s="255"/>
      <c r="AM1450" s="255"/>
      <c r="AN1450" s="255"/>
      <c r="AO1450" s="255"/>
      <c r="AP1450" s="255"/>
      <c r="AQ1450" s="255"/>
      <c r="AR1450" s="255"/>
      <c r="AS1450" s="255"/>
      <c r="AT1450" s="255"/>
      <c r="AU1450" s="255"/>
      <c r="AV1450" s="255"/>
      <c r="AW1450" s="255"/>
      <c r="AX1450" s="255"/>
    </row>
    <row r="1451" spans="2:50" x14ac:dyDescent="0.2">
      <c r="B1451" s="255"/>
      <c r="C1451" s="255"/>
      <c r="D1451" s="255"/>
      <c r="E1451" s="255"/>
      <c r="F1451" s="255"/>
      <c r="G1451" s="255"/>
      <c r="H1451" s="255"/>
      <c r="I1451" s="255"/>
      <c r="J1451" s="255"/>
      <c r="K1451" s="255"/>
      <c r="L1451" s="255"/>
      <c r="M1451" s="255"/>
      <c r="N1451" s="255"/>
      <c r="O1451" s="255"/>
      <c r="P1451" s="255"/>
      <c r="Q1451" s="255"/>
      <c r="R1451" s="255"/>
      <c r="S1451" s="255"/>
      <c r="T1451" s="255"/>
      <c r="U1451" s="255"/>
      <c r="V1451" s="255"/>
      <c r="W1451" s="255"/>
      <c r="X1451" s="255"/>
      <c r="Y1451" s="255"/>
      <c r="Z1451" s="255"/>
      <c r="AA1451" s="255"/>
      <c r="AB1451" s="255"/>
      <c r="AC1451" s="255"/>
      <c r="AD1451" s="255"/>
      <c r="AE1451" s="255"/>
      <c r="AF1451" s="255"/>
      <c r="AG1451" s="255"/>
      <c r="AH1451" s="255"/>
      <c r="AI1451" s="255"/>
      <c r="AJ1451" s="255"/>
      <c r="AK1451" s="255"/>
      <c r="AL1451" s="255"/>
      <c r="AM1451" s="255"/>
      <c r="AN1451" s="255"/>
      <c r="AO1451" s="255"/>
      <c r="AP1451" s="255"/>
      <c r="AQ1451" s="255"/>
      <c r="AR1451" s="255"/>
      <c r="AS1451" s="255"/>
      <c r="AT1451" s="255"/>
      <c r="AU1451" s="255"/>
      <c r="AV1451" s="255"/>
      <c r="AW1451" s="255"/>
      <c r="AX1451" s="255"/>
    </row>
    <row r="1452" spans="2:50" x14ac:dyDescent="0.2">
      <c r="B1452" s="255"/>
      <c r="C1452" s="255"/>
      <c r="D1452" s="255"/>
      <c r="E1452" s="255"/>
      <c r="F1452" s="255"/>
      <c r="G1452" s="255"/>
      <c r="H1452" s="255"/>
      <c r="I1452" s="255"/>
      <c r="J1452" s="255"/>
      <c r="K1452" s="255"/>
      <c r="L1452" s="255"/>
      <c r="M1452" s="255"/>
      <c r="N1452" s="255"/>
      <c r="O1452" s="255"/>
      <c r="P1452" s="255"/>
      <c r="Q1452" s="255"/>
      <c r="R1452" s="255"/>
      <c r="S1452" s="255"/>
      <c r="T1452" s="255"/>
      <c r="U1452" s="255"/>
      <c r="V1452" s="255"/>
      <c r="W1452" s="255"/>
      <c r="X1452" s="255"/>
      <c r="Y1452" s="255"/>
      <c r="Z1452" s="255"/>
      <c r="AA1452" s="255"/>
      <c r="AB1452" s="255"/>
      <c r="AC1452" s="255"/>
      <c r="AD1452" s="255"/>
      <c r="AE1452" s="255"/>
      <c r="AF1452" s="255"/>
      <c r="AG1452" s="255"/>
      <c r="AH1452" s="255"/>
      <c r="AI1452" s="255"/>
      <c r="AJ1452" s="255"/>
      <c r="AK1452" s="255"/>
      <c r="AL1452" s="255"/>
      <c r="AM1452" s="255"/>
      <c r="AN1452" s="255"/>
      <c r="AO1452" s="255"/>
      <c r="AP1452" s="255"/>
      <c r="AQ1452" s="255"/>
      <c r="AR1452" s="255"/>
      <c r="AS1452" s="255"/>
      <c r="AT1452" s="255"/>
      <c r="AU1452" s="255"/>
      <c r="AV1452" s="255"/>
      <c r="AW1452" s="255"/>
      <c r="AX1452" s="255"/>
    </row>
    <row r="1453" spans="2:50" x14ac:dyDescent="0.2">
      <c r="B1453" s="255"/>
      <c r="C1453" s="255"/>
      <c r="D1453" s="255"/>
      <c r="E1453" s="255"/>
      <c r="F1453" s="255"/>
      <c r="G1453" s="255"/>
      <c r="H1453" s="255"/>
      <c r="I1453" s="255"/>
      <c r="J1453" s="255"/>
      <c r="K1453" s="255"/>
      <c r="L1453" s="255"/>
      <c r="M1453" s="255"/>
      <c r="N1453" s="255"/>
      <c r="O1453" s="255"/>
      <c r="P1453" s="255"/>
      <c r="Q1453" s="255"/>
      <c r="R1453" s="255"/>
      <c r="S1453" s="255"/>
      <c r="T1453" s="255"/>
      <c r="U1453" s="255"/>
      <c r="V1453" s="255"/>
      <c r="W1453" s="255"/>
      <c r="X1453" s="255"/>
      <c r="Y1453" s="255"/>
      <c r="Z1453" s="255"/>
      <c r="AA1453" s="255"/>
      <c r="AB1453" s="255"/>
      <c r="AC1453" s="255"/>
      <c r="AD1453" s="255"/>
      <c r="AE1453" s="255"/>
      <c r="AF1453" s="255"/>
      <c r="AG1453" s="255"/>
      <c r="AH1453" s="255"/>
      <c r="AI1453" s="255"/>
      <c r="AJ1453" s="255"/>
      <c r="AK1453" s="255"/>
      <c r="AL1453" s="255"/>
      <c r="AM1453" s="255"/>
      <c r="AN1453" s="255"/>
      <c r="AO1453" s="255"/>
      <c r="AP1453" s="255"/>
      <c r="AQ1453" s="255"/>
      <c r="AR1453" s="255"/>
      <c r="AS1453" s="255"/>
      <c r="AT1453" s="255"/>
      <c r="AU1453" s="255"/>
      <c r="AV1453" s="255"/>
      <c r="AW1453" s="255"/>
      <c r="AX1453" s="255"/>
    </row>
    <row r="1454" spans="2:50" x14ac:dyDescent="0.2">
      <c r="B1454" s="255"/>
      <c r="C1454" s="255"/>
      <c r="D1454" s="255"/>
      <c r="E1454" s="255"/>
      <c r="F1454" s="255"/>
      <c r="G1454" s="255"/>
      <c r="H1454" s="255"/>
      <c r="I1454" s="255"/>
      <c r="J1454" s="255"/>
      <c r="K1454" s="255"/>
      <c r="L1454" s="255"/>
      <c r="M1454" s="255"/>
      <c r="N1454" s="255"/>
      <c r="O1454" s="255"/>
      <c r="P1454" s="255"/>
      <c r="Q1454" s="255"/>
      <c r="R1454" s="255"/>
      <c r="S1454" s="255"/>
      <c r="T1454" s="255"/>
      <c r="U1454" s="255"/>
      <c r="V1454" s="255"/>
      <c r="W1454" s="255"/>
      <c r="X1454" s="255"/>
      <c r="Y1454" s="255"/>
      <c r="Z1454" s="255"/>
      <c r="AA1454" s="255"/>
      <c r="AB1454" s="255"/>
      <c r="AC1454" s="255"/>
      <c r="AD1454" s="255"/>
      <c r="AE1454" s="255"/>
      <c r="AF1454" s="255"/>
      <c r="AG1454" s="255"/>
      <c r="AH1454" s="255"/>
      <c r="AI1454" s="255"/>
      <c r="AJ1454" s="255"/>
      <c r="AK1454" s="255"/>
      <c r="AL1454" s="255"/>
      <c r="AM1454" s="255"/>
      <c r="AN1454" s="255"/>
      <c r="AO1454" s="255"/>
      <c r="AP1454" s="255"/>
      <c r="AQ1454" s="255"/>
      <c r="AR1454" s="255"/>
      <c r="AS1454" s="255"/>
      <c r="AT1454" s="255"/>
      <c r="AU1454" s="255"/>
      <c r="AV1454" s="255"/>
      <c r="AW1454" s="255"/>
      <c r="AX1454" s="255"/>
    </row>
    <row r="1455" spans="2:50" x14ac:dyDescent="0.2">
      <c r="B1455" s="255"/>
      <c r="C1455" s="255"/>
      <c r="D1455" s="255"/>
      <c r="E1455" s="255"/>
      <c r="F1455" s="255"/>
      <c r="G1455" s="255"/>
      <c r="H1455" s="255"/>
      <c r="I1455" s="255"/>
      <c r="J1455" s="255"/>
      <c r="K1455" s="255"/>
      <c r="L1455" s="255"/>
      <c r="M1455" s="255"/>
      <c r="N1455" s="255"/>
      <c r="O1455" s="255"/>
      <c r="P1455" s="255"/>
      <c r="Q1455" s="255"/>
      <c r="R1455" s="255"/>
      <c r="S1455" s="255"/>
      <c r="T1455" s="255"/>
      <c r="U1455" s="255"/>
      <c r="V1455" s="255"/>
      <c r="W1455" s="255"/>
      <c r="X1455" s="255"/>
      <c r="Y1455" s="255"/>
      <c r="Z1455" s="255"/>
      <c r="AA1455" s="255"/>
      <c r="AB1455" s="255"/>
      <c r="AC1455" s="255"/>
      <c r="AD1455" s="255"/>
      <c r="AE1455" s="255"/>
      <c r="AF1455" s="255"/>
      <c r="AG1455" s="255"/>
      <c r="AH1455" s="255"/>
      <c r="AI1455" s="255"/>
      <c r="AJ1455" s="255"/>
      <c r="AK1455" s="255"/>
      <c r="AL1455" s="255"/>
      <c r="AM1455" s="255"/>
      <c r="AN1455" s="255"/>
      <c r="AO1455" s="255"/>
      <c r="AP1455" s="255"/>
      <c r="AQ1455" s="255"/>
      <c r="AR1455" s="255"/>
      <c r="AS1455" s="255"/>
      <c r="AT1455" s="255"/>
      <c r="AU1455" s="255"/>
      <c r="AV1455" s="255"/>
      <c r="AW1455" s="255"/>
      <c r="AX1455" s="255"/>
    </row>
    <row r="1456" spans="2:50" x14ac:dyDescent="0.2">
      <c r="B1456" s="255"/>
      <c r="C1456" s="255"/>
      <c r="D1456" s="255"/>
      <c r="E1456" s="255"/>
      <c r="F1456" s="255"/>
      <c r="G1456" s="255"/>
      <c r="H1456" s="255"/>
      <c r="I1456" s="255"/>
      <c r="J1456" s="255"/>
      <c r="K1456" s="255"/>
      <c r="L1456" s="255"/>
      <c r="M1456" s="255"/>
      <c r="N1456" s="255"/>
      <c r="O1456" s="255"/>
      <c r="P1456" s="255"/>
      <c r="Q1456" s="255"/>
      <c r="R1456" s="255"/>
      <c r="S1456" s="255"/>
      <c r="T1456" s="255"/>
      <c r="U1456" s="255"/>
      <c r="V1456" s="255"/>
      <c r="W1456" s="255"/>
      <c r="X1456" s="255"/>
      <c r="Y1456" s="255"/>
      <c r="Z1456" s="255"/>
      <c r="AA1456" s="255"/>
      <c r="AB1456" s="255"/>
      <c r="AC1456" s="255"/>
      <c r="AD1456" s="255"/>
      <c r="AE1456" s="255"/>
      <c r="AF1456" s="255"/>
      <c r="AG1456" s="255"/>
      <c r="AH1456" s="255"/>
      <c r="AI1456" s="255"/>
      <c r="AJ1456" s="255"/>
      <c r="AK1456" s="255"/>
      <c r="AL1456" s="255"/>
      <c r="AM1456" s="255"/>
      <c r="AN1456" s="255"/>
      <c r="AO1456" s="255"/>
      <c r="AP1456" s="255"/>
      <c r="AQ1456" s="255"/>
      <c r="AR1456" s="255"/>
      <c r="AS1456" s="255"/>
      <c r="AT1456" s="255"/>
      <c r="AU1456" s="255"/>
      <c r="AV1456" s="255"/>
      <c r="AW1456" s="255"/>
      <c r="AX1456" s="255"/>
    </row>
    <row r="1457" spans="2:50" x14ac:dyDescent="0.2">
      <c r="B1457" s="255"/>
      <c r="C1457" s="255"/>
      <c r="D1457" s="255"/>
      <c r="E1457" s="255"/>
      <c r="F1457" s="255"/>
      <c r="G1457" s="255"/>
      <c r="H1457" s="255"/>
      <c r="I1457" s="255"/>
      <c r="J1457" s="255"/>
      <c r="K1457" s="255"/>
      <c r="L1457" s="255"/>
      <c r="M1457" s="255"/>
      <c r="N1457" s="255"/>
      <c r="O1457" s="255"/>
      <c r="P1457" s="255"/>
      <c r="Q1457" s="255"/>
      <c r="R1457" s="255"/>
      <c r="S1457" s="255"/>
      <c r="T1457" s="255"/>
      <c r="U1457" s="255"/>
      <c r="V1457" s="255"/>
      <c r="W1457" s="255"/>
      <c r="X1457" s="255"/>
      <c r="Y1457" s="255"/>
      <c r="Z1457" s="255"/>
      <c r="AA1457" s="255"/>
      <c r="AB1457" s="255"/>
      <c r="AC1457" s="255"/>
      <c r="AD1457" s="255"/>
      <c r="AE1457" s="255"/>
      <c r="AF1457" s="255"/>
      <c r="AG1457" s="255"/>
      <c r="AH1457" s="255"/>
      <c r="AI1457" s="255"/>
      <c r="AJ1457" s="255"/>
      <c r="AK1457" s="255"/>
      <c r="AL1457" s="255"/>
      <c r="AM1457" s="255"/>
      <c r="AN1457" s="255"/>
      <c r="AO1457" s="255"/>
      <c r="AP1457" s="255"/>
      <c r="AQ1457" s="255"/>
      <c r="AR1457" s="255"/>
      <c r="AS1457" s="255"/>
      <c r="AT1457" s="255"/>
      <c r="AU1457" s="255"/>
      <c r="AV1457" s="255"/>
      <c r="AW1457" s="255"/>
      <c r="AX1457" s="255"/>
    </row>
    <row r="1458" spans="2:50" x14ac:dyDescent="0.2">
      <c r="B1458" s="255"/>
      <c r="C1458" s="255"/>
      <c r="D1458" s="255"/>
      <c r="E1458" s="255"/>
      <c r="F1458" s="255"/>
      <c r="G1458" s="255"/>
      <c r="H1458" s="255"/>
      <c r="I1458" s="255"/>
      <c r="J1458" s="255"/>
      <c r="K1458" s="255"/>
      <c r="L1458" s="255"/>
      <c r="M1458" s="255"/>
      <c r="N1458" s="255"/>
      <c r="O1458" s="255"/>
      <c r="P1458" s="255"/>
      <c r="Q1458" s="255"/>
      <c r="R1458" s="255"/>
      <c r="S1458" s="255"/>
      <c r="T1458" s="255"/>
      <c r="U1458" s="255"/>
      <c r="V1458" s="255"/>
      <c r="W1458" s="255"/>
      <c r="X1458" s="255"/>
      <c r="Y1458" s="255"/>
      <c r="Z1458" s="255"/>
      <c r="AA1458" s="255"/>
      <c r="AB1458" s="255"/>
      <c r="AC1458" s="255"/>
      <c r="AD1458" s="255"/>
      <c r="AE1458" s="255"/>
      <c r="AF1458" s="255"/>
      <c r="AG1458" s="255"/>
      <c r="AH1458" s="255"/>
      <c r="AI1458" s="255"/>
      <c r="AJ1458" s="255"/>
      <c r="AK1458" s="255"/>
      <c r="AL1458" s="255"/>
      <c r="AM1458" s="255"/>
      <c r="AN1458" s="255"/>
      <c r="AO1458" s="255"/>
      <c r="AP1458" s="255"/>
      <c r="AQ1458" s="255"/>
      <c r="AR1458" s="255"/>
      <c r="AS1458" s="255"/>
      <c r="AT1458" s="255"/>
      <c r="AU1458" s="255"/>
      <c r="AV1458" s="255"/>
      <c r="AW1458" s="255"/>
      <c r="AX1458" s="255"/>
    </row>
    <row r="1459" spans="2:50" x14ac:dyDescent="0.2">
      <c r="B1459" s="255"/>
      <c r="C1459" s="255"/>
      <c r="D1459" s="255"/>
      <c r="E1459" s="255"/>
      <c r="F1459" s="255"/>
      <c r="G1459" s="255"/>
      <c r="H1459" s="255"/>
      <c r="I1459" s="255"/>
      <c r="J1459" s="255"/>
      <c r="K1459" s="255"/>
      <c r="L1459" s="255"/>
      <c r="M1459" s="255"/>
      <c r="N1459" s="255"/>
      <c r="O1459" s="255"/>
      <c r="P1459" s="255"/>
      <c r="Q1459" s="255"/>
      <c r="R1459" s="255"/>
      <c r="S1459" s="255"/>
      <c r="T1459" s="255"/>
      <c r="U1459" s="255"/>
      <c r="V1459" s="255"/>
      <c r="W1459" s="255"/>
      <c r="X1459" s="255"/>
      <c r="Y1459" s="255"/>
      <c r="Z1459" s="255"/>
      <c r="AA1459" s="255"/>
      <c r="AB1459" s="255"/>
      <c r="AC1459" s="255"/>
      <c r="AD1459" s="255"/>
      <c r="AE1459" s="255"/>
      <c r="AF1459" s="255"/>
      <c r="AG1459" s="255"/>
      <c r="AH1459" s="255"/>
      <c r="AI1459" s="255"/>
      <c r="AJ1459" s="255"/>
      <c r="AK1459" s="255"/>
      <c r="AL1459" s="255"/>
      <c r="AM1459" s="255"/>
      <c r="AN1459" s="255"/>
      <c r="AO1459" s="255"/>
      <c r="AP1459" s="255"/>
      <c r="AQ1459" s="255"/>
      <c r="AR1459" s="255"/>
      <c r="AS1459" s="255"/>
      <c r="AT1459" s="255"/>
      <c r="AU1459" s="255"/>
      <c r="AV1459" s="255"/>
      <c r="AW1459" s="255"/>
      <c r="AX1459" s="255"/>
    </row>
    <row r="1460" spans="2:50" x14ac:dyDescent="0.2">
      <c r="B1460" s="255"/>
      <c r="C1460" s="255"/>
      <c r="D1460" s="255"/>
      <c r="E1460" s="255"/>
      <c r="F1460" s="255"/>
      <c r="G1460" s="255"/>
      <c r="H1460" s="255"/>
      <c r="I1460" s="255"/>
      <c r="J1460" s="255"/>
      <c r="K1460" s="255"/>
      <c r="L1460" s="255"/>
      <c r="M1460" s="255"/>
      <c r="N1460" s="255"/>
      <c r="O1460" s="255"/>
      <c r="P1460" s="255"/>
      <c r="Q1460" s="255"/>
      <c r="R1460" s="255"/>
      <c r="S1460" s="255"/>
      <c r="T1460" s="255"/>
      <c r="U1460" s="255"/>
      <c r="V1460" s="255"/>
      <c r="W1460" s="255"/>
      <c r="X1460" s="255"/>
      <c r="Y1460" s="255"/>
      <c r="Z1460" s="255"/>
      <c r="AA1460" s="255"/>
      <c r="AB1460" s="255"/>
      <c r="AC1460" s="255"/>
      <c r="AD1460" s="255"/>
      <c r="AE1460" s="255"/>
      <c r="AF1460" s="255"/>
      <c r="AG1460" s="255"/>
      <c r="AH1460" s="255"/>
      <c r="AI1460" s="255"/>
      <c r="AJ1460" s="255"/>
      <c r="AK1460" s="255"/>
      <c r="AL1460" s="255"/>
      <c r="AM1460" s="255"/>
      <c r="AN1460" s="255"/>
      <c r="AO1460" s="255"/>
      <c r="AP1460" s="255"/>
      <c r="AQ1460" s="255"/>
      <c r="AR1460" s="255"/>
      <c r="AS1460" s="255"/>
      <c r="AT1460" s="255"/>
      <c r="AU1460" s="255"/>
      <c r="AV1460" s="255"/>
      <c r="AW1460" s="255"/>
      <c r="AX1460" s="255"/>
    </row>
    <row r="1461" spans="2:50" x14ac:dyDescent="0.2">
      <c r="B1461" s="255"/>
      <c r="C1461" s="255"/>
      <c r="D1461" s="255"/>
      <c r="E1461" s="255"/>
      <c r="F1461" s="255"/>
      <c r="G1461" s="255"/>
      <c r="H1461" s="255"/>
      <c r="I1461" s="255"/>
      <c r="J1461" s="255"/>
      <c r="K1461" s="255"/>
      <c r="L1461" s="255"/>
      <c r="M1461" s="255"/>
      <c r="N1461" s="255"/>
      <c r="O1461" s="255"/>
      <c r="P1461" s="255"/>
      <c r="Q1461" s="255"/>
      <c r="R1461" s="255"/>
      <c r="S1461" s="255"/>
      <c r="T1461" s="255"/>
      <c r="U1461" s="255"/>
      <c r="V1461" s="255"/>
      <c r="W1461" s="255"/>
      <c r="X1461" s="255"/>
      <c r="Y1461" s="255"/>
      <c r="Z1461" s="255"/>
      <c r="AA1461" s="255"/>
      <c r="AB1461" s="255"/>
      <c r="AC1461" s="255"/>
      <c r="AD1461" s="255"/>
      <c r="AE1461" s="255"/>
      <c r="AF1461" s="255"/>
      <c r="AG1461" s="255"/>
      <c r="AH1461" s="255"/>
      <c r="AI1461" s="255"/>
      <c r="AJ1461" s="255"/>
      <c r="AK1461" s="255"/>
      <c r="AL1461" s="255"/>
      <c r="AM1461" s="255"/>
      <c r="AN1461" s="255"/>
      <c r="AO1461" s="255"/>
      <c r="AP1461" s="255"/>
      <c r="AQ1461" s="255"/>
      <c r="AR1461" s="255"/>
      <c r="AS1461" s="255"/>
      <c r="AT1461" s="255"/>
      <c r="AU1461" s="255"/>
      <c r="AV1461" s="255"/>
      <c r="AW1461" s="255"/>
      <c r="AX1461" s="255"/>
    </row>
    <row r="1462" spans="2:50" x14ac:dyDescent="0.2">
      <c r="B1462" s="255"/>
      <c r="C1462" s="255"/>
      <c r="D1462" s="255"/>
      <c r="E1462" s="255"/>
      <c r="F1462" s="255"/>
      <c r="G1462" s="255"/>
      <c r="H1462" s="255"/>
      <c r="I1462" s="255"/>
      <c r="J1462" s="255"/>
      <c r="K1462" s="255"/>
      <c r="L1462" s="255"/>
      <c r="M1462" s="255"/>
      <c r="N1462" s="255"/>
      <c r="O1462" s="255"/>
      <c r="P1462" s="255"/>
      <c r="Q1462" s="255"/>
      <c r="R1462" s="255"/>
      <c r="S1462" s="255"/>
      <c r="T1462" s="255"/>
      <c r="U1462" s="255"/>
      <c r="V1462" s="255"/>
      <c r="W1462" s="255"/>
      <c r="X1462" s="255"/>
      <c r="Y1462" s="255"/>
      <c r="Z1462" s="255"/>
      <c r="AA1462" s="255"/>
      <c r="AB1462" s="255"/>
      <c r="AC1462" s="255"/>
      <c r="AD1462" s="255"/>
      <c r="AE1462" s="255"/>
      <c r="AF1462" s="255"/>
      <c r="AG1462" s="255"/>
      <c r="AH1462" s="255"/>
      <c r="AI1462" s="255"/>
      <c r="AJ1462" s="255"/>
      <c r="AK1462" s="255"/>
      <c r="AL1462" s="255"/>
      <c r="AM1462" s="255"/>
      <c r="AN1462" s="255"/>
      <c r="AO1462" s="255"/>
      <c r="AP1462" s="255"/>
      <c r="AQ1462" s="255"/>
      <c r="AR1462" s="255"/>
      <c r="AS1462" s="255"/>
      <c r="AT1462" s="255"/>
      <c r="AU1462" s="255"/>
      <c r="AV1462" s="255"/>
      <c r="AW1462" s="255"/>
      <c r="AX1462" s="255"/>
    </row>
    <row r="1463" spans="2:50" x14ac:dyDescent="0.2">
      <c r="B1463" s="255"/>
      <c r="C1463" s="255"/>
      <c r="D1463" s="255"/>
      <c r="E1463" s="255"/>
      <c r="F1463" s="255"/>
      <c r="G1463" s="255"/>
      <c r="H1463" s="255"/>
      <c r="I1463" s="255"/>
      <c r="J1463" s="255"/>
      <c r="K1463" s="255"/>
      <c r="L1463" s="255"/>
      <c r="M1463" s="255"/>
      <c r="N1463" s="255"/>
      <c r="O1463" s="255"/>
      <c r="P1463" s="255"/>
      <c r="Q1463" s="255"/>
      <c r="R1463" s="255"/>
      <c r="S1463" s="255"/>
      <c r="T1463" s="255"/>
      <c r="U1463" s="255"/>
      <c r="V1463" s="255"/>
      <c r="W1463" s="255"/>
      <c r="X1463" s="255"/>
      <c r="Y1463" s="255"/>
      <c r="Z1463" s="255"/>
      <c r="AA1463" s="255"/>
      <c r="AB1463" s="255"/>
      <c r="AC1463" s="255"/>
      <c r="AD1463" s="255"/>
      <c r="AE1463" s="255"/>
      <c r="AF1463" s="255"/>
      <c r="AG1463" s="255"/>
      <c r="AH1463" s="255"/>
      <c r="AI1463" s="255"/>
      <c r="AJ1463" s="255"/>
      <c r="AK1463" s="255"/>
      <c r="AL1463" s="255"/>
      <c r="AM1463" s="255"/>
      <c r="AN1463" s="255"/>
      <c r="AO1463" s="255"/>
      <c r="AP1463" s="255"/>
      <c r="AQ1463" s="255"/>
      <c r="AR1463" s="255"/>
      <c r="AS1463" s="255"/>
      <c r="AT1463" s="255"/>
      <c r="AU1463" s="255"/>
      <c r="AV1463" s="255"/>
      <c r="AW1463" s="255"/>
      <c r="AX1463" s="255"/>
    </row>
    <row r="1464" spans="2:50" x14ac:dyDescent="0.2">
      <c r="B1464" s="255"/>
      <c r="C1464" s="255"/>
      <c r="D1464" s="255"/>
      <c r="E1464" s="255"/>
      <c r="F1464" s="255"/>
      <c r="G1464" s="255"/>
      <c r="H1464" s="255"/>
      <c r="I1464" s="255"/>
      <c r="J1464" s="255"/>
      <c r="K1464" s="255"/>
      <c r="L1464" s="255"/>
      <c r="M1464" s="255"/>
      <c r="N1464" s="255"/>
      <c r="O1464" s="255"/>
      <c r="P1464" s="255"/>
      <c r="Q1464" s="255"/>
      <c r="R1464" s="255"/>
      <c r="S1464" s="255"/>
      <c r="T1464" s="255"/>
      <c r="U1464" s="255"/>
      <c r="V1464" s="255"/>
      <c r="W1464" s="255"/>
      <c r="X1464" s="255"/>
      <c r="Y1464" s="255"/>
      <c r="Z1464" s="255"/>
      <c r="AA1464" s="255"/>
      <c r="AB1464" s="255"/>
      <c r="AC1464" s="255"/>
      <c r="AD1464" s="255"/>
      <c r="AE1464" s="255"/>
      <c r="AF1464" s="255"/>
      <c r="AG1464" s="255"/>
      <c r="AH1464" s="255"/>
      <c r="AI1464" s="255"/>
      <c r="AJ1464" s="255"/>
      <c r="AK1464" s="255"/>
      <c r="AL1464" s="255"/>
      <c r="AM1464" s="255"/>
      <c r="AN1464" s="255"/>
      <c r="AO1464" s="255"/>
      <c r="AP1464" s="255"/>
      <c r="AQ1464" s="255"/>
      <c r="AR1464" s="255"/>
      <c r="AS1464" s="255"/>
      <c r="AT1464" s="255"/>
      <c r="AU1464" s="255"/>
      <c r="AV1464" s="255"/>
      <c r="AW1464" s="255"/>
      <c r="AX1464" s="255"/>
    </row>
    <row r="1465" spans="2:50" x14ac:dyDescent="0.2">
      <c r="B1465" s="255"/>
      <c r="C1465" s="255"/>
      <c r="D1465" s="255"/>
      <c r="E1465" s="255"/>
      <c r="F1465" s="255"/>
      <c r="G1465" s="255"/>
      <c r="H1465" s="255"/>
      <c r="I1465" s="255"/>
      <c r="J1465" s="255"/>
      <c r="K1465" s="255"/>
      <c r="L1465" s="255"/>
      <c r="M1465" s="255"/>
      <c r="N1465" s="255"/>
      <c r="O1465" s="255"/>
      <c r="P1465" s="255"/>
      <c r="Q1465" s="255"/>
      <c r="R1465" s="255"/>
      <c r="S1465" s="255"/>
      <c r="T1465" s="255"/>
      <c r="U1465" s="255"/>
      <c r="V1465" s="255"/>
      <c r="W1465" s="255"/>
      <c r="X1465" s="255"/>
      <c r="Y1465" s="255"/>
      <c r="Z1465" s="255"/>
      <c r="AA1465" s="255"/>
      <c r="AB1465" s="255"/>
      <c r="AC1465" s="255"/>
      <c r="AD1465" s="255"/>
      <c r="AE1465" s="255"/>
      <c r="AF1465" s="255"/>
      <c r="AG1465" s="255"/>
      <c r="AH1465" s="255"/>
      <c r="AI1465" s="255"/>
      <c r="AJ1465" s="255"/>
      <c r="AK1465" s="255"/>
      <c r="AL1465" s="255"/>
      <c r="AM1465" s="255"/>
      <c r="AN1465" s="255"/>
      <c r="AO1465" s="255"/>
      <c r="AP1465" s="255"/>
      <c r="AQ1465" s="255"/>
      <c r="AR1465" s="255"/>
      <c r="AS1465" s="255"/>
      <c r="AT1465" s="255"/>
      <c r="AU1465" s="255"/>
      <c r="AV1465" s="255"/>
      <c r="AW1465" s="255"/>
      <c r="AX1465" s="255"/>
    </row>
    <row r="1466" spans="2:50" x14ac:dyDescent="0.2">
      <c r="B1466" s="255"/>
      <c r="C1466" s="255"/>
      <c r="D1466" s="255"/>
      <c r="E1466" s="255"/>
      <c r="F1466" s="255"/>
      <c r="G1466" s="255"/>
      <c r="H1466" s="255"/>
      <c r="I1466" s="255"/>
      <c r="J1466" s="255"/>
      <c r="K1466" s="255"/>
      <c r="L1466" s="255"/>
      <c r="M1466" s="255"/>
      <c r="N1466" s="255"/>
      <c r="O1466" s="255"/>
      <c r="P1466" s="255"/>
      <c r="Q1466" s="255"/>
      <c r="R1466" s="255"/>
      <c r="S1466" s="255"/>
      <c r="T1466" s="255"/>
      <c r="U1466" s="255"/>
      <c r="V1466" s="255"/>
      <c r="W1466" s="255"/>
      <c r="X1466" s="255"/>
      <c r="Y1466" s="255"/>
      <c r="Z1466" s="255"/>
      <c r="AA1466" s="255"/>
      <c r="AB1466" s="255"/>
      <c r="AC1466" s="255"/>
      <c r="AD1466" s="255"/>
      <c r="AE1466" s="255"/>
      <c r="AF1466" s="255"/>
      <c r="AG1466" s="255"/>
      <c r="AH1466" s="255"/>
      <c r="AI1466" s="255"/>
      <c r="AJ1466" s="255"/>
      <c r="AK1466" s="255"/>
      <c r="AL1466" s="255"/>
      <c r="AM1466" s="255"/>
      <c r="AN1466" s="255"/>
      <c r="AO1466" s="255"/>
      <c r="AP1466" s="255"/>
      <c r="AQ1466" s="255"/>
      <c r="AR1466" s="255"/>
      <c r="AS1466" s="255"/>
      <c r="AT1466" s="255"/>
      <c r="AU1466" s="255"/>
      <c r="AV1466" s="255"/>
      <c r="AW1466" s="255"/>
      <c r="AX1466" s="255"/>
    </row>
    <row r="1467" spans="2:50" x14ac:dyDescent="0.2">
      <c r="B1467" s="255"/>
      <c r="C1467" s="255"/>
      <c r="D1467" s="255"/>
      <c r="E1467" s="255"/>
      <c r="F1467" s="255"/>
      <c r="G1467" s="255"/>
      <c r="H1467" s="255"/>
      <c r="I1467" s="255"/>
      <c r="J1467" s="255"/>
      <c r="K1467" s="255"/>
      <c r="L1467" s="255"/>
      <c r="M1467" s="255"/>
      <c r="N1467" s="255"/>
      <c r="O1467" s="255"/>
      <c r="P1467" s="255"/>
      <c r="Q1467" s="255"/>
      <c r="R1467" s="255"/>
      <c r="S1467" s="255"/>
      <c r="T1467" s="255"/>
      <c r="U1467" s="255"/>
      <c r="V1467" s="255"/>
      <c r="W1467" s="255"/>
      <c r="X1467" s="255"/>
      <c r="Y1467" s="255"/>
      <c r="Z1467" s="255"/>
      <c r="AA1467" s="255"/>
      <c r="AB1467" s="255"/>
      <c r="AC1467" s="255"/>
      <c r="AD1467" s="255"/>
      <c r="AE1467" s="255"/>
      <c r="AF1467" s="255"/>
      <c r="AG1467" s="255"/>
      <c r="AH1467" s="255"/>
      <c r="AI1467" s="255"/>
      <c r="AJ1467" s="255"/>
      <c r="AK1467" s="255"/>
      <c r="AL1467" s="255"/>
      <c r="AM1467" s="255"/>
      <c r="AN1467" s="255"/>
      <c r="AO1467" s="255"/>
      <c r="AP1467" s="255"/>
      <c r="AQ1467" s="255"/>
      <c r="AR1467" s="255"/>
      <c r="AS1467" s="255"/>
      <c r="AT1467" s="255"/>
      <c r="AU1467" s="255"/>
      <c r="AV1467" s="255"/>
      <c r="AW1467" s="255"/>
      <c r="AX1467" s="255"/>
    </row>
    <row r="1468" spans="2:50" x14ac:dyDescent="0.2">
      <c r="B1468" s="255"/>
      <c r="C1468" s="255"/>
      <c r="D1468" s="255"/>
      <c r="E1468" s="255"/>
      <c r="F1468" s="255"/>
      <c r="G1468" s="255"/>
      <c r="H1468" s="255"/>
      <c r="I1468" s="255"/>
      <c r="J1468" s="255"/>
      <c r="K1468" s="255"/>
      <c r="L1468" s="255"/>
      <c r="M1468" s="255"/>
      <c r="N1468" s="255"/>
      <c r="O1468" s="255"/>
      <c r="P1468" s="255"/>
      <c r="Q1468" s="255"/>
      <c r="R1468" s="255"/>
      <c r="S1468" s="255"/>
      <c r="T1468" s="255"/>
      <c r="U1468" s="255"/>
      <c r="V1468" s="255"/>
      <c r="W1468" s="255"/>
      <c r="X1468" s="255"/>
      <c r="Y1468" s="255"/>
      <c r="Z1468" s="255"/>
      <c r="AA1468" s="255"/>
      <c r="AB1468" s="255"/>
      <c r="AC1468" s="255"/>
      <c r="AD1468" s="255"/>
      <c r="AE1468" s="255"/>
      <c r="AF1468" s="255"/>
      <c r="AG1468" s="255"/>
      <c r="AH1468" s="255"/>
      <c r="AI1468" s="255"/>
      <c r="AJ1468" s="255"/>
      <c r="AK1468" s="255"/>
      <c r="AL1468" s="255"/>
      <c r="AM1468" s="255"/>
      <c r="AN1468" s="255"/>
      <c r="AO1468" s="255"/>
      <c r="AP1468" s="255"/>
      <c r="AQ1468" s="255"/>
      <c r="AR1468" s="255"/>
      <c r="AS1468" s="255"/>
      <c r="AT1468" s="255"/>
      <c r="AU1468" s="255"/>
      <c r="AV1468" s="255"/>
      <c r="AW1468" s="255"/>
      <c r="AX1468" s="255"/>
    </row>
    <row r="1469" spans="2:50" x14ac:dyDescent="0.2">
      <c r="B1469" s="255"/>
      <c r="C1469" s="255"/>
      <c r="D1469" s="255"/>
      <c r="E1469" s="255"/>
      <c r="F1469" s="255"/>
      <c r="G1469" s="255"/>
      <c r="H1469" s="255"/>
      <c r="I1469" s="255"/>
      <c r="J1469" s="255"/>
      <c r="K1469" s="255"/>
      <c r="L1469" s="255"/>
      <c r="M1469" s="255"/>
      <c r="N1469" s="255"/>
      <c r="O1469" s="255"/>
      <c r="P1469" s="255"/>
      <c r="Q1469" s="255"/>
      <c r="R1469" s="255"/>
      <c r="S1469" s="255"/>
      <c r="T1469" s="255"/>
      <c r="U1469" s="255"/>
      <c r="V1469" s="255"/>
      <c r="W1469" s="255"/>
      <c r="X1469" s="255"/>
      <c r="Y1469" s="255"/>
      <c r="Z1469" s="255"/>
      <c r="AA1469" s="255"/>
      <c r="AB1469" s="255"/>
      <c r="AC1469" s="255"/>
      <c r="AD1469" s="255"/>
      <c r="AE1469" s="255"/>
      <c r="AF1469" s="255"/>
      <c r="AG1469" s="255"/>
      <c r="AH1469" s="255"/>
      <c r="AI1469" s="255"/>
      <c r="AJ1469" s="255"/>
      <c r="AK1469" s="255"/>
      <c r="AL1469" s="255"/>
      <c r="AM1469" s="255"/>
      <c r="AN1469" s="255"/>
      <c r="AO1469" s="255"/>
      <c r="AP1469" s="255"/>
      <c r="AQ1469" s="255"/>
      <c r="AR1469" s="255"/>
      <c r="AS1469" s="255"/>
      <c r="AT1469" s="255"/>
      <c r="AU1469" s="255"/>
      <c r="AV1469" s="255"/>
      <c r="AW1469" s="255"/>
      <c r="AX1469" s="255"/>
    </row>
    <row r="1470" spans="2:50" x14ac:dyDescent="0.2">
      <c r="B1470" s="255"/>
      <c r="C1470" s="255"/>
      <c r="D1470" s="255"/>
      <c r="E1470" s="255"/>
      <c r="F1470" s="255"/>
      <c r="G1470" s="255"/>
      <c r="H1470" s="255"/>
      <c r="I1470" s="255"/>
      <c r="J1470" s="255"/>
      <c r="K1470" s="255"/>
      <c r="L1470" s="255"/>
      <c r="M1470" s="255"/>
      <c r="N1470" s="255"/>
      <c r="O1470" s="255"/>
      <c r="P1470" s="255"/>
      <c r="Q1470" s="255"/>
      <c r="R1470" s="255"/>
      <c r="S1470" s="255"/>
      <c r="T1470" s="255"/>
      <c r="U1470" s="255"/>
      <c r="V1470" s="255"/>
      <c r="W1470" s="255"/>
      <c r="X1470" s="255"/>
      <c r="Y1470" s="255"/>
      <c r="Z1470" s="255"/>
      <c r="AA1470" s="255"/>
      <c r="AB1470" s="255"/>
      <c r="AC1470" s="255"/>
      <c r="AD1470" s="255"/>
      <c r="AE1470" s="255"/>
      <c r="AF1470" s="255"/>
      <c r="AG1470" s="255"/>
      <c r="AH1470" s="255"/>
      <c r="AI1470" s="255"/>
      <c r="AJ1470" s="255"/>
      <c r="AK1470" s="255"/>
      <c r="AL1470" s="255"/>
      <c r="AM1470" s="255"/>
      <c r="AN1470" s="255"/>
      <c r="AO1470" s="255"/>
      <c r="AP1470" s="255"/>
      <c r="AQ1470" s="255"/>
      <c r="AR1470" s="255"/>
      <c r="AS1470" s="255"/>
      <c r="AT1470" s="255"/>
      <c r="AU1470" s="255"/>
      <c r="AV1470" s="255"/>
      <c r="AW1470" s="255"/>
      <c r="AX1470" s="255"/>
    </row>
    <row r="1471" spans="2:50" x14ac:dyDescent="0.2">
      <c r="B1471" s="255"/>
      <c r="C1471" s="255"/>
      <c r="D1471" s="255"/>
      <c r="E1471" s="255"/>
      <c r="F1471" s="255"/>
      <c r="G1471" s="255"/>
      <c r="H1471" s="255"/>
      <c r="I1471" s="255"/>
      <c r="J1471" s="255"/>
      <c r="K1471" s="255"/>
      <c r="L1471" s="255"/>
      <c r="M1471" s="255"/>
      <c r="N1471" s="255"/>
      <c r="O1471" s="255"/>
      <c r="P1471" s="255"/>
      <c r="Q1471" s="255"/>
      <c r="R1471" s="255"/>
      <c r="S1471" s="255"/>
      <c r="T1471" s="255"/>
      <c r="U1471" s="255"/>
      <c r="V1471" s="255"/>
      <c r="W1471" s="255"/>
      <c r="X1471" s="255"/>
      <c r="Y1471" s="255"/>
      <c r="Z1471" s="255"/>
      <c r="AA1471" s="255"/>
      <c r="AB1471" s="255"/>
      <c r="AC1471" s="255"/>
      <c r="AD1471" s="255"/>
      <c r="AE1471" s="255"/>
      <c r="AF1471" s="255"/>
      <c r="AG1471" s="255"/>
      <c r="AH1471" s="255"/>
      <c r="AI1471" s="255"/>
      <c r="AJ1471" s="255"/>
      <c r="AK1471" s="255"/>
      <c r="AL1471" s="255"/>
      <c r="AM1471" s="255"/>
      <c r="AN1471" s="255"/>
      <c r="AO1471" s="255"/>
      <c r="AP1471" s="255"/>
      <c r="AQ1471" s="255"/>
      <c r="AR1471" s="255"/>
      <c r="AS1471" s="255"/>
      <c r="AT1471" s="255"/>
      <c r="AU1471" s="255"/>
      <c r="AV1471" s="255"/>
      <c r="AW1471" s="255"/>
      <c r="AX1471" s="255"/>
    </row>
    <row r="1472" spans="2:50" x14ac:dyDescent="0.2">
      <c r="B1472" s="255"/>
      <c r="C1472" s="255"/>
      <c r="D1472" s="255"/>
      <c r="E1472" s="255"/>
      <c r="F1472" s="255"/>
      <c r="G1472" s="255"/>
      <c r="H1472" s="255"/>
      <c r="I1472" s="255"/>
      <c r="J1472" s="255"/>
      <c r="K1472" s="255"/>
      <c r="L1472" s="255"/>
      <c r="M1472" s="255"/>
      <c r="N1472" s="255"/>
      <c r="O1472" s="255"/>
      <c r="P1472" s="255"/>
      <c r="Q1472" s="255"/>
      <c r="R1472" s="255"/>
      <c r="S1472" s="255"/>
      <c r="T1472" s="255"/>
      <c r="U1472" s="255"/>
      <c r="V1472" s="255"/>
      <c r="W1472" s="255"/>
      <c r="X1472" s="255"/>
      <c r="Y1472" s="255"/>
      <c r="Z1472" s="255"/>
      <c r="AA1472" s="255"/>
      <c r="AB1472" s="255"/>
      <c r="AC1472" s="255"/>
      <c r="AD1472" s="255"/>
      <c r="AE1472" s="255"/>
      <c r="AF1472" s="255"/>
      <c r="AG1472" s="255"/>
      <c r="AH1472" s="255"/>
      <c r="AI1472" s="255"/>
      <c r="AJ1472" s="255"/>
      <c r="AK1472" s="255"/>
      <c r="AL1472" s="255"/>
      <c r="AM1472" s="255"/>
      <c r="AN1472" s="255"/>
      <c r="AO1472" s="255"/>
      <c r="AP1472" s="255"/>
      <c r="AQ1472" s="255"/>
      <c r="AR1472" s="255"/>
      <c r="AS1472" s="255"/>
      <c r="AT1472" s="255"/>
      <c r="AU1472" s="255"/>
      <c r="AV1472" s="255"/>
      <c r="AW1472" s="255"/>
      <c r="AX1472" s="255"/>
    </row>
    <row r="1473" spans="2:50" x14ac:dyDescent="0.2">
      <c r="B1473" s="255"/>
      <c r="C1473" s="255"/>
      <c r="D1473" s="255"/>
      <c r="E1473" s="255"/>
      <c r="F1473" s="255"/>
      <c r="G1473" s="255"/>
      <c r="H1473" s="255"/>
      <c r="I1473" s="255"/>
      <c r="J1473" s="255"/>
      <c r="K1473" s="255"/>
      <c r="L1473" s="255"/>
      <c r="M1473" s="255"/>
      <c r="N1473" s="255"/>
      <c r="O1473" s="255"/>
      <c r="P1473" s="255"/>
      <c r="Q1473" s="255"/>
      <c r="R1473" s="255"/>
      <c r="S1473" s="255"/>
      <c r="T1473" s="255"/>
      <c r="U1473" s="255"/>
      <c r="V1473" s="255"/>
      <c r="W1473" s="255"/>
      <c r="X1473" s="255"/>
      <c r="Y1473" s="255"/>
      <c r="Z1473" s="255"/>
      <c r="AA1473" s="255"/>
      <c r="AB1473" s="255"/>
      <c r="AC1473" s="255"/>
      <c r="AD1473" s="255"/>
      <c r="AE1473" s="255"/>
      <c r="AF1473" s="255"/>
      <c r="AG1473" s="255"/>
      <c r="AH1473" s="255"/>
      <c r="AI1473" s="255"/>
      <c r="AJ1473" s="255"/>
      <c r="AK1473" s="255"/>
      <c r="AL1473" s="255"/>
      <c r="AM1473" s="255"/>
      <c r="AN1473" s="255"/>
      <c r="AO1473" s="255"/>
      <c r="AP1473" s="255"/>
      <c r="AQ1473" s="255"/>
      <c r="AR1473" s="255"/>
      <c r="AS1473" s="255"/>
      <c r="AT1473" s="255"/>
      <c r="AU1473" s="255"/>
      <c r="AV1473" s="255"/>
      <c r="AW1473" s="255"/>
      <c r="AX1473" s="255"/>
    </row>
    <row r="1474" spans="2:50" x14ac:dyDescent="0.2">
      <c r="B1474" s="255"/>
      <c r="C1474" s="255"/>
      <c r="D1474" s="255"/>
      <c r="E1474" s="255"/>
      <c r="F1474" s="255"/>
      <c r="G1474" s="255"/>
      <c r="H1474" s="255"/>
      <c r="I1474" s="255"/>
      <c r="J1474" s="255"/>
      <c r="K1474" s="255"/>
      <c r="L1474" s="255"/>
      <c r="M1474" s="255"/>
      <c r="N1474" s="255"/>
      <c r="O1474" s="255"/>
      <c r="P1474" s="255"/>
      <c r="Q1474" s="255"/>
      <c r="R1474" s="255"/>
      <c r="S1474" s="255"/>
      <c r="T1474" s="255"/>
      <c r="U1474" s="255"/>
      <c r="V1474" s="255"/>
      <c r="W1474" s="255"/>
      <c r="X1474" s="255"/>
      <c r="Y1474" s="255"/>
      <c r="Z1474" s="255"/>
      <c r="AA1474" s="255"/>
      <c r="AB1474" s="255"/>
      <c r="AC1474" s="255"/>
      <c r="AD1474" s="255"/>
      <c r="AE1474" s="255"/>
      <c r="AF1474" s="255"/>
      <c r="AG1474" s="255"/>
      <c r="AH1474" s="255"/>
      <c r="AI1474" s="255"/>
      <c r="AJ1474" s="255"/>
      <c r="AK1474" s="255"/>
      <c r="AL1474" s="255"/>
      <c r="AM1474" s="255"/>
      <c r="AN1474" s="255"/>
      <c r="AO1474" s="255"/>
      <c r="AP1474" s="255"/>
      <c r="AQ1474" s="255"/>
      <c r="AR1474" s="255"/>
      <c r="AS1474" s="255"/>
      <c r="AT1474" s="255"/>
      <c r="AU1474" s="255"/>
      <c r="AV1474" s="255"/>
      <c r="AW1474" s="255"/>
      <c r="AX1474" s="255"/>
    </row>
    <row r="1475" spans="2:50" x14ac:dyDescent="0.2">
      <c r="B1475" s="255"/>
      <c r="C1475" s="255"/>
      <c r="D1475" s="255"/>
      <c r="E1475" s="255"/>
      <c r="F1475" s="255"/>
      <c r="G1475" s="255"/>
      <c r="H1475" s="255"/>
      <c r="I1475" s="255"/>
      <c r="J1475" s="255"/>
      <c r="K1475" s="255"/>
      <c r="L1475" s="255"/>
      <c r="M1475" s="255"/>
      <c r="N1475" s="255"/>
      <c r="O1475" s="255"/>
      <c r="P1475" s="255"/>
      <c r="Q1475" s="255"/>
      <c r="R1475" s="255"/>
      <c r="S1475" s="255"/>
      <c r="T1475" s="255"/>
      <c r="U1475" s="255"/>
      <c r="V1475" s="255"/>
      <c r="W1475" s="255"/>
      <c r="X1475" s="255"/>
      <c r="Y1475" s="255"/>
      <c r="Z1475" s="255"/>
      <c r="AA1475" s="255"/>
      <c r="AB1475" s="255"/>
      <c r="AC1475" s="255"/>
      <c r="AD1475" s="255"/>
      <c r="AE1475" s="255"/>
      <c r="AF1475" s="255"/>
      <c r="AG1475" s="255"/>
      <c r="AH1475" s="255"/>
      <c r="AI1475" s="255"/>
      <c r="AJ1475" s="255"/>
      <c r="AK1475" s="255"/>
      <c r="AL1475" s="255"/>
      <c r="AM1475" s="255"/>
      <c r="AN1475" s="255"/>
      <c r="AO1475" s="255"/>
      <c r="AP1475" s="255"/>
      <c r="AQ1475" s="255"/>
      <c r="AR1475" s="255"/>
      <c r="AS1475" s="255"/>
      <c r="AT1475" s="255"/>
      <c r="AU1475" s="255"/>
      <c r="AV1475" s="255"/>
      <c r="AW1475" s="255"/>
      <c r="AX1475" s="255"/>
    </row>
    <row r="1476" spans="2:50" x14ac:dyDescent="0.2">
      <c r="B1476" s="255"/>
      <c r="C1476" s="255"/>
      <c r="D1476" s="255"/>
      <c r="E1476" s="255"/>
      <c r="F1476" s="255"/>
      <c r="G1476" s="255"/>
      <c r="H1476" s="255"/>
      <c r="I1476" s="255"/>
      <c r="J1476" s="255"/>
      <c r="K1476" s="255"/>
      <c r="L1476" s="255"/>
      <c r="M1476" s="255"/>
      <c r="N1476" s="255"/>
      <c r="O1476" s="255"/>
      <c r="P1476" s="255"/>
      <c r="Q1476" s="255"/>
      <c r="R1476" s="255"/>
      <c r="S1476" s="255"/>
      <c r="T1476" s="255"/>
      <c r="U1476" s="255"/>
      <c r="V1476" s="255"/>
      <c r="W1476" s="255"/>
      <c r="X1476" s="255"/>
      <c r="Y1476" s="255"/>
      <c r="Z1476" s="255"/>
      <c r="AA1476" s="255"/>
      <c r="AB1476" s="255"/>
      <c r="AC1476" s="255"/>
      <c r="AD1476" s="255"/>
      <c r="AE1476" s="255"/>
      <c r="AF1476" s="255"/>
      <c r="AG1476" s="255"/>
      <c r="AH1476" s="255"/>
      <c r="AI1476" s="255"/>
      <c r="AJ1476" s="255"/>
      <c r="AK1476" s="255"/>
      <c r="AL1476" s="255"/>
      <c r="AM1476" s="255"/>
      <c r="AN1476" s="255"/>
      <c r="AO1476" s="255"/>
      <c r="AP1476" s="255"/>
      <c r="AQ1476" s="255"/>
      <c r="AR1476" s="255"/>
      <c r="AS1476" s="255"/>
      <c r="AT1476" s="255"/>
      <c r="AU1476" s="255"/>
      <c r="AV1476" s="255"/>
      <c r="AW1476" s="255"/>
      <c r="AX1476" s="255"/>
    </row>
    <row r="1477" spans="2:50" x14ac:dyDescent="0.2">
      <c r="B1477" s="255"/>
      <c r="C1477" s="255"/>
      <c r="D1477" s="255"/>
      <c r="E1477" s="255"/>
      <c r="F1477" s="255"/>
      <c r="G1477" s="255"/>
      <c r="H1477" s="255"/>
      <c r="I1477" s="255"/>
      <c r="J1477" s="255"/>
      <c r="K1477" s="255"/>
      <c r="L1477" s="255"/>
      <c r="M1477" s="255"/>
      <c r="N1477" s="255"/>
      <c r="O1477" s="255"/>
      <c r="P1477" s="255"/>
      <c r="Q1477" s="255"/>
      <c r="R1477" s="255"/>
      <c r="S1477" s="255"/>
      <c r="T1477" s="255"/>
      <c r="U1477" s="255"/>
      <c r="V1477" s="255"/>
      <c r="W1477" s="255"/>
      <c r="X1477" s="255"/>
      <c r="Y1477" s="255"/>
      <c r="Z1477" s="255"/>
      <c r="AA1477" s="255"/>
      <c r="AB1477" s="255"/>
      <c r="AC1477" s="255"/>
      <c r="AD1477" s="255"/>
      <c r="AE1477" s="255"/>
      <c r="AF1477" s="255"/>
      <c r="AG1477" s="255"/>
      <c r="AH1477" s="255"/>
      <c r="AI1477" s="255"/>
      <c r="AJ1477" s="255"/>
      <c r="AK1477" s="255"/>
      <c r="AL1477" s="255"/>
      <c r="AM1477" s="255"/>
      <c r="AN1477" s="255"/>
      <c r="AO1477" s="255"/>
      <c r="AP1477" s="255"/>
      <c r="AQ1477" s="255"/>
      <c r="AR1477" s="255"/>
      <c r="AS1477" s="255"/>
      <c r="AT1477" s="255"/>
      <c r="AU1477" s="255"/>
      <c r="AV1477" s="255"/>
      <c r="AW1477" s="255"/>
      <c r="AX1477" s="255"/>
    </row>
    <row r="1478" spans="2:50" x14ac:dyDescent="0.2">
      <c r="B1478" s="255"/>
      <c r="C1478" s="255"/>
      <c r="D1478" s="255"/>
      <c r="E1478" s="255"/>
      <c r="F1478" s="255"/>
      <c r="G1478" s="255"/>
      <c r="H1478" s="255"/>
      <c r="I1478" s="255"/>
      <c r="J1478" s="255"/>
      <c r="K1478" s="255"/>
      <c r="L1478" s="255"/>
      <c r="M1478" s="255"/>
      <c r="N1478" s="255"/>
      <c r="O1478" s="255"/>
      <c r="P1478" s="255"/>
      <c r="Q1478" s="255"/>
      <c r="R1478" s="255"/>
      <c r="S1478" s="255"/>
      <c r="T1478" s="255"/>
      <c r="U1478" s="255"/>
      <c r="V1478" s="255"/>
      <c r="W1478" s="255"/>
      <c r="X1478" s="255"/>
      <c r="Y1478" s="255"/>
      <c r="Z1478" s="255"/>
      <c r="AA1478" s="255"/>
      <c r="AB1478" s="255"/>
      <c r="AC1478" s="255"/>
      <c r="AD1478" s="255"/>
      <c r="AE1478" s="255"/>
      <c r="AF1478" s="255"/>
      <c r="AG1478" s="255"/>
      <c r="AH1478" s="255"/>
      <c r="AI1478" s="255"/>
      <c r="AJ1478" s="255"/>
      <c r="AK1478" s="255"/>
      <c r="AL1478" s="255"/>
      <c r="AM1478" s="255"/>
      <c r="AN1478" s="255"/>
      <c r="AO1478" s="255"/>
      <c r="AP1478" s="255"/>
      <c r="AQ1478" s="255"/>
      <c r="AR1478" s="255"/>
      <c r="AS1478" s="255"/>
      <c r="AT1478" s="255"/>
      <c r="AU1478" s="255"/>
      <c r="AV1478" s="255"/>
      <c r="AW1478" s="255"/>
      <c r="AX1478" s="255"/>
    </row>
    <row r="1479" spans="2:50" x14ac:dyDescent="0.2">
      <c r="B1479" s="255"/>
      <c r="C1479" s="255"/>
      <c r="D1479" s="255"/>
      <c r="E1479" s="255"/>
      <c r="F1479" s="255"/>
      <c r="G1479" s="255"/>
      <c r="H1479" s="255"/>
      <c r="I1479" s="255"/>
      <c r="J1479" s="255"/>
      <c r="K1479" s="255"/>
      <c r="L1479" s="255"/>
      <c r="M1479" s="255"/>
      <c r="N1479" s="255"/>
      <c r="O1479" s="255"/>
      <c r="P1479" s="255"/>
      <c r="Q1479" s="255"/>
      <c r="R1479" s="255"/>
      <c r="S1479" s="255"/>
      <c r="T1479" s="255"/>
      <c r="U1479" s="255"/>
      <c r="V1479" s="255"/>
      <c r="W1479" s="255"/>
      <c r="X1479" s="255"/>
      <c r="Y1479" s="255"/>
      <c r="Z1479" s="255"/>
      <c r="AA1479" s="255"/>
      <c r="AB1479" s="255"/>
      <c r="AC1479" s="255"/>
      <c r="AD1479" s="255"/>
      <c r="AE1479" s="255"/>
      <c r="AF1479" s="255"/>
      <c r="AG1479" s="255"/>
      <c r="AH1479" s="255"/>
      <c r="AI1479" s="255"/>
      <c r="AJ1479" s="255"/>
      <c r="AK1479" s="255"/>
      <c r="AL1479" s="255"/>
      <c r="AM1479" s="255"/>
      <c r="AN1479" s="255"/>
      <c r="AO1479" s="255"/>
      <c r="AP1479" s="255"/>
      <c r="AQ1479" s="255"/>
      <c r="AR1479" s="255"/>
      <c r="AS1479" s="255"/>
      <c r="AT1479" s="255"/>
      <c r="AU1479" s="255"/>
      <c r="AV1479" s="255"/>
      <c r="AW1479" s="255"/>
      <c r="AX1479" s="255"/>
    </row>
    <row r="1480" spans="2:50" x14ac:dyDescent="0.2">
      <c r="B1480" s="255"/>
      <c r="C1480" s="255"/>
      <c r="D1480" s="255"/>
      <c r="E1480" s="255"/>
      <c r="F1480" s="255"/>
      <c r="G1480" s="255"/>
      <c r="H1480" s="255"/>
      <c r="I1480" s="255"/>
      <c r="J1480" s="255"/>
      <c r="K1480" s="255"/>
      <c r="L1480" s="255"/>
      <c r="M1480" s="255"/>
      <c r="N1480" s="255"/>
      <c r="O1480" s="255"/>
      <c r="P1480" s="255"/>
      <c r="Q1480" s="255"/>
      <c r="R1480" s="255"/>
      <c r="S1480" s="255"/>
      <c r="T1480" s="255"/>
      <c r="U1480" s="255"/>
      <c r="V1480" s="255"/>
      <c r="W1480" s="255"/>
      <c r="X1480" s="255"/>
      <c r="Y1480" s="255"/>
      <c r="Z1480" s="255"/>
      <c r="AA1480" s="255"/>
      <c r="AB1480" s="255"/>
      <c r="AC1480" s="255"/>
      <c r="AD1480" s="255"/>
      <c r="AE1480" s="255"/>
      <c r="AF1480" s="255"/>
      <c r="AG1480" s="255"/>
      <c r="AH1480" s="255"/>
      <c r="AI1480" s="255"/>
      <c r="AJ1480" s="255"/>
      <c r="AK1480" s="255"/>
      <c r="AL1480" s="255"/>
      <c r="AM1480" s="255"/>
      <c r="AN1480" s="255"/>
      <c r="AO1480" s="255"/>
      <c r="AP1480" s="255"/>
      <c r="AQ1480" s="255"/>
      <c r="AR1480" s="255"/>
      <c r="AS1480" s="255"/>
      <c r="AT1480" s="255"/>
      <c r="AU1480" s="255"/>
      <c r="AV1480" s="255"/>
      <c r="AW1480" s="255"/>
      <c r="AX1480" s="255"/>
    </row>
    <row r="1481" spans="2:50" x14ac:dyDescent="0.2">
      <c r="B1481" s="255"/>
      <c r="C1481" s="255"/>
      <c r="D1481" s="255"/>
      <c r="E1481" s="255"/>
      <c r="F1481" s="255"/>
      <c r="G1481" s="255"/>
      <c r="H1481" s="255"/>
      <c r="I1481" s="255"/>
      <c r="J1481" s="255"/>
      <c r="K1481" s="255"/>
      <c r="L1481" s="255"/>
      <c r="M1481" s="255"/>
      <c r="N1481" s="255"/>
      <c r="O1481" s="255"/>
      <c r="P1481" s="255"/>
      <c r="Q1481" s="255"/>
      <c r="R1481" s="255"/>
      <c r="S1481" s="255"/>
      <c r="T1481" s="255"/>
      <c r="U1481" s="255"/>
      <c r="V1481" s="255"/>
      <c r="W1481" s="255"/>
      <c r="X1481" s="255"/>
      <c r="Y1481" s="255"/>
      <c r="Z1481" s="255"/>
      <c r="AA1481" s="255"/>
      <c r="AB1481" s="255"/>
      <c r="AC1481" s="255"/>
      <c r="AD1481" s="255"/>
      <c r="AE1481" s="255"/>
      <c r="AF1481" s="255"/>
      <c r="AG1481" s="255"/>
      <c r="AH1481" s="255"/>
      <c r="AI1481" s="255"/>
      <c r="AJ1481" s="255"/>
      <c r="AK1481" s="255"/>
      <c r="AL1481" s="255"/>
      <c r="AM1481" s="255"/>
      <c r="AN1481" s="255"/>
      <c r="AO1481" s="255"/>
      <c r="AP1481" s="255"/>
      <c r="AQ1481" s="255"/>
      <c r="AR1481" s="255"/>
      <c r="AS1481" s="255"/>
      <c r="AT1481" s="255"/>
      <c r="AU1481" s="255"/>
      <c r="AV1481" s="255"/>
      <c r="AW1481" s="255"/>
      <c r="AX1481" s="255"/>
    </row>
    <row r="1482" spans="2:50" x14ac:dyDescent="0.2">
      <c r="B1482" s="255"/>
      <c r="C1482" s="255"/>
      <c r="D1482" s="255"/>
      <c r="E1482" s="255"/>
      <c r="F1482" s="255"/>
      <c r="G1482" s="255"/>
      <c r="H1482" s="255"/>
      <c r="I1482" s="255"/>
      <c r="J1482" s="255"/>
      <c r="K1482" s="255"/>
      <c r="L1482" s="255"/>
      <c r="M1482" s="255"/>
      <c r="N1482" s="255"/>
      <c r="O1482" s="255"/>
      <c r="P1482" s="255"/>
      <c r="Q1482" s="255"/>
      <c r="R1482" s="255"/>
      <c r="S1482" s="255"/>
      <c r="T1482" s="255"/>
      <c r="U1482" s="255"/>
      <c r="V1482" s="255"/>
      <c r="W1482" s="255"/>
      <c r="X1482" s="255"/>
      <c r="Y1482" s="255"/>
      <c r="Z1482" s="255"/>
      <c r="AA1482" s="255"/>
      <c r="AB1482" s="255"/>
      <c r="AC1482" s="255"/>
      <c r="AD1482" s="255"/>
      <c r="AE1482" s="255"/>
      <c r="AF1482" s="255"/>
      <c r="AG1482" s="255"/>
      <c r="AH1482" s="255"/>
      <c r="AI1482" s="255"/>
      <c r="AJ1482" s="255"/>
      <c r="AK1482" s="255"/>
      <c r="AL1482" s="255"/>
      <c r="AM1482" s="255"/>
      <c r="AN1482" s="255"/>
      <c r="AO1482" s="255"/>
      <c r="AP1482" s="255"/>
      <c r="AQ1482" s="255"/>
      <c r="AR1482" s="255"/>
      <c r="AS1482" s="255"/>
      <c r="AT1482" s="255"/>
      <c r="AU1482" s="255"/>
      <c r="AV1482" s="255"/>
      <c r="AW1482" s="255"/>
      <c r="AX1482" s="255"/>
    </row>
    <row r="1483" spans="2:50" x14ac:dyDescent="0.2">
      <c r="B1483" s="255"/>
      <c r="C1483" s="255"/>
      <c r="D1483" s="255"/>
      <c r="E1483" s="255"/>
      <c r="F1483" s="255"/>
      <c r="G1483" s="255"/>
      <c r="H1483" s="255"/>
      <c r="I1483" s="255"/>
      <c r="J1483" s="255"/>
      <c r="K1483" s="255"/>
      <c r="L1483" s="255"/>
      <c r="M1483" s="255"/>
      <c r="N1483" s="255"/>
      <c r="O1483" s="255"/>
      <c r="P1483" s="255"/>
      <c r="Q1483" s="255"/>
      <c r="R1483" s="255"/>
      <c r="S1483" s="255"/>
      <c r="T1483" s="255"/>
      <c r="U1483" s="255"/>
      <c r="V1483" s="255"/>
      <c r="W1483" s="255"/>
      <c r="X1483" s="255"/>
      <c r="Y1483" s="255"/>
      <c r="Z1483" s="255"/>
      <c r="AA1483" s="255"/>
      <c r="AB1483" s="255"/>
      <c r="AC1483" s="255"/>
      <c r="AD1483" s="255"/>
      <c r="AE1483" s="255"/>
      <c r="AF1483" s="255"/>
      <c r="AG1483" s="255"/>
      <c r="AH1483" s="255"/>
      <c r="AI1483" s="255"/>
      <c r="AJ1483" s="255"/>
      <c r="AK1483" s="255"/>
      <c r="AL1483" s="255"/>
      <c r="AM1483" s="255"/>
      <c r="AN1483" s="255"/>
      <c r="AO1483" s="255"/>
      <c r="AP1483" s="255"/>
      <c r="AQ1483" s="255"/>
      <c r="AR1483" s="255"/>
      <c r="AS1483" s="255"/>
      <c r="AT1483" s="255"/>
      <c r="AU1483" s="255"/>
      <c r="AV1483" s="255"/>
      <c r="AW1483" s="255"/>
      <c r="AX1483" s="255"/>
    </row>
    <row r="1484" spans="2:50" x14ac:dyDescent="0.2">
      <c r="B1484" s="255"/>
      <c r="C1484" s="255"/>
      <c r="D1484" s="255"/>
      <c r="E1484" s="255"/>
      <c r="F1484" s="255"/>
      <c r="G1484" s="255"/>
      <c r="H1484" s="255"/>
      <c r="I1484" s="255"/>
      <c r="J1484" s="255"/>
      <c r="K1484" s="255"/>
      <c r="L1484" s="255"/>
      <c r="M1484" s="255"/>
      <c r="N1484" s="255"/>
      <c r="O1484" s="255"/>
      <c r="P1484" s="255"/>
      <c r="Q1484" s="255"/>
      <c r="R1484" s="255"/>
      <c r="S1484" s="255"/>
      <c r="T1484" s="255"/>
      <c r="U1484" s="255"/>
      <c r="V1484" s="255"/>
      <c r="W1484" s="255"/>
      <c r="X1484" s="255"/>
      <c r="Y1484" s="255"/>
      <c r="Z1484" s="255"/>
      <c r="AA1484" s="255"/>
      <c r="AB1484" s="255"/>
      <c r="AC1484" s="255"/>
      <c r="AD1484" s="255"/>
      <c r="AE1484" s="255"/>
      <c r="AF1484" s="255"/>
      <c r="AG1484" s="255"/>
      <c r="AH1484" s="255"/>
      <c r="AI1484" s="255"/>
      <c r="AJ1484" s="255"/>
      <c r="AK1484" s="255"/>
      <c r="AL1484" s="255"/>
      <c r="AM1484" s="255"/>
      <c r="AN1484" s="255"/>
      <c r="AO1484" s="255"/>
      <c r="AP1484" s="255"/>
      <c r="AQ1484" s="255"/>
      <c r="AR1484" s="255"/>
      <c r="AS1484" s="255"/>
      <c r="AT1484" s="255"/>
      <c r="AU1484" s="255"/>
      <c r="AV1484" s="255"/>
      <c r="AW1484" s="255"/>
      <c r="AX1484" s="255"/>
    </row>
    <row r="1485" spans="2:50" x14ac:dyDescent="0.2">
      <c r="B1485" s="255"/>
      <c r="C1485" s="255"/>
      <c r="D1485" s="255"/>
      <c r="E1485" s="255"/>
      <c r="F1485" s="255"/>
      <c r="G1485" s="255"/>
      <c r="H1485" s="255"/>
      <c r="I1485" s="255"/>
      <c r="J1485" s="255"/>
      <c r="K1485" s="255"/>
      <c r="L1485" s="255"/>
      <c r="M1485" s="255"/>
      <c r="N1485" s="255"/>
      <c r="O1485" s="255"/>
      <c r="P1485" s="255"/>
      <c r="Q1485" s="255"/>
      <c r="R1485" s="255"/>
      <c r="S1485" s="255"/>
      <c r="T1485" s="255"/>
      <c r="U1485" s="255"/>
      <c r="V1485" s="255"/>
      <c r="W1485" s="255"/>
      <c r="X1485" s="255"/>
      <c r="Y1485" s="255"/>
      <c r="Z1485" s="255"/>
      <c r="AA1485" s="255"/>
      <c r="AB1485" s="255"/>
      <c r="AC1485" s="255"/>
      <c r="AD1485" s="255"/>
      <c r="AE1485" s="255"/>
      <c r="AF1485" s="255"/>
      <c r="AG1485" s="255"/>
      <c r="AH1485" s="255"/>
      <c r="AI1485" s="255"/>
      <c r="AJ1485" s="255"/>
      <c r="AK1485" s="255"/>
      <c r="AL1485" s="255"/>
      <c r="AM1485" s="255"/>
      <c r="AN1485" s="255"/>
      <c r="AO1485" s="255"/>
      <c r="AP1485" s="255"/>
      <c r="AQ1485" s="255"/>
      <c r="AR1485" s="255"/>
      <c r="AS1485" s="255"/>
      <c r="AT1485" s="255"/>
      <c r="AU1485" s="255"/>
      <c r="AV1485" s="255"/>
      <c r="AW1485" s="255"/>
      <c r="AX1485" s="255"/>
    </row>
    <row r="1486" spans="2:50" x14ac:dyDescent="0.2">
      <c r="B1486" s="255"/>
      <c r="C1486" s="255"/>
      <c r="D1486" s="255"/>
      <c r="E1486" s="255"/>
      <c r="F1486" s="255"/>
      <c r="G1486" s="255"/>
      <c r="H1486" s="255"/>
      <c r="I1486" s="255"/>
      <c r="J1486" s="255"/>
      <c r="K1486" s="255"/>
      <c r="L1486" s="255"/>
      <c r="M1486" s="255"/>
      <c r="N1486" s="255"/>
      <c r="O1486" s="255"/>
      <c r="P1486" s="255"/>
      <c r="Q1486" s="255"/>
      <c r="R1486" s="255"/>
      <c r="S1486" s="255"/>
      <c r="T1486" s="255"/>
      <c r="U1486" s="255"/>
      <c r="V1486" s="255"/>
      <c r="W1486" s="255"/>
      <c r="X1486" s="255"/>
      <c r="Y1486" s="255"/>
      <c r="Z1486" s="255"/>
      <c r="AA1486" s="255"/>
      <c r="AB1486" s="255"/>
      <c r="AC1486" s="255"/>
      <c r="AD1486" s="255"/>
      <c r="AE1486" s="255"/>
      <c r="AF1486" s="255"/>
      <c r="AG1486" s="255"/>
      <c r="AH1486" s="255"/>
      <c r="AI1486" s="255"/>
      <c r="AJ1486" s="255"/>
      <c r="AK1486" s="255"/>
      <c r="AL1486" s="255"/>
      <c r="AM1486" s="255"/>
      <c r="AN1486" s="255"/>
      <c r="AO1486" s="255"/>
      <c r="AP1486" s="255"/>
      <c r="AQ1486" s="255"/>
      <c r="AR1486" s="255"/>
      <c r="AS1486" s="255"/>
      <c r="AT1486" s="255"/>
      <c r="AU1486" s="255"/>
      <c r="AV1486" s="255"/>
      <c r="AW1486" s="255"/>
      <c r="AX1486" s="255"/>
    </row>
    <row r="1487" spans="2:50" x14ac:dyDescent="0.2">
      <c r="B1487" s="255"/>
      <c r="C1487" s="255"/>
      <c r="D1487" s="255"/>
      <c r="E1487" s="255"/>
      <c r="F1487" s="255"/>
      <c r="G1487" s="255"/>
      <c r="H1487" s="255"/>
      <c r="I1487" s="255"/>
      <c r="J1487" s="255"/>
      <c r="K1487" s="255"/>
      <c r="L1487" s="255"/>
      <c r="M1487" s="255"/>
      <c r="N1487" s="255"/>
      <c r="O1487" s="255"/>
      <c r="P1487" s="255"/>
      <c r="Q1487" s="255"/>
      <c r="R1487" s="255"/>
      <c r="S1487" s="255"/>
      <c r="T1487" s="255"/>
      <c r="U1487" s="255"/>
      <c r="V1487" s="255"/>
      <c r="W1487" s="255"/>
      <c r="X1487" s="255"/>
      <c r="Y1487" s="255"/>
      <c r="Z1487" s="255"/>
      <c r="AA1487" s="255"/>
      <c r="AB1487" s="255"/>
      <c r="AC1487" s="255"/>
      <c r="AD1487" s="255"/>
      <c r="AE1487" s="255"/>
      <c r="AF1487" s="255"/>
      <c r="AG1487" s="255"/>
      <c r="AH1487" s="255"/>
      <c r="AI1487" s="255"/>
      <c r="AJ1487" s="255"/>
      <c r="AK1487" s="255"/>
      <c r="AL1487" s="255"/>
      <c r="AM1487" s="255"/>
      <c r="AN1487" s="255"/>
      <c r="AO1487" s="255"/>
      <c r="AP1487" s="255"/>
      <c r="AQ1487" s="255"/>
      <c r="AR1487" s="255"/>
      <c r="AS1487" s="255"/>
      <c r="AT1487" s="255"/>
      <c r="AU1487" s="255"/>
      <c r="AV1487" s="255"/>
      <c r="AW1487" s="255"/>
      <c r="AX1487" s="255"/>
    </row>
    <row r="1488" spans="2:50" x14ac:dyDescent="0.2">
      <c r="B1488" s="255"/>
      <c r="C1488" s="255"/>
      <c r="D1488" s="255"/>
      <c r="E1488" s="255"/>
      <c r="F1488" s="255"/>
      <c r="G1488" s="255"/>
      <c r="H1488" s="255"/>
      <c r="I1488" s="255"/>
      <c r="J1488" s="255"/>
      <c r="K1488" s="255"/>
      <c r="L1488" s="255"/>
      <c r="M1488" s="255"/>
      <c r="N1488" s="255"/>
      <c r="O1488" s="255"/>
      <c r="P1488" s="255"/>
      <c r="Q1488" s="255"/>
      <c r="R1488" s="255"/>
      <c r="S1488" s="255"/>
      <c r="T1488" s="255"/>
      <c r="U1488" s="255"/>
      <c r="V1488" s="255"/>
      <c r="W1488" s="255"/>
      <c r="X1488" s="255"/>
      <c r="Y1488" s="255"/>
      <c r="Z1488" s="255"/>
      <c r="AA1488" s="255"/>
      <c r="AB1488" s="255"/>
      <c r="AC1488" s="255"/>
      <c r="AD1488" s="255"/>
      <c r="AE1488" s="255"/>
      <c r="AF1488" s="255"/>
      <c r="AG1488" s="255"/>
      <c r="AH1488" s="255"/>
      <c r="AI1488" s="255"/>
      <c r="AJ1488" s="255"/>
      <c r="AK1488" s="255"/>
      <c r="AL1488" s="255"/>
      <c r="AM1488" s="255"/>
      <c r="AN1488" s="255"/>
      <c r="AO1488" s="255"/>
      <c r="AP1488" s="255"/>
      <c r="AQ1488" s="255"/>
      <c r="AR1488" s="255"/>
      <c r="AS1488" s="255"/>
      <c r="AT1488" s="255"/>
      <c r="AU1488" s="255"/>
      <c r="AV1488" s="255"/>
      <c r="AW1488" s="255"/>
      <c r="AX1488" s="255"/>
    </row>
    <row r="1489" spans="2:50" x14ac:dyDescent="0.2">
      <c r="B1489" s="255"/>
      <c r="C1489" s="255"/>
      <c r="D1489" s="255"/>
      <c r="E1489" s="255"/>
      <c r="F1489" s="255"/>
      <c r="G1489" s="255"/>
      <c r="H1489" s="255"/>
      <c r="I1489" s="255"/>
      <c r="J1489" s="255"/>
      <c r="K1489" s="255"/>
      <c r="L1489" s="255"/>
      <c r="M1489" s="255"/>
      <c r="N1489" s="255"/>
      <c r="O1489" s="255"/>
      <c r="P1489" s="255"/>
      <c r="Q1489" s="255"/>
      <c r="R1489" s="255"/>
      <c r="S1489" s="255"/>
      <c r="T1489" s="255"/>
      <c r="U1489" s="255"/>
      <c r="V1489" s="255"/>
      <c r="W1489" s="255"/>
      <c r="X1489" s="255"/>
      <c r="Y1489" s="255"/>
      <c r="Z1489" s="255"/>
      <c r="AA1489" s="255"/>
      <c r="AB1489" s="255"/>
      <c r="AC1489" s="255"/>
      <c r="AD1489" s="255"/>
      <c r="AE1489" s="255"/>
      <c r="AF1489" s="255"/>
      <c r="AG1489" s="255"/>
      <c r="AH1489" s="255"/>
      <c r="AI1489" s="255"/>
      <c r="AJ1489" s="255"/>
      <c r="AK1489" s="255"/>
      <c r="AL1489" s="255"/>
      <c r="AM1489" s="255"/>
      <c r="AN1489" s="255"/>
      <c r="AO1489" s="255"/>
      <c r="AP1489" s="255"/>
      <c r="AQ1489" s="255"/>
      <c r="AR1489" s="255"/>
      <c r="AS1489" s="255"/>
      <c r="AT1489" s="255"/>
      <c r="AU1489" s="255"/>
      <c r="AV1489" s="255"/>
      <c r="AW1489" s="255"/>
      <c r="AX1489" s="255"/>
    </row>
    <row r="1490" spans="2:50" x14ac:dyDescent="0.2">
      <c r="B1490" s="255"/>
      <c r="C1490" s="255"/>
      <c r="D1490" s="255"/>
      <c r="E1490" s="255"/>
      <c r="F1490" s="255"/>
      <c r="G1490" s="255"/>
      <c r="H1490" s="255"/>
      <c r="I1490" s="255"/>
      <c r="J1490" s="255"/>
      <c r="K1490" s="255"/>
      <c r="L1490" s="255"/>
      <c r="M1490" s="255"/>
      <c r="N1490" s="255"/>
      <c r="O1490" s="255"/>
      <c r="P1490" s="255"/>
      <c r="Q1490" s="255"/>
      <c r="R1490" s="255"/>
      <c r="S1490" s="255"/>
      <c r="T1490" s="255"/>
      <c r="U1490" s="255"/>
      <c r="V1490" s="255"/>
      <c r="W1490" s="255"/>
      <c r="X1490" s="255"/>
      <c r="Y1490" s="255"/>
      <c r="Z1490" s="255"/>
      <c r="AA1490" s="255"/>
      <c r="AB1490" s="255"/>
      <c r="AC1490" s="255"/>
      <c r="AD1490" s="255"/>
      <c r="AE1490" s="255"/>
      <c r="AF1490" s="255"/>
      <c r="AG1490" s="255"/>
      <c r="AH1490" s="255"/>
      <c r="AI1490" s="255"/>
      <c r="AJ1490" s="255"/>
      <c r="AK1490" s="255"/>
      <c r="AL1490" s="255"/>
      <c r="AM1490" s="255"/>
      <c r="AN1490" s="255"/>
      <c r="AO1490" s="255"/>
      <c r="AP1490" s="255"/>
      <c r="AQ1490" s="255"/>
      <c r="AR1490" s="255"/>
      <c r="AS1490" s="255"/>
      <c r="AT1490" s="255"/>
      <c r="AU1490" s="255"/>
      <c r="AV1490" s="255"/>
      <c r="AW1490" s="255"/>
      <c r="AX1490" s="255"/>
    </row>
    <row r="1491" spans="2:50" x14ac:dyDescent="0.2">
      <c r="B1491" s="255"/>
      <c r="C1491" s="255"/>
      <c r="D1491" s="255"/>
      <c r="E1491" s="255"/>
      <c r="F1491" s="255"/>
      <c r="G1491" s="255"/>
      <c r="H1491" s="255"/>
      <c r="I1491" s="255"/>
      <c r="J1491" s="255"/>
      <c r="K1491" s="255"/>
      <c r="L1491" s="255"/>
      <c r="M1491" s="255"/>
      <c r="N1491" s="255"/>
      <c r="O1491" s="255"/>
      <c r="P1491" s="255"/>
      <c r="Q1491" s="255"/>
      <c r="R1491" s="255"/>
      <c r="S1491" s="255"/>
      <c r="T1491" s="255"/>
      <c r="U1491" s="255"/>
      <c r="V1491" s="255"/>
      <c r="W1491" s="255"/>
      <c r="X1491" s="255"/>
      <c r="Y1491" s="255"/>
      <c r="Z1491" s="255"/>
      <c r="AA1491" s="255"/>
      <c r="AB1491" s="255"/>
      <c r="AC1491" s="255"/>
      <c r="AD1491" s="255"/>
      <c r="AE1491" s="255"/>
      <c r="AF1491" s="255"/>
      <c r="AG1491" s="255"/>
      <c r="AH1491" s="255"/>
      <c r="AI1491" s="255"/>
      <c r="AJ1491" s="255"/>
      <c r="AK1491" s="255"/>
      <c r="AL1491" s="255"/>
      <c r="AM1491" s="255"/>
      <c r="AN1491" s="255"/>
      <c r="AO1491" s="255"/>
      <c r="AP1491" s="255"/>
      <c r="AQ1491" s="255"/>
      <c r="AR1491" s="255"/>
      <c r="AS1491" s="255"/>
      <c r="AT1491" s="255"/>
      <c r="AU1491" s="255"/>
      <c r="AV1491" s="255"/>
      <c r="AW1491" s="255"/>
      <c r="AX1491" s="255"/>
    </row>
    <row r="1492" spans="2:50" x14ac:dyDescent="0.2">
      <c r="B1492" s="255"/>
      <c r="C1492" s="255"/>
      <c r="D1492" s="255"/>
      <c r="E1492" s="255"/>
      <c r="F1492" s="255"/>
      <c r="G1492" s="255"/>
      <c r="H1492" s="255"/>
      <c r="I1492" s="255"/>
      <c r="J1492" s="255"/>
      <c r="K1492" s="255"/>
      <c r="L1492" s="255"/>
      <c r="M1492" s="255"/>
      <c r="N1492" s="255"/>
      <c r="O1492" s="255"/>
      <c r="P1492" s="255"/>
      <c r="Q1492" s="255"/>
      <c r="R1492" s="255"/>
      <c r="S1492" s="255"/>
      <c r="T1492" s="255"/>
      <c r="U1492" s="255"/>
      <c r="V1492" s="255"/>
      <c r="W1492" s="255"/>
      <c r="X1492" s="255"/>
      <c r="Y1492" s="255"/>
      <c r="Z1492" s="255"/>
      <c r="AA1492" s="255"/>
      <c r="AB1492" s="255"/>
      <c r="AC1492" s="255"/>
      <c r="AD1492" s="255"/>
      <c r="AE1492" s="255"/>
      <c r="AF1492" s="255"/>
      <c r="AG1492" s="255"/>
      <c r="AH1492" s="255"/>
      <c r="AI1492" s="255"/>
      <c r="AJ1492" s="255"/>
      <c r="AK1492" s="255"/>
      <c r="AL1492" s="255"/>
      <c r="AM1492" s="255"/>
      <c r="AN1492" s="255"/>
      <c r="AO1492" s="255"/>
      <c r="AP1492" s="255"/>
      <c r="AQ1492" s="255"/>
      <c r="AR1492" s="255"/>
      <c r="AS1492" s="255"/>
      <c r="AT1492" s="255"/>
      <c r="AU1492" s="255"/>
      <c r="AV1492" s="255"/>
      <c r="AW1492" s="255"/>
      <c r="AX1492" s="255"/>
    </row>
    <row r="1493" spans="2:50" x14ac:dyDescent="0.2">
      <c r="B1493" s="255"/>
      <c r="C1493" s="255"/>
      <c r="D1493" s="255"/>
      <c r="E1493" s="255"/>
      <c r="F1493" s="255"/>
      <c r="G1493" s="255"/>
      <c r="H1493" s="255"/>
      <c r="I1493" s="255"/>
      <c r="J1493" s="255"/>
      <c r="K1493" s="255"/>
      <c r="L1493" s="255"/>
      <c r="M1493" s="255"/>
      <c r="N1493" s="255"/>
      <c r="O1493" s="255"/>
      <c r="P1493" s="255"/>
      <c r="Q1493" s="255"/>
      <c r="R1493" s="255"/>
      <c r="S1493" s="255"/>
      <c r="T1493" s="255"/>
      <c r="U1493" s="255"/>
      <c r="V1493" s="255"/>
      <c r="W1493" s="255"/>
      <c r="X1493" s="255"/>
      <c r="Y1493" s="255"/>
      <c r="Z1493" s="255"/>
      <c r="AA1493" s="255"/>
      <c r="AB1493" s="255"/>
      <c r="AC1493" s="255"/>
      <c r="AD1493" s="255"/>
      <c r="AE1493" s="255"/>
      <c r="AF1493" s="255"/>
      <c r="AG1493" s="255"/>
      <c r="AH1493" s="255"/>
      <c r="AI1493" s="255"/>
      <c r="AJ1493" s="255"/>
      <c r="AK1493" s="255"/>
      <c r="AL1493" s="255"/>
      <c r="AM1493" s="255"/>
      <c r="AN1493" s="255"/>
      <c r="AO1493" s="255"/>
      <c r="AP1493" s="255"/>
      <c r="AQ1493" s="255"/>
      <c r="AR1493" s="255"/>
      <c r="AS1493" s="255"/>
      <c r="AT1493" s="255"/>
      <c r="AU1493" s="255"/>
      <c r="AV1493" s="255"/>
      <c r="AW1493" s="255"/>
      <c r="AX1493" s="255"/>
    </row>
    <row r="1494" spans="2:50" x14ac:dyDescent="0.2">
      <c r="B1494" s="255"/>
      <c r="C1494" s="255"/>
      <c r="D1494" s="255"/>
      <c r="E1494" s="255"/>
      <c r="F1494" s="255"/>
      <c r="G1494" s="255"/>
      <c r="H1494" s="255"/>
      <c r="I1494" s="255"/>
      <c r="J1494" s="255"/>
      <c r="K1494" s="255"/>
      <c r="L1494" s="255"/>
      <c r="M1494" s="255"/>
      <c r="N1494" s="255"/>
      <c r="O1494" s="255"/>
      <c r="P1494" s="255"/>
      <c r="Q1494" s="255"/>
      <c r="R1494" s="255"/>
      <c r="S1494" s="255"/>
      <c r="T1494" s="255"/>
      <c r="U1494" s="255"/>
      <c r="V1494" s="255"/>
      <c r="W1494" s="255"/>
      <c r="X1494" s="255"/>
      <c r="Y1494" s="255"/>
      <c r="Z1494" s="255"/>
      <c r="AA1494" s="255"/>
      <c r="AB1494" s="255"/>
      <c r="AC1494" s="255"/>
      <c r="AD1494" s="255"/>
      <c r="AE1494" s="255"/>
      <c r="AF1494" s="255"/>
      <c r="AG1494" s="255"/>
      <c r="AH1494" s="255"/>
      <c r="AI1494" s="255"/>
      <c r="AJ1494" s="255"/>
      <c r="AK1494" s="255"/>
      <c r="AL1494" s="255"/>
      <c r="AM1494" s="255"/>
      <c r="AN1494" s="255"/>
      <c r="AO1494" s="255"/>
      <c r="AP1494" s="255"/>
      <c r="AQ1494" s="255"/>
      <c r="AR1494" s="255"/>
      <c r="AS1494" s="255"/>
      <c r="AT1494" s="255"/>
      <c r="AU1494" s="255"/>
      <c r="AV1494" s="255"/>
      <c r="AW1494" s="255"/>
      <c r="AX1494" s="255"/>
    </row>
    <row r="1495" spans="2:50" x14ac:dyDescent="0.2">
      <c r="B1495" s="255"/>
      <c r="C1495" s="255"/>
      <c r="D1495" s="255"/>
      <c r="E1495" s="255"/>
      <c r="F1495" s="255"/>
      <c r="G1495" s="255"/>
      <c r="H1495" s="255"/>
      <c r="I1495" s="255"/>
      <c r="J1495" s="255"/>
      <c r="K1495" s="255"/>
      <c r="L1495" s="255"/>
      <c r="M1495" s="255"/>
      <c r="N1495" s="255"/>
      <c r="O1495" s="255"/>
      <c r="P1495" s="255"/>
      <c r="Q1495" s="255"/>
      <c r="R1495" s="255"/>
      <c r="S1495" s="255"/>
      <c r="T1495" s="255"/>
      <c r="U1495" s="255"/>
      <c r="V1495" s="255"/>
      <c r="W1495" s="255"/>
      <c r="X1495" s="255"/>
      <c r="Y1495" s="255"/>
      <c r="Z1495" s="255"/>
      <c r="AA1495" s="255"/>
      <c r="AB1495" s="255"/>
      <c r="AC1495" s="255"/>
      <c r="AD1495" s="255"/>
      <c r="AE1495" s="255"/>
      <c r="AF1495" s="255"/>
      <c r="AG1495" s="255"/>
      <c r="AH1495" s="255"/>
      <c r="AI1495" s="255"/>
      <c r="AJ1495" s="255"/>
      <c r="AK1495" s="255"/>
      <c r="AL1495" s="255"/>
      <c r="AM1495" s="255"/>
      <c r="AN1495" s="255"/>
      <c r="AO1495" s="255"/>
      <c r="AP1495" s="255"/>
      <c r="AQ1495" s="255"/>
      <c r="AR1495" s="255"/>
      <c r="AS1495" s="255"/>
      <c r="AT1495" s="255"/>
      <c r="AU1495" s="255"/>
      <c r="AV1495" s="255"/>
      <c r="AW1495" s="255"/>
      <c r="AX1495" s="255"/>
    </row>
    <row r="1496" spans="2:50" x14ac:dyDescent="0.2">
      <c r="B1496" s="255"/>
      <c r="C1496" s="255"/>
      <c r="D1496" s="255"/>
      <c r="E1496" s="255"/>
      <c r="F1496" s="255"/>
      <c r="G1496" s="255"/>
      <c r="H1496" s="255"/>
      <c r="I1496" s="255"/>
      <c r="J1496" s="255"/>
      <c r="K1496" s="255"/>
      <c r="L1496" s="255"/>
      <c r="M1496" s="255"/>
      <c r="N1496" s="255"/>
      <c r="O1496" s="255"/>
      <c r="P1496" s="255"/>
      <c r="Q1496" s="255"/>
      <c r="R1496" s="255"/>
      <c r="S1496" s="255"/>
      <c r="T1496" s="255"/>
      <c r="U1496" s="255"/>
      <c r="V1496" s="255"/>
      <c r="W1496" s="255"/>
      <c r="X1496" s="255"/>
      <c r="Y1496" s="255"/>
      <c r="Z1496" s="255"/>
      <c r="AA1496" s="255"/>
      <c r="AB1496" s="255"/>
      <c r="AC1496" s="255"/>
      <c r="AD1496" s="255"/>
      <c r="AE1496" s="255"/>
      <c r="AF1496" s="255"/>
      <c r="AG1496" s="255"/>
      <c r="AH1496" s="255"/>
      <c r="AI1496" s="255"/>
      <c r="AJ1496" s="255"/>
      <c r="AK1496" s="255"/>
      <c r="AL1496" s="255"/>
      <c r="AM1496" s="255"/>
      <c r="AN1496" s="255"/>
      <c r="AO1496" s="255"/>
      <c r="AP1496" s="255"/>
      <c r="AQ1496" s="255"/>
      <c r="AR1496" s="255"/>
      <c r="AS1496" s="255"/>
      <c r="AT1496" s="255"/>
      <c r="AU1496" s="255"/>
      <c r="AV1496" s="255"/>
      <c r="AW1496" s="255"/>
      <c r="AX1496" s="255"/>
    </row>
    <row r="1497" spans="2:50" x14ac:dyDescent="0.2">
      <c r="B1497" s="255"/>
      <c r="C1497" s="255"/>
      <c r="D1497" s="255"/>
      <c r="E1497" s="255"/>
      <c r="F1497" s="255"/>
      <c r="G1497" s="255"/>
      <c r="H1497" s="255"/>
      <c r="I1497" s="255"/>
      <c r="J1497" s="255"/>
      <c r="K1497" s="255"/>
      <c r="L1497" s="255"/>
      <c r="M1497" s="255"/>
      <c r="N1497" s="255"/>
      <c r="O1497" s="255"/>
      <c r="P1497" s="255"/>
      <c r="Q1497" s="255"/>
      <c r="R1497" s="255"/>
      <c r="S1497" s="255"/>
      <c r="T1497" s="255"/>
      <c r="U1497" s="255"/>
      <c r="V1497" s="255"/>
      <c r="W1497" s="255"/>
      <c r="X1497" s="255"/>
      <c r="Y1497" s="255"/>
      <c r="Z1497" s="255"/>
      <c r="AA1497" s="255"/>
      <c r="AB1497" s="255"/>
      <c r="AC1497" s="255"/>
      <c r="AD1497" s="255"/>
      <c r="AE1497" s="255"/>
      <c r="AF1497" s="255"/>
      <c r="AG1497" s="255"/>
      <c r="AH1497" s="255"/>
      <c r="AI1497" s="255"/>
      <c r="AJ1497" s="255"/>
      <c r="AK1497" s="255"/>
      <c r="AL1497" s="255"/>
      <c r="AM1497" s="255"/>
      <c r="AN1497" s="255"/>
      <c r="AO1497" s="255"/>
      <c r="AP1497" s="255"/>
      <c r="AQ1497" s="255"/>
      <c r="AR1497" s="255"/>
      <c r="AS1497" s="255"/>
      <c r="AT1497" s="255"/>
      <c r="AU1497" s="255"/>
      <c r="AV1497" s="255"/>
      <c r="AW1497" s="255"/>
      <c r="AX1497" s="255"/>
    </row>
    <row r="1498" spans="2:50" x14ac:dyDescent="0.2">
      <c r="B1498" s="255"/>
      <c r="C1498" s="255"/>
      <c r="D1498" s="255"/>
      <c r="E1498" s="255"/>
      <c r="F1498" s="255"/>
      <c r="G1498" s="255"/>
      <c r="H1498" s="255"/>
      <c r="I1498" s="255"/>
      <c r="J1498" s="255"/>
      <c r="K1498" s="255"/>
      <c r="L1498" s="255"/>
      <c r="M1498" s="255"/>
      <c r="N1498" s="255"/>
      <c r="O1498" s="255"/>
      <c r="P1498" s="255"/>
      <c r="Q1498" s="255"/>
      <c r="R1498" s="255"/>
      <c r="S1498" s="255"/>
      <c r="T1498" s="255"/>
      <c r="U1498" s="255"/>
      <c r="V1498" s="255"/>
      <c r="W1498" s="255"/>
      <c r="X1498" s="255"/>
      <c r="Y1498" s="255"/>
      <c r="Z1498" s="255"/>
      <c r="AA1498" s="255"/>
      <c r="AB1498" s="255"/>
      <c r="AC1498" s="255"/>
      <c r="AD1498" s="255"/>
      <c r="AE1498" s="255"/>
      <c r="AF1498" s="255"/>
      <c r="AG1498" s="255"/>
      <c r="AH1498" s="255"/>
      <c r="AI1498" s="255"/>
      <c r="AJ1498" s="255"/>
      <c r="AK1498" s="255"/>
      <c r="AL1498" s="255"/>
      <c r="AM1498" s="255"/>
      <c r="AN1498" s="255"/>
      <c r="AO1498" s="255"/>
      <c r="AP1498" s="255"/>
      <c r="AQ1498" s="255"/>
      <c r="AR1498" s="255"/>
      <c r="AS1498" s="255"/>
      <c r="AT1498" s="255"/>
      <c r="AU1498" s="255"/>
      <c r="AV1498" s="255"/>
      <c r="AW1498" s="255"/>
      <c r="AX1498" s="255"/>
    </row>
    <row r="1499" spans="2:50" x14ac:dyDescent="0.2">
      <c r="B1499" s="255"/>
      <c r="C1499" s="255"/>
      <c r="D1499" s="255"/>
      <c r="E1499" s="255"/>
      <c r="F1499" s="255"/>
      <c r="G1499" s="255"/>
      <c r="H1499" s="255"/>
      <c r="I1499" s="255"/>
      <c r="J1499" s="255"/>
      <c r="K1499" s="255"/>
      <c r="L1499" s="255"/>
      <c r="M1499" s="255"/>
      <c r="N1499" s="255"/>
      <c r="O1499" s="255"/>
      <c r="P1499" s="255"/>
      <c r="Q1499" s="255"/>
      <c r="R1499" s="255"/>
      <c r="S1499" s="255"/>
      <c r="T1499" s="255"/>
      <c r="U1499" s="255"/>
      <c r="V1499" s="255"/>
      <c r="W1499" s="255"/>
      <c r="X1499" s="255"/>
      <c r="Y1499" s="255"/>
      <c r="Z1499" s="255"/>
      <c r="AA1499" s="255"/>
      <c r="AB1499" s="255"/>
      <c r="AC1499" s="255"/>
      <c r="AD1499" s="255"/>
      <c r="AE1499" s="255"/>
      <c r="AF1499" s="255"/>
      <c r="AG1499" s="255"/>
      <c r="AH1499" s="255"/>
      <c r="AI1499" s="255"/>
      <c r="AJ1499" s="255"/>
      <c r="AK1499" s="255"/>
      <c r="AL1499" s="255"/>
      <c r="AM1499" s="255"/>
      <c r="AN1499" s="255"/>
      <c r="AO1499" s="255"/>
      <c r="AP1499" s="255"/>
      <c r="AQ1499" s="255"/>
      <c r="AR1499" s="255"/>
      <c r="AS1499" s="255"/>
      <c r="AT1499" s="255"/>
      <c r="AU1499" s="255"/>
      <c r="AV1499" s="255"/>
      <c r="AW1499" s="255"/>
      <c r="AX1499" s="255"/>
    </row>
    <row r="1500" spans="2:50" x14ac:dyDescent="0.2">
      <c r="B1500" s="255"/>
      <c r="C1500" s="255"/>
      <c r="D1500" s="255"/>
      <c r="E1500" s="255"/>
      <c r="F1500" s="255"/>
      <c r="G1500" s="255"/>
      <c r="H1500" s="255"/>
      <c r="I1500" s="255"/>
      <c r="J1500" s="255"/>
      <c r="K1500" s="255"/>
      <c r="L1500" s="255"/>
      <c r="M1500" s="255"/>
      <c r="N1500" s="255"/>
      <c r="O1500" s="255"/>
      <c r="P1500" s="255"/>
      <c r="Q1500" s="255"/>
      <c r="R1500" s="255"/>
      <c r="S1500" s="255"/>
      <c r="T1500" s="255"/>
      <c r="U1500" s="255"/>
      <c r="V1500" s="255"/>
      <c r="W1500" s="255"/>
      <c r="X1500" s="255"/>
      <c r="Y1500" s="255"/>
      <c r="Z1500" s="255"/>
      <c r="AA1500" s="255"/>
      <c r="AB1500" s="255"/>
      <c r="AC1500" s="255"/>
      <c r="AD1500" s="255"/>
      <c r="AE1500" s="255"/>
      <c r="AF1500" s="255"/>
      <c r="AG1500" s="255"/>
      <c r="AH1500" s="255"/>
      <c r="AI1500" s="255"/>
      <c r="AJ1500" s="255"/>
      <c r="AK1500" s="255"/>
      <c r="AL1500" s="255"/>
      <c r="AM1500" s="255"/>
      <c r="AN1500" s="255"/>
      <c r="AO1500" s="255"/>
      <c r="AP1500" s="255"/>
      <c r="AQ1500" s="255"/>
      <c r="AR1500" s="255"/>
      <c r="AS1500" s="255"/>
      <c r="AT1500" s="255"/>
      <c r="AU1500" s="255"/>
      <c r="AV1500" s="255"/>
      <c r="AW1500" s="255"/>
      <c r="AX1500" s="255"/>
    </row>
    <row r="1501" spans="2:50" x14ac:dyDescent="0.2">
      <c r="B1501" s="255"/>
      <c r="C1501" s="255"/>
      <c r="D1501" s="255"/>
      <c r="E1501" s="255"/>
      <c r="F1501" s="255"/>
      <c r="G1501" s="255"/>
      <c r="H1501" s="255"/>
      <c r="I1501" s="255"/>
      <c r="J1501" s="255"/>
      <c r="K1501" s="255"/>
      <c r="L1501" s="255"/>
      <c r="M1501" s="255"/>
      <c r="N1501" s="255"/>
      <c r="O1501" s="255"/>
      <c r="P1501" s="255"/>
      <c r="Q1501" s="255"/>
      <c r="R1501" s="255"/>
      <c r="S1501" s="255"/>
      <c r="T1501" s="255"/>
      <c r="U1501" s="255"/>
      <c r="V1501" s="255"/>
      <c r="W1501" s="255"/>
      <c r="X1501" s="255"/>
      <c r="Y1501" s="255"/>
      <c r="Z1501" s="255"/>
      <c r="AA1501" s="255"/>
      <c r="AB1501" s="255"/>
      <c r="AC1501" s="255"/>
      <c r="AD1501" s="255"/>
      <c r="AE1501" s="255"/>
      <c r="AF1501" s="255"/>
      <c r="AG1501" s="255"/>
      <c r="AH1501" s="255"/>
      <c r="AI1501" s="255"/>
      <c r="AJ1501" s="255"/>
      <c r="AK1501" s="255"/>
      <c r="AL1501" s="255"/>
      <c r="AM1501" s="255"/>
      <c r="AN1501" s="255"/>
      <c r="AO1501" s="255"/>
      <c r="AP1501" s="255"/>
      <c r="AQ1501" s="255"/>
      <c r="AR1501" s="255"/>
      <c r="AS1501" s="255"/>
      <c r="AT1501" s="255"/>
      <c r="AU1501" s="255"/>
      <c r="AV1501" s="255"/>
      <c r="AW1501" s="255"/>
      <c r="AX1501" s="255"/>
    </row>
    <row r="1502" spans="2:50" x14ac:dyDescent="0.2">
      <c r="B1502" s="255"/>
      <c r="C1502" s="255"/>
      <c r="D1502" s="255"/>
      <c r="E1502" s="255"/>
      <c r="F1502" s="255"/>
      <c r="G1502" s="255"/>
      <c r="H1502" s="255"/>
      <c r="I1502" s="255"/>
      <c r="J1502" s="255"/>
      <c r="K1502" s="255"/>
      <c r="L1502" s="255"/>
      <c r="M1502" s="255"/>
      <c r="N1502" s="255"/>
      <c r="O1502" s="255"/>
      <c r="P1502" s="255"/>
      <c r="Q1502" s="255"/>
      <c r="R1502" s="255"/>
      <c r="S1502" s="255"/>
      <c r="T1502" s="255"/>
      <c r="U1502" s="255"/>
      <c r="V1502" s="255"/>
      <c r="W1502" s="255"/>
      <c r="X1502" s="255"/>
      <c r="Y1502" s="255"/>
      <c r="Z1502" s="255"/>
      <c r="AA1502" s="255"/>
      <c r="AB1502" s="255"/>
      <c r="AC1502" s="255"/>
      <c r="AD1502" s="255"/>
      <c r="AE1502" s="255"/>
      <c r="AF1502" s="255"/>
      <c r="AG1502" s="255"/>
      <c r="AH1502" s="255"/>
      <c r="AI1502" s="255"/>
      <c r="AJ1502" s="255"/>
      <c r="AK1502" s="255"/>
      <c r="AL1502" s="255"/>
      <c r="AM1502" s="255"/>
      <c r="AN1502" s="255"/>
      <c r="AO1502" s="255"/>
      <c r="AP1502" s="255"/>
      <c r="AQ1502" s="255"/>
      <c r="AR1502" s="255"/>
      <c r="AS1502" s="255"/>
      <c r="AT1502" s="255"/>
      <c r="AU1502" s="255"/>
      <c r="AV1502" s="255"/>
      <c r="AW1502" s="255"/>
      <c r="AX1502" s="255"/>
    </row>
    <row r="1503" spans="2:50" x14ac:dyDescent="0.2">
      <c r="B1503" s="255"/>
      <c r="C1503" s="255"/>
      <c r="D1503" s="255"/>
      <c r="E1503" s="255"/>
      <c r="F1503" s="255"/>
      <c r="G1503" s="255"/>
      <c r="H1503" s="255"/>
      <c r="I1503" s="255"/>
      <c r="J1503" s="255"/>
      <c r="K1503" s="255"/>
      <c r="L1503" s="255"/>
      <c r="M1503" s="255"/>
      <c r="N1503" s="255"/>
      <c r="O1503" s="255"/>
      <c r="P1503" s="255"/>
      <c r="Q1503" s="255"/>
      <c r="R1503" s="255"/>
      <c r="S1503" s="255"/>
      <c r="T1503" s="255"/>
      <c r="U1503" s="255"/>
      <c r="V1503" s="255"/>
      <c r="W1503" s="255"/>
      <c r="X1503" s="255"/>
      <c r="Y1503" s="255"/>
      <c r="Z1503" s="255"/>
      <c r="AA1503" s="255"/>
      <c r="AB1503" s="255"/>
      <c r="AC1503" s="255"/>
      <c r="AD1503" s="255"/>
      <c r="AE1503" s="255"/>
      <c r="AF1503" s="255"/>
      <c r="AG1503" s="255"/>
      <c r="AH1503" s="255"/>
      <c r="AI1503" s="255"/>
      <c r="AJ1503" s="255"/>
      <c r="AK1503" s="255"/>
      <c r="AL1503" s="255"/>
      <c r="AM1503" s="255"/>
      <c r="AN1503" s="255"/>
      <c r="AO1503" s="255"/>
      <c r="AP1503" s="255"/>
      <c r="AQ1503" s="255"/>
      <c r="AR1503" s="255"/>
      <c r="AS1503" s="255"/>
      <c r="AT1503" s="255"/>
      <c r="AU1503" s="255"/>
      <c r="AV1503" s="255"/>
      <c r="AW1503" s="255"/>
      <c r="AX1503" s="255"/>
    </row>
    <row r="1504" spans="2:50" x14ac:dyDescent="0.2">
      <c r="B1504" s="255"/>
      <c r="C1504" s="255"/>
      <c r="D1504" s="255"/>
      <c r="E1504" s="255"/>
      <c r="F1504" s="255"/>
      <c r="G1504" s="255"/>
      <c r="H1504" s="255"/>
      <c r="I1504" s="255"/>
      <c r="J1504" s="255"/>
      <c r="K1504" s="255"/>
      <c r="L1504" s="255"/>
      <c r="M1504" s="255"/>
      <c r="N1504" s="255"/>
      <c r="O1504" s="255"/>
      <c r="P1504" s="255"/>
      <c r="Q1504" s="255"/>
      <c r="R1504" s="255"/>
      <c r="S1504" s="255"/>
      <c r="T1504" s="255"/>
      <c r="U1504" s="255"/>
      <c r="V1504" s="255"/>
      <c r="W1504" s="255"/>
      <c r="X1504" s="255"/>
      <c r="Y1504" s="255"/>
      <c r="Z1504" s="255"/>
      <c r="AA1504" s="255"/>
      <c r="AB1504" s="255"/>
      <c r="AC1504" s="255"/>
      <c r="AD1504" s="255"/>
      <c r="AE1504" s="255"/>
      <c r="AF1504" s="255"/>
      <c r="AG1504" s="255"/>
      <c r="AH1504" s="255"/>
      <c r="AI1504" s="255"/>
      <c r="AJ1504" s="255"/>
      <c r="AK1504" s="255"/>
      <c r="AL1504" s="255"/>
      <c r="AM1504" s="255"/>
      <c r="AN1504" s="255"/>
      <c r="AO1504" s="255"/>
      <c r="AP1504" s="255"/>
      <c r="AQ1504" s="255"/>
      <c r="AR1504" s="255"/>
      <c r="AS1504" s="255"/>
      <c r="AT1504" s="255"/>
      <c r="AU1504" s="255"/>
      <c r="AV1504" s="255"/>
      <c r="AW1504" s="255"/>
      <c r="AX1504" s="255"/>
    </row>
    <row r="1505" spans="2:50" x14ac:dyDescent="0.2">
      <c r="B1505" s="255"/>
      <c r="C1505" s="255"/>
      <c r="D1505" s="255"/>
      <c r="E1505" s="255"/>
      <c r="F1505" s="255"/>
      <c r="G1505" s="255"/>
      <c r="H1505" s="255"/>
      <c r="I1505" s="255"/>
      <c r="J1505" s="255"/>
      <c r="K1505" s="255"/>
      <c r="L1505" s="255"/>
      <c r="M1505" s="255"/>
      <c r="N1505" s="255"/>
      <c r="O1505" s="255"/>
      <c r="P1505" s="255"/>
      <c r="Q1505" s="255"/>
      <c r="R1505" s="255"/>
      <c r="S1505" s="255"/>
      <c r="T1505" s="255"/>
      <c r="U1505" s="255"/>
      <c r="V1505" s="255"/>
      <c r="W1505" s="255"/>
      <c r="X1505" s="255"/>
      <c r="Y1505" s="255"/>
      <c r="Z1505" s="255"/>
      <c r="AA1505" s="255"/>
      <c r="AB1505" s="255"/>
      <c r="AC1505" s="255"/>
      <c r="AD1505" s="255"/>
      <c r="AE1505" s="255"/>
      <c r="AF1505" s="255"/>
      <c r="AG1505" s="255"/>
      <c r="AH1505" s="255"/>
      <c r="AI1505" s="255"/>
      <c r="AJ1505" s="255"/>
      <c r="AK1505" s="255"/>
      <c r="AL1505" s="255"/>
      <c r="AM1505" s="255"/>
      <c r="AN1505" s="255"/>
      <c r="AO1505" s="255"/>
      <c r="AP1505" s="255"/>
      <c r="AQ1505" s="255"/>
      <c r="AR1505" s="255"/>
      <c r="AS1505" s="255"/>
      <c r="AT1505" s="255"/>
      <c r="AU1505" s="255"/>
      <c r="AV1505" s="255"/>
      <c r="AW1505" s="255"/>
      <c r="AX1505" s="255"/>
    </row>
    <row r="1506" spans="2:50" x14ac:dyDescent="0.2">
      <c r="B1506" s="255"/>
      <c r="C1506" s="255"/>
      <c r="D1506" s="255"/>
      <c r="E1506" s="255"/>
      <c r="F1506" s="255"/>
      <c r="G1506" s="255"/>
      <c r="H1506" s="255"/>
      <c r="I1506" s="255"/>
      <c r="J1506" s="255"/>
      <c r="K1506" s="255"/>
      <c r="L1506" s="255"/>
      <c r="M1506" s="255"/>
      <c r="N1506" s="255"/>
      <c r="O1506" s="255"/>
      <c r="P1506" s="255"/>
      <c r="Q1506" s="255"/>
      <c r="R1506" s="255"/>
      <c r="S1506" s="255"/>
      <c r="T1506" s="255"/>
      <c r="U1506" s="255"/>
      <c r="V1506" s="255"/>
      <c r="W1506" s="255"/>
      <c r="X1506" s="255"/>
      <c r="Y1506" s="255"/>
      <c r="Z1506" s="255"/>
      <c r="AA1506" s="255"/>
      <c r="AB1506" s="255"/>
      <c r="AC1506" s="255"/>
      <c r="AD1506" s="255"/>
      <c r="AE1506" s="255"/>
      <c r="AF1506" s="255"/>
      <c r="AG1506" s="255"/>
      <c r="AH1506" s="255"/>
      <c r="AI1506" s="255"/>
      <c r="AJ1506" s="255"/>
      <c r="AK1506" s="255"/>
      <c r="AL1506" s="255"/>
      <c r="AM1506" s="255"/>
      <c r="AN1506" s="255"/>
      <c r="AO1506" s="255"/>
      <c r="AP1506" s="255"/>
      <c r="AQ1506" s="255"/>
      <c r="AR1506" s="255"/>
      <c r="AS1506" s="255"/>
      <c r="AT1506" s="255"/>
      <c r="AU1506" s="255"/>
      <c r="AV1506" s="255"/>
      <c r="AW1506" s="255"/>
      <c r="AX1506" s="255"/>
    </row>
    <row r="1507" spans="2:50" x14ac:dyDescent="0.2">
      <c r="B1507" s="255"/>
      <c r="C1507" s="255"/>
      <c r="D1507" s="255"/>
      <c r="E1507" s="255"/>
      <c r="F1507" s="255"/>
      <c r="G1507" s="255"/>
      <c r="H1507" s="255"/>
      <c r="I1507" s="255"/>
      <c r="J1507" s="255"/>
      <c r="K1507" s="255"/>
      <c r="L1507" s="255"/>
      <c r="M1507" s="255"/>
      <c r="N1507" s="255"/>
      <c r="O1507" s="255"/>
      <c r="P1507" s="255"/>
      <c r="Q1507" s="255"/>
      <c r="R1507" s="255"/>
      <c r="S1507" s="255"/>
      <c r="T1507" s="255"/>
      <c r="U1507" s="255"/>
      <c r="V1507" s="255"/>
      <c r="W1507" s="255"/>
      <c r="X1507" s="255"/>
      <c r="Y1507" s="255"/>
      <c r="Z1507" s="255"/>
      <c r="AA1507" s="255"/>
      <c r="AB1507" s="255"/>
      <c r="AC1507" s="255"/>
      <c r="AD1507" s="255"/>
      <c r="AE1507" s="255"/>
      <c r="AF1507" s="255"/>
      <c r="AG1507" s="255"/>
      <c r="AH1507" s="255"/>
      <c r="AI1507" s="255"/>
      <c r="AJ1507" s="255"/>
      <c r="AK1507" s="255"/>
      <c r="AL1507" s="255"/>
      <c r="AM1507" s="255"/>
      <c r="AN1507" s="255"/>
      <c r="AO1507" s="255"/>
      <c r="AP1507" s="255"/>
      <c r="AQ1507" s="255"/>
      <c r="AR1507" s="255"/>
      <c r="AS1507" s="255"/>
      <c r="AT1507" s="255"/>
      <c r="AU1507" s="255"/>
      <c r="AV1507" s="255"/>
      <c r="AW1507" s="255"/>
      <c r="AX1507" s="255"/>
    </row>
    <row r="1508" spans="2:50" x14ac:dyDescent="0.2">
      <c r="B1508" s="255"/>
      <c r="C1508" s="255"/>
      <c r="D1508" s="255"/>
      <c r="E1508" s="255"/>
      <c r="F1508" s="255"/>
      <c r="G1508" s="255"/>
      <c r="H1508" s="255"/>
      <c r="I1508" s="255"/>
      <c r="J1508" s="255"/>
      <c r="K1508" s="255"/>
      <c r="L1508" s="255"/>
      <c r="M1508" s="255"/>
      <c r="N1508" s="255"/>
      <c r="O1508" s="255"/>
      <c r="P1508" s="255"/>
      <c r="Q1508" s="255"/>
      <c r="R1508" s="255"/>
      <c r="S1508" s="255"/>
      <c r="T1508" s="255"/>
      <c r="U1508" s="255"/>
      <c r="V1508" s="255"/>
      <c r="W1508" s="255"/>
      <c r="X1508" s="255"/>
      <c r="Y1508" s="255"/>
      <c r="Z1508" s="255"/>
      <c r="AA1508" s="255"/>
      <c r="AB1508" s="255"/>
      <c r="AC1508" s="255"/>
      <c r="AD1508" s="255"/>
      <c r="AE1508" s="255"/>
      <c r="AF1508" s="255"/>
      <c r="AG1508" s="255"/>
      <c r="AH1508" s="255"/>
      <c r="AI1508" s="255"/>
      <c r="AJ1508" s="255"/>
      <c r="AK1508" s="255"/>
      <c r="AL1508" s="255"/>
      <c r="AM1508" s="255"/>
      <c r="AN1508" s="255"/>
      <c r="AO1508" s="255"/>
      <c r="AP1508" s="255"/>
      <c r="AQ1508" s="255"/>
      <c r="AR1508" s="255"/>
      <c r="AS1508" s="255"/>
      <c r="AT1508" s="255"/>
      <c r="AU1508" s="255"/>
      <c r="AV1508" s="255"/>
      <c r="AW1508" s="255"/>
      <c r="AX1508" s="255"/>
    </row>
    <row r="1509" spans="2:50" x14ac:dyDescent="0.2">
      <c r="B1509" s="255"/>
      <c r="C1509" s="255"/>
      <c r="D1509" s="255"/>
      <c r="E1509" s="255"/>
      <c r="F1509" s="255"/>
      <c r="G1509" s="255"/>
      <c r="H1509" s="255"/>
      <c r="I1509" s="255"/>
      <c r="J1509" s="255"/>
      <c r="K1509" s="255"/>
      <c r="L1509" s="255"/>
      <c r="M1509" s="255"/>
      <c r="N1509" s="255"/>
      <c r="O1509" s="255"/>
      <c r="P1509" s="255"/>
      <c r="Q1509" s="255"/>
      <c r="R1509" s="255"/>
      <c r="S1509" s="255"/>
      <c r="T1509" s="255"/>
      <c r="U1509" s="255"/>
      <c r="V1509" s="255"/>
      <c r="W1509" s="255"/>
      <c r="X1509" s="255"/>
      <c r="Y1509" s="255"/>
      <c r="Z1509" s="255"/>
      <c r="AA1509" s="255"/>
      <c r="AB1509" s="255"/>
      <c r="AC1509" s="255"/>
      <c r="AD1509" s="255"/>
      <c r="AE1509" s="255"/>
      <c r="AF1509" s="255"/>
      <c r="AG1509" s="255"/>
      <c r="AH1509" s="255"/>
      <c r="AI1509" s="255"/>
      <c r="AJ1509" s="255"/>
      <c r="AK1509" s="255"/>
      <c r="AL1509" s="255"/>
      <c r="AM1509" s="255"/>
      <c r="AN1509" s="255"/>
      <c r="AO1509" s="255"/>
      <c r="AP1509" s="255"/>
      <c r="AQ1509" s="255"/>
      <c r="AR1509" s="255"/>
      <c r="AS1509" s="255"/>
      <c r="AT1509" s="255"/>
      <c r="AU1509" s="255"/>
      <c r="AV1509" s="255"/>
      <c r="AW1509" s="255"/>
      <c r="AX1509" s="255"/>
    </row>
    <row r="1510" spans="2:50" x14ac:dyDescent="0.2">
      <c r="B1510" s="255"/>
      <c r="C1510" s="255"/>
      <c r="D1510" s="255"/>
      <c r="E1510" s="255"/>
      <c r="F1510" s="255"/>
      <c r="G1510" s="255"/>
      <c r="H1510" s="255"/>
      <c r="I1510" s="255"/>
      <c r="J1510" s="255"/>
      <c r="K1510" s="255"/>
      <c r="L1510" s="255"/>
      <c r="M1510" s="255"/>
      <c r="N1510" s="255"/>
      <c r="O1510" s="255"/>
      <c r="P1510" s="255"/>
      <c r="Q1510" s="255"/>
      <c r="R1510" s="255"/>
      <c r="S1510" s="255"/>
      <c r="T1510" s="255"/>
      <c r="U1510" s="255"/>
      <c r="V1510" s="255"/>
      <c r="W1510" s="255"/>
      <c r="X1510" s="255"/>
      <c r="Y1510" s="255"/>
      <c r="Z1510" s="255"/>
      <c r="AA1510" s="255"/>
      <c r="AB1510" s="255"/>
      <c r="AC1510" s="255"/>
      <c r="AD1510" s="255"/>
      <c r="AE1510" s="255"/>
      <c r="AF1510" s="255"/>
      <c r="AG1510" s="255"/>
      <c r="AH1510" s="255"/>
      <c r="AI1510" s="255"/>
      <c r="AJ1510" s="255"/>
      <c r="AK1510" s="255"/>
      <c r="AL1510" s="255"/>
      <c r="AM1510" s="255"/>
      <c r="AN1510" s="255"/>
      <c r="AO1510" s="255"/>
      <c r="AP1510" s="255"/>
      <c r="AQ1510" s="255"/>
      <c r="AR1510" s="255"/>
      <c r="AS1510" s="255"/>
      <c r="AT1510" s="255"/>
      <c r="AU1510" s="255"/>
      <c r="AV1510" s="255"/>
      <c r="AW1510" s="255"/>
      <c r="AX1510" s="255"/>
    </row>
    <row r="1511" spans="2:50" x14ac:dyDescent="0.2">
      <c r="B1511" s="255"/>
      <c r="C1511" s="255"/>
      <c r="D1511" s="255"/>
      <c r="E1511" s="255"/>
      <c r="F1511" s="255"/>
      <c r="G1511" s="255"/>
      <c r="H1511" s="255"/>
      <c r="I1511" s="255"/>
      <c r="J1511" s="255"/>
      <c r="K1511" s="255"/>
      <c r="L1511" s="255"/>
      <c r="M1511" s="255"/>
      <c r="N1511" s="255"/>
      <c r="O1511" s="255"/>
      <c r="P1511" s="255"/>
      <c r="Q1511" s="255"/>
      <c r="R1511" s="255"/>
      <c r="S1511" s="255"/>
      <c r="T1511" s="255"/>
      <c r="U1511" s="255"/>
      <c r="V1511" s="255"/>
      <c r="W1511" s="255"/>
      <c r="X1511" s="255"/>
      <c r="Y1511" s="255"/>
      <c r="Z1511" s="255"/>
      <c r="AA1511" s="255"/>
      <c r="AB1511" s="255"/>
      <c r="AC1511" s="255"/>
      <c r="AD1511" s="255"/>
      <c r="AE1511" s="255"/>
      <c r="AF1511" s="255"/>
      <c r="AG1511" s="255"/>
      <c r="AH1511" s="255"/>
      <c r="AI1511" s="255"/>
      <c r="AJ1511" s="255"/>
      <c r="AK1511" s="255"/>
      <c r="AL1511" s="255"/>
      <c r="AM1511" s="255"/>
      <c r="AN1511" s="255"/>
      <c r="AO1511" s="255"/>
      <c r="AP1511" s="255"/>
      <c r="AQ1511" s="255"/>
      <c r="AR1511" s="255"/>
      <c r="AS1511" s="255"/>
      <c r="AT1511" s="255"/>
      <c r="AU1511" s="255"/>
      <c r="AV1511" s="255"/>
      <c r="AW1511" s="255"/>
      <c r="AX1511" s="255"/>
    </row>
    <row r="1512" spans="2:50" x14ac:dyDescent="0.2">
      <c r="B1512" s="255"/>
      <c r="C1512" s="255"/>
      <c r="D1512" s="255"/>
      <c r="E1512" s="255"/>
      <c r="F1512" s="255"/>
      <c r="G1512" s="255"/>
      <c r="H1512" s="255"/>
      <c r="I1512" s="255"/>
      <c r="J1512" s="255"/>
      <c r="K1512" s="255"/>
      <c r="L1512" s="255"/>
      <c r="M1512" s="255"/>
      <c r="N1512" s="255"/>
      <c r="O1512" s="255"/>
      <c r="P1512" s="255"/>
      <c r="Q1512" s="255"/>
      <c r="R1512" s="255"/>
      <c r="S1512" s="255"/>
      <c r="T1512" s="255"/>
      <c r="U1512" s="255"/>
      <c r="V1512" s="255"/>
      <c r="W1512" s="255"/>
      <c r="X1512" s="255"/>
      <c r="Y1512" s="255"/>
      <c r="Z1512" s="255"/>
      <c r="AA1512" s="255"/>
      <c r="AB1512" s="255"/>
      <c r="AC1512" s="255"/>
      <c r="AD1512" s="255"/>
      <c r="AE1512" s="255"/>
      <c r="AF1512" s="255"/>
      <c r="AG1512" s="255"/>
      <c r="AH1512" s="255"/>
      <c r="AI1512" s="255"/>
      <c r="AJ1512" s="255"/>
      <c r="AK1512" s="255"/>
      <c r="AL1512" s="255"/>
      <c r="AM1512" s="255"/>
      <c r="AN1512" s="255"/>
      <c r="AO1512" s="255"/>
      <c r="AP1512" s="255"/>
      <c r="AQ1512" s="255"/>
      <c r="AR1512" s="255"/>
      <c r="AS1512" s="255"/>
      <c r="AT1512" s="255"/>
      <c r="AU1512" s="255"/>
      <c r="AV1512" s="255"/>
      <c r="AW1512" s="255"/>
      <c r="AX1512" s="255"/>
    </row>
    <row r="1513" spans="2:50" x14ac:dyDescent="0.2">
      <c r="B1513" s="255"/>
      <c r="C1513" s="255"/>
      <c r="D1513" s="255"/>
      <c r="E1513" s="255"/>
      <c r="F1513" s="255"/>
      <c r="G1513" s="255"/>
      <c r="H1513" s="255"/>
      <c r="I1513" s="255"/>
      <c r="J1513" s="255"/>
      <c r="K1513" s="255"/>
      <c r="L1513" s="255"/>
      <c r="M1513" s="255"/>
      <c r="N1513" s="255"/>
      <c r="O1513" s="255"/>
      <c r="P1513" s="255"/>
      <c r="Q1513" s="255"/>
      <c r="R1513" s="255"/>
      <c r="S1513" s="255"/>
      <c r="T1513" s="255"/>
      <c r="U1513" s="255"/>
      <c r="V1513" s="255"/>
      <c r="W1513" s="255"/>
      <c r="X1513" s="255"/>
      <c r="Y1513" s="255"/>
      <c r="Z1513" s="255"/>
      <c r="AA1513" s="255"/>
      <c r="AB1513" s="255"/>
      <c r="AC1513" s="255"/>
      <c r="AD1513" s="255"/>
      <c r="AE1513" s="255"/>
      <c r="AF1513" s="255"/>
      <c r="AG1513" s="255"/>
      <c r="AH1513" s="255"/>
      <c r="AI1513" s="255"/>
      <c r="AJ1513" s="255"/>
      <c r="AK1513" s="255"/>
      <c r="AL1513" s="255"/>
      <c r="AM1513" s="255"/>
      <c r="AN1513" s="255"/>
      <c r="AO1513" s="255"/>
      <c r="AP1513" s="255"/>
      <c r="AQ1513" s="255"/>
      <c r="AR1513" s="255"/>
      <c r="AS1513" s="255"/>
      <c r="AT1513" s="255"/>
      <c r="AU1513" s="255"/>
      <c r="AV1513" s="255"/>
      <c r="AW1513" s="255"/>
      <c r="AX1513" s="255"/>
    </row>
    <row r="1514" spans="2:50" x14ac:dyDescent="0.2">
      <c r="B1514" s="255"/>
      <c r="C1514" s="255"/>
      <c r="D1514" s="255"/>
      <c r="E1514" s="255"/>
      <c r="F1514" s="255"/>
      <c r="G1514" s="255"/>
      <c r="H1514" s="255"/>
      <c r="I1514" s="255"/>
      <c r="J1514" s="255"/>
      <c r="K1514" s="255"/>
      <c r="L1514" s="255"/>
      <c r="M1514" s="255"/>
      <c r="N1514" s="255"/>
      <c r="O1514" s="255"/>
      <c r="P1514" s="255"/>
      <c r="Q1514" s="255"/>
      <c r="R1514" s="255"/>
      <c r="S1514" s="255"/>
      <c r="T1514" s="255"/>
      <c r="U1514" s="255"/>
      <c r="V1514" s="255"/>
      <c r="W1514" s="255"/>
      <c r="X1514" s="255"/>
      <c r="Y1514" s="255"/>
      <c r="Z1514" s="255"/>
      <c r="AA1514" s="255"/>
      <c r="AB1514" s="255"/>
      <c r="AC1514" s="255"/>
      <c r="AD1514" s="255"/>
      <c r="AE1514" s="255"/>
      <c r="AF1514" s="255"/>
      <c r="AG1514" s="255"/>
      <c r="AH1514" s="255"/>
      <c r="AI1514" s="255"/>
      <c r="AJ1514" s="255"/>
      <c r="AK1514" s="255"/>
      <c r="AL1514" s="255"/>
      <c r="AM1514" s="255"/>
      <c r="AN1514" s="255"/>
      <c r="AO1514" s="255"/>
      <c r="AP1514" s="255"/>
      <c r="AQ1514" s="255"/>
      <c r="AR1514" s="255"/>
      <c r="AS1514" s="255"/>
      <c r="AT1514" s="255"/>
      <c r="AU1514" s="255"/>
      <c r="AV1514" s="255"/>
      <c r="AW1514" s="255"/>
      <c r="AX1514" s="255"/>
    </row>
    <row r="1515" spans="2:50" x14ac:dyDescent="0.2">
      <c r="B1515" s="255"/>
      <c r="C1515" s="255"/>
      <c r="D1515" s="255"/>
      <c r="E1515" s="255"/>
      <c r="F1515" s="255"/>
      <c r="G1515" s="255"/>
      <c r="H1515" s="255"/>
      <c r="I1515" s="255"/>
      <c r="J1515" s="255"/>
      <c r="K1515" s="255"/>
      <c r="L1515" s="255"/>
      <c r="M1515" s="255"/>
      <c r="N1515" s="255"/>
      <c r="O1515" s="255"/>
      <c r="P1515" s="255"/>
      <c r="Q1515" s="255"/>
      <c r="R1515" s="255"/>
      <c r="S1515" s="255"/>
      <c r="T1515" s="255"/>
      <c r="U1515" s="255"/>
      <c r="V1515" s="255"/>
      <c r="W1515" s="255"/>
      <c r="X1515" s="255"/>
      <c r="Y1515" s="255"/>
      <c r="Z1515" s="255"/>
      <c r="AA1515" s="255"/>
      <c r="AB1515" s="255"/>
      <c r="AC1515" s="255"/>
      <c r="AD1515" s="255"/>
      <c r="AE1515" s="255"/>
      <c r="AF1515" s="255"/>
      <c r="AG1515" s="255"/>
      <c r="AH1515" s="255"/>
      <c r="AI1515" s="255"/>
      <c r="AJ1515" s="255"/>
      <c r="AK1515" s="255"/>
      <c r="AL1515" s="255"/>
      <c r="AM1515" s="255"/>
      <c r="AN1515" s="255"/>
      <c r="AO1515" s="255"/>
      <c r="AP1515" s="255"/>
      <c r="AQ1515" s="255"/>
      <c r="AR1515" s="255"/>
      <c r="AS1515" s="255"/>
      <c r="AT1515" s="255"/>
      <c r="AU1515" s="255"/>
      <c r="AV1515" s="255"/>
      <c r="AW1515" s="255"/>
      <c r="AX1515" s="255"/>
    </row>
    <row r="1516" spans="2:50" x14ac:dyDescent="0.2">
      <c r="B1516" s="255"/>
      <c r="C1516" s="255"/>
      <c r="D1516" s="255"/>
      <c r="E1516" s="255"/>
      <c r="F1516" s="255"/>
      <c r="G1516" s="255"/>
      <c r="H1516" s="255"/>
      <c r="I1516" s="255"/>
      <c r="J1516" s="255"/>
      <c r="K1516" s="255"/>
      <c r="L1516" s="255"/>
      <c r="M1516" s="255"/>
      <c r="N1516" s="255"/>
      <c r="O1516" s="255"/>
      <c r="P1516" s="255"/>
      <c r="Q1516" s="255"/>
      <c r="R1516" s="255"/>
      <c r="S1516" s="255"/>
      <c r="T1516" s="255"/>
      <c r="U1516" s="255"/>
      <c r="V1516" s="255"/>
      <c r="W1516" s="255"/>
      <c r="X1516" s="255"/>
      <c r="Y1516" s="255"/>
      <c r="Z1516" s="255"/>
      <c r="AA1516" s="255"/>
      <c r="AB1516" s="255"/>
      <c r="AC1516" s="255"/>
      <c r="AD1516" s="255"/>
      <c r="AE1516" s="255"/>
      <c r="AF1516" s="255"/>
      <c r="AG1516" s="255"/>
      <c r="AH1516" s="255"/>
      <c r="AI1516" s="255"/>
      <c r="AJ1516" s="255"/>
      <c r="AK1516" s="255"/>
      <c r="AL1516" s="255"/>
      <c r="AM1516" s="255"/>
      <c r="AN1516" s="255"/>
      <c r="AO1516" s="255"/>
      <c r="AP1516" s="255"/>
      <c r="AQ1516" s="255"/>
      <c r="AR1516" s="255"/>
      <c r="AS1516" s="255"/>
      <c r="AT1516" s="255"/>
      <c r="AU1516" s="255"/>
      <c r="AV1516" s="255"/>
      <c r="AW1516" s="255"/>
      <c r="AX1516" s="255"/>
    </row>
    <row r="1517" spans="2:50" x14ac:dyDescent="0.2">
      <c r="B1517" s="255"/>
      <c r="C1517" s="255"/>
      <c r="D1517" s="255"/>
      <c r="E1517" s="255"/>
      <c r="F1517" s="255"/>
      <c r="G1517" s="255"/>
      <c r="H1517" s="255"/>
      <c r="I1517" s="255"/>
      <c r="J1517" s="255"/>
      <c r="K1517" s="255"/>
      <c r="L1517" s="255"/>
      <c r="M1517" s="255"/>
      <c r="N1517" s="255"/>
      <c r="O1517" s="255"/>
      <c r="P1517" s="255"/>
      <c r="Q1517" s="255"/>
      <c r="R1517" s="255"/>
      <c r="S1517" s="255"/>
      <c r="T1517" s="255"/>
      <c r="U1517" s="255"/>
      <c r="V1517" s="255"/>
      <c r="W1517" s="255"/>
      <c r="X1517" s="255"/>
      <c r="Y1517" s="255"/>
      <c r="Z1517" s="255"/>
      <c r="AA1517" s="255"/>
      <c r="AB1517" s="255"/>
      <c r="AC1517" s="255"/>
      <c r="AD1517" s="255"/>
      <c r="AE1517" s="255"/>
      <c r="AF1517" s="255"/>
      <c r="AG1517" s="255"/>
      <c r="AH1517" s="255"/>
      <c r="AI1517" s="255"/>
      <c r="AJ1517" s="255"/>
      <c r="AK1517" s="255"/>
      <c r="AL1517" s="255"/>
      <c r="AM1517" s="255"/>
      <c r="AN1517" s="255"/>
      <c r="AO1517" s="255"/>
      <c r="AP1517" s="255"/>
      <c r="AQ1517" s="255"/>
      <c r="AR1517" s="255"/>
      <c r="AS1517" s="255"/>
      <c r="AT1517" s="255"/>
      <c r="AU1517" s="255"/>
      <c r="AV1517" s="255"/>
      <c r="AW1517" s="255"/>
      <c r="AX1517" s="255"/>
    </row>
    <row r="1518" spans="2:50" x14ac:dyDescent="0.2">
      <c r="B1518" s="255"/>
      <c r="C1518" s="255"/>
      <c r="D1518" s="255"/>
      <c r="E1518" s="255"/>
      <c r="F1518" s="255"/>
      <c r="G1518" s="255"/>
      <c r="H1518" s="255"/>
      <c r="I1518" s="255"/>
      <c r="J1518" s="255"/>
      <c r="K1518" s="255"/>
      <c r="L1518" s="255"/>
      <c r="M1518" s="255"/>
      <c r="N1518" s="255"/>
      <c r="O1518" s="255"/>
      <c r="P1518" s="255"/>
      <c r="Q1518" s="255"/>
      <c r="R1518" s="255"/>
      <c r="S1518" s="255"/>
      <c r="T1518" s="255"/>
      <c r="U1518" s="255"/>
      <c r="V1518" s="255"/>
      <c r="W1518" s="255"/>
      <c r="X1518" s="255"/>
      <c r="Y1518" s="255"/>
      <c r="Z1518" s="255"/>
      <c r="AA1518" s="255"/>
      <c r="AB1518" s="255"/>
      <c r="AC1518" s="255"/>
      <c r="AD1518" s="255"/>
      <c r="AE1518" s="255"/>
      <c r="AF1518" s="255"/>
      <c r="AG1518" s="255"/>
      <c r="AH1518" s="255"/>
      <c r="AI1518" s="255"/>
      <c r="AJ1518" s="255"/>
      <c r="AK1518" s="255"/>
      <c r="AL1518" s="255"/>
      <c r="AM1518" s="255"/>
      <c r="AN1518" s="255"/>
      <c r="AO1518" s="255"/>
      <c r="AP1518" s="255"/>
      <c r="AQ1518" s="255"/>
      <c r="AR1518" s="255"/>
      <c r="AS1518" s="255"/>
      <c r="AT1518" s="255"/>
      <c r="AU1518" s="255"/>
      <c r="AV1518" s="255"/>
      <c r="AW1518" s="255"/>
      <c r="AX1518" s="255"/>
    </row>
    <row r="1519" spans="2:50" x14ac:dyDescent="0.2">
      <c r="B1519" s="255"/>
      <c r="C1519" s="255"/>
      <c r="D1519" s="255"/>
      <c r="E1519" s="255"/>
      <c r="F1519" s="255"/>
      <c r="G1519" s="255"/>
      <c r="H1519" s="255"/>
      <c r="I1519" s="255"/>
      <c r="J1519" s="255"/>
      <c r="K1519" s="255"/>
      <c r="L1519" s="255"/>
      <c r="M1519" s="255"/>
      <c r="N1519" s="255"/>
      <c r="O1519" s="255"/>
      <c r="P1519" s="255"/>
      <c r="Q1519" s="255"/>
      <c r="R1519" s="255"/>
      <c r="S1519" s="255"/>
      <c r="T1519" s="255"/>
      <c r="U1519" s="255"/>
      <c r="V1519" s="255"/>
      <c r="W1519" s="255"/>
      <c r="X1519" s="255"/>
      <c r="Y1519" s="255"/>
      <c r="Z1519" s="255"/>
      <c r="AA1519" s="255"/>
      <c r="AB1519" s="255"/>
      <c r="AC1519" s="255"/>
      <c r="AD1519" s="255"/>
      <c r="AE1519" s="255"/>
      <c r="AF1519" s="255"/>
      <c r="AG1519" s="255"/>
      <c r="AH1519" s="255"/>
      <c r="AI1519" s="255"/>
      <c r="AJ1519" s="255"/>
      <c r="AK1519" s="255"/>
      <c r="AL1519" s="255"/>
      <c r="AM1519" s="255"/>
      <c r="AN1519" s="255"/>
      <c r="AO1519" s="255"/>
      <c r="AP1519" s="255"/>
      <c r="AQ1519" s="255"/>
      <c r="AR1519" s="255"/>
      <c r="AS1519" s="255"/>
      <c r="AT1519" s="255"/>
      <c r="AU1519" s="255"/>
      <c r="AV1519" s="255"/>
      <c r="AW1519" s="255"/>
      <c r="AX1519" s="255"/>
    </row>
    <row r="1520" spans="2:50" x14ac:dyDescent="0.2">
      <c r="B1520" s="255"/>
      <c r="C1520" s="255"/>
      <c r="D1520" s="255"/>
      <c r="E1520" s="255"/>
      <c r="F1520" s="255"/>
      <c r="G1520" s="255"/>
      <c r="H1520" s="255"/>
      <c r="I1520" s="255"/>
      <c r="J1520" s="255"/>
      <c r="K1520" s="255"/>
      <c r="L1520" s="255"/>
      <c r="M1520" s="255"/>
      <c r="N1520" s="255"/>
      <c r="O1520" s="255"/>
      <c r="P1520" s="255"/>
      <c r="Q1520" s="255"/>
      <c r="R1520" s="255"/>
      <c r="S1520" s="255"/>
      <c r="T1520" s="255"/>
      <c r="U1520" s="255"/>
      <c r="V1520" s="255"/>
      <c r="W1520" s="255"/>
      <c r="X1520" s="255"/>
      <c r="Y1520" s="255"/>
      <c r="Z1520" s="255"/>
      <c r="AA1520" s="255"/>
      <c r="AB1520" s="255"/>
      <c r="AC1520" s="255"/>
      <c r="AD1520" s="255"/>
      <c r="AE1520" s="255"/>
      <c r="AF1520" s="255"/>
      <c r="AG1520" s="255"/>
      <c r="AH1520" s="255"/>
      <c r="AI1520" s="255"/>
      <c r="AJ1520" s="255"/>
      <c r="AK1520" s="255"/>
      <c r="AL1520" s="255"/>
      <c r="AM1520" s="255"/>
      <c r="AN1520" s="255"/>
      <c r="AO1520" s="255"/>
      <c r="AP1520" s="255"/>
      <c r="AQ1520" s="255"/>
      <c r="AR1520" s="255"/>
      <c r="AS1520" s="255"/>
      <c r="AT1520" s="255"/>
      <c r="AU1520" s="255"/>
      <c r="AV1520" s="255"/>
      <c r="AW1520" s="255"/>
      <c r="AX1520" s="255"/>
    </row>
    <row r="1521" spans="2:50" x14ac:dyDescent="0.2">
      <c r="B1521" s="255"/>
      <c r="C1521" s="255"/>
      <c r="D1521" s="255"/>
      <c r="E1521" s="255"/>
      <c r="F1521" s="255"/>
      <c r="G1521" s="255"/>
      <c r="H1521" s="255"/>
      <c r="I1521" s="255"/>
      <c r="J1521" s="255"/>
      <c r="K1521" s="255"/>
      <c r="L1521" s="255"/>
      <c r="M1521" s="255"/>
      <c r="N1521" s="255"/>
      <c r="O1521" s="255"/>
      <c r="P1521" s="255"/>
      <c r="Q1521" s="255"/>
      <c r="R1521" s="255"/>
      <c r="S1521" s="255"/>
      <c r="T1521" s="255"/>
      <c r="U1521" s="255"/>
      <c r="V1521" s="255"/>
      <c r="W1521" s="255"/>
      <c r="X1521" s="255"/>
      <c r="Y1521" s="255"/>
      <c r="Z1521" s="255"/>
      <c r="AA1521" s="255"/>
      <c r="AB1521" s="255"/>
      <c r="AC1521" s="255"/>
      <c r="AD1521" s="255"/>
      <c r="AE1521" s="255"/>
      <c r="AF1521" s="255"/>
      <c r="AG1521" s="255"/>
      <c r="AH1521" s="255"/>
      <c r="AI1521" s="255"/>
      <c r="AJ1521" s="255"/>
      <c r="AK1521" s="255"/>
      <c r="AL1521" s="255"/>
      <c r="AM1521" s="255"/>
      <c r="AN1521" s="255"/>
      <c r="AO1521" s="255"/>
      <c r="AP1521" s="255"/>
      <c r="AQ1521" s="255"/>
      <c r="AR1521" s="255"/>
      <c r="AS1521" s="255"/>
      <c r="AT1521" s="255"/>
      <c r="AU1521" s="255"/>
      <c r="AV1521" s="255"/>
      <c r="AW1521" s="255"/>
      <c r="AX1521" s="255"/>
    </row>
    <row r="1522" spans="2:50" x14ac:dyDescent="0.2">
      <c r="B1522" s="255"/>
      <c r="C1522" s="255"/>
      <c r="D1522" s="255"/>
      <c r="E1522" s="255"/>
      <c r="F1522" s="255"/>
      <c r="G1522" s="255"/>
      <c r="H1522" s="255"/>
      <c r="I1522" s="255"/>
      <c r="J1522" s="255"/>
      <c r="K1522" s="255"/>
      <c r="L1522" s="255"/>
      <c r="M1522" s="255"/>
      <c r="N1522" s="255"/>
      <c r="O1522" s="255"/>
      <c r="P1522" s="255"/>
      <c r="Q1522" s="255"/>
      <c r="R1522" s="255"/>
      <c r="S1522" s="255"/>
      <c r="T1522" s="255"/>
      <c r="U1522" s="255"/>
      <c r="V1522" s="255"/>
      <c r="W1522" s="255"/>
      <c r="X1522" s="255"/>
      <c r="Y1522" s="255"/>
      <c r="Z1522" s="255"/>
      <c r="AA1522" s="255"/>
      <c r="AB1522" s="255"/>
      <c r="AC1522" s="255"/>
      <c r="AD1522" s="255"/>
      <c r="AE1522" s="255"/>
      <c r="AF1522" s="255"/>
      <c r="AG1522" s="255"/>
      <c r="AH1522" s="255"/>
      <c r="AI1522" s="255"/>
      <c r="AJ1522" s="255"/>
      <c r="AK1522" s="255"/>
      <c r="AL1522" s="255"/>
      <c r="AM1522" s="255"/>
      <c r="AN1522" s="255"/>
      <c r="AO1522" s="255"/>
      <c r="AP1522" s="255"/>
      <c r="AQ1522" s="255"/>
      <c r="AR1522" s="255"/>
      <c r="AS1522" s="255"/>
      <c r="AT1522" s="255"/>
      <c r="AU1522" s="255"/>
      <c r="AV1522" s="255"/>
      <c r="AW1522" s="255"/>
      <c r="AX1522" s="255"/>
    </row>
    <row r="1523" spans="2:50" x14ac:dyDescent="0.2">
      <c r="B1523" s="255"/>
      <c r="C1523" s="255"/>
      <c r="D1523" s="255"/>
      <c r="E1523" s="255"/>
      <c r="F1523" s="255"/>
      <c r="G1523" s="255"/>
      <c r="H1523" s="255"/>
      <c r="I1523" s="255"/>
      <c r="J1523" s="255"/>
      <c r="K1523" s="255"/>
      <c r="L1523" s="255"/>
      <c r="M1523" s="255"/>
      <c r="N1523" s="255"/>
      <c r="O1523" s="255"/>
      <c r="P1523" s="255"/>
      <c r="Q1523" s="255"/>
      <c r="R1523" s="255"/>
      <c r="S1523" s="255"/>
      <c r="T1523" s="255"/>
      <c r="U1523" s="255"/>
      <c r="V1523" s="255"/>
      <c r="W1523" s="255"/>
      <c r="X1523" s="255"/>
      <c r="Y1523" s="255"/>
      <c r="Z1523" s="255"/>
      <c r="AA1523" s="255"/>
      <c r="AB1523" s="255"/>
      <c r="AC1523" s="255"/>
      <c r="AD1523" s="255"/>
      <c r="AE1523" s="255"/>
      <c r="AF1523" s="255"/>
      <c r="AG1523" s="255"/>
      <c r="AH1523" s="255"/>
      <c r="AI1523" s="255"/>
      <c r="AJ1523" s="255"/>
      <c r="AK1523" s="255"/>
      <c r="AL1523" s="255"/>
      <c r="AM1523" s="255"/>
      <c r="AN1523" s="255"/>
      <c r="AO1523" s="255"/>
      <c r="AP1523" s="255"/>
      <c r="AQ1523" s="255"/>
      <c r="AR1523" s="255"/>
      <c r="AS1523" s="255"/>
      <c r="AT1523" s="255"/>
      <c r="AU1523" s="255"/>
      <c r="AV1523" s="255"/>
      <c r="AW1523" s="255"/>
      <c r="AX1523" s="255"/>
    </row>
    <row r="1524" spans="2:50" x14ac:dyDescent="0.2">
      <c r="B1524" s="255"/>
      <c r="C1524" s="255"/>
      <c r="D1524" s="255"/>
      <c r="E1524" s="255"/>
      <c r="F1524" s="255"/>
      <c r="G1524" s="255"/>
      <c r="H1524" s="255"/>
      <c r="I1524" s="255"/>
      <c r="J1524" s="255"/>
      <c r="K1524" s="255"/>
      <c r="L1524" s="255"/>
      <c r="M1524" s="255"/>
      <c r="N1524" s="255"/>
      <c r="O1524" s="255"/>
      <c r="P1524" s="255"/>
      <c r="Q1524" s="255"/>
      <c r="R1524" s="255"/>
      <c r="S1524" s="255"/>
      <c r="T1524" s="255"/>
      <c r="U1524" s="255"/>
      <c r="V1524" s="255"/>
      <c r="W1524" s="255"/>
      <c r="X1524" s="255"/>
      <c r="Y1524" s="255"/>
      <c r="Z1524" s="255"/>
      <c r="AA1524" s="255"/>
      <c r="AB1524" s="255"/>
      <c r="AC1524" s="255"/>
      <c r="AD1524" s="255"/>
      <c r="AE1524" s="255"/>
      <c r="AF1524" s="255"/>
      <c r="AG1524" s="255"/>
      <c r="AH1524" s="255"/>
      <c r="AI1524" s="255"/>
      <c r="AJ1524" s="255"/>
      <c r="AK1524" s="255"/>
      <c r="AL1524" s="255"/>
      <c r="AM1524" s="255"/>
      <c r="AN1524" s="255"/>
      <c r="AO1524" s="255"/>
      <c r="AP1524" s="255"/>
      <c r="AQ1524" s="255"/>
      <c r="AR1524" s="255"/>
      <c r="AS1524" s="255"/>
      <c r="AT1524" s="255"/>
      <c r="AU1524" s="255"/>
      <c r="AV1524" s="255"/>
      <c r="AW1524" s="255"/>
      <c r="AX1524" s="255"/>
    </row>
    <row r="1525" spans="2:50" x14ac:dyDescent="0.2">
      <c r="B1525" s="255"/>
      <c r="C1525" s="255"/>
      <c r="D1525" s="255"/>
      <c r="E1525" s="255"/>
      <c r="F1525" s="255"/>
      <c r="G1525" s="255"/>
      <c r="H1525" s="255"/>
      <c r="I1525" s="255"/>
      <c r="J1525" s="255"/>
      <c r="K1525" s="255"/>
      <c r="L1525" s="255"/>
      <c r="M1525" s="255"/>
      <c r="N1525" s="255"/>
      <c r="O1525" s="255"/>
      <c r="P1525" s="255"/>
      <c r="Q1525" s="255"/>
      <c r="R1525" s="255"/>
      <c r="S1525" s="255"/>
      <c r="T1525" s="255"/>
      <c r="U1525" s="255"/>
      <c r="V1525" s="255"/>
      <c r="W1525" s="255"/>
      <c r="X1525" s="255"/>
      <c r="Y1525" s="255"/>
      <c r="Z1525" s="255"/>
      <c r="AA1525" s="255"/>
      <c r="AB1525" s="255"/>
      <c r="AC1525" s="255"/>
      <c r="AD1525" s="255"/>
      <c r="AE1525" s="255"/>
      <c r="AF1525" s="255"/>
      <c r="AG1525" s="255"/>
      <c r="AH1525" s="255"/>
      <c r="AI1525" s="255"/>
      <c r="AJ1525" s="255"/>
      <c r="AK1525" s="255"/>
      <c r="AL1525" s="255"/>
      <c r="AM1525" s="255"/>
      <c r="AN1525" s="255"/>
      <c r="AO1525" s="255"/>
      <c r="AP1525" s="255"/>
      <c r="AQ1525" s="255"/>
      <c r="AR1525" s="255"/>
      <c r="AS1525" s="255"/>
      <c r="AT1525" s="255"/>
      <c r="AU1525" s="255"/>
      <c r="AV1525" s="255"/>
      <c r="AW1525" s="255"/>
      <c r="AX1525" s="255"/>
    </row>
    <row r="1526" spans="2:50" x14ac:dyDescent="0.2">
      <c r="B1526" s="255"/>
      <c r="C1526" s="255"/>
      <c r="D1526" s="255"/>
      <c r="E1526" s="255"/>
      <c r="F1526" s="255"/>
      <c r="G1526" s="255"/>
      <c r="H1526" s="255"/>
      <c r="I1526" s="255"/>
      <c r="J1526" s="255"/>
      <c r="K1526" s="255"/>
      <c r="L1526" s="255"/>
      <c r="M1526" s="255"/>
      <c r="N1526" s="255"/>
      <c r="O1526" s="255"/>
      <c r="P1526" s="255"/>
      <c r="Q1526" s="255"/>
      <c r="R1526" s="255"/>
      <c r="S1526" s="255"/>
      <c r="T1526" s="255"/>
      <c r="U1526" s="255"/>
      <c r="V1526" s="255"/>
      <c r="W1526" s="255"/>
      <c r="X1526" s="255"/>
      <c r="Y1526" s="255"/>
      <c r="Z1526" s="255"/>
      <c r="AA1526" s="255"/>
      <c r="AB1526" s="255"/>
      <c r="AC1526" s="255"/>
      <c r="AD1526" s="255"/>
      <c r="AE1526" s="255"/>
      <c r="AF1526" s="255"/>
      <c r="AG1526" s="255"/>
      <c r="AH1526" s="255"/>
      <c r="AI1526" s="255"/>
      <c r="AJ1526" s="255"/>
      <c r="AK1526" s="255"/>
      <c r="AL1526" s="255"/>
      <c r="AM1526" s="255"/>
      <c r="AN1526" s="255"/>
      <c r="AO1526" s="255"/>
      <c r="AP1526" s="255"/>
      <c r="AQ1526" s="255"/>
      <c r="AR1526" s="255"/>
      <c r="AS1526" s="255"/>
      <c r="AT1526" s="255"/>
      <c r="AU1526" s="255"/>
      <c r="AV1526" s="255"/>
      <c r="AW1526" s="255"/>
      <c r="AX1526" s="255"/>
    </row>
    <row r="1527" spans="2:50" x14ac:dyDescent="0.2">
      <c r="B1527" s="255"/>
      <c r="C1527" s="255"/>
      <c r="D1527" s="255"/>
      <c r="E1527" s="255"/>
      <c r="F1527" s="255"/>
      <c r="G1527" s="255"/>
      <c r="H1527" s="255"/>
      <c r="I1527" s="255"/>
      <c r="J1527" s="255"/>
      <c r="K1527" s="255"/>
      <c r="L1527" s="255"/>
      <c r="M1527" s="255"/>
      <c r="N1527" s="255"/>
      <c r="O1527" s="255"/>
      <c r="P1527" s="255"/>
      <c r="Q1527" s="255"/>
      <c r="R1527" s="255"/>
      <c r="S1527" s="255"/>
      <c r="T1527" s="255"/>
      <c r="U1527" s="255"/>
      <c r="V1527" s="255"/>
      <c r="W1527" s="255"/>
      <c r="X1527" s="255"/>
      <c r="Y1527" s="255"/>
      <c r="Z1527" s="255"/>
      <c r="AA1527" s="255"/>
      <c r="AB1527" s="255"/>
      <c r="AC1527" s="255"/>
      <c r="AD1527" s="255"/>
      <c r="AE1527" s="255"/>
      <c r="AF1527" s="255"/>
      <c r="AG1527" s="255"/>
      <c r="AH1527" s="255"/>
      <c r="AI1527" s="255"/>
      <c r="AJ1527" s="255"/>
      <c r="AK1527" s="255"/>
      <c r="AL1527" s="255"/>
      <c r="AM1527" s="255"/>
      <c r="AN1527" s="255"/>
      <c r="AO1527" s="255"/>
      <c r="AP1527" s="255"/>
      <c r="AQ1527" s="255"/>
      <c r="AR1527" s="255"/>
      <c r="AS1527" s="255"/>
      <c r="AT1527" s="255"/>
      <c r="AU1527" s="255"/>
      <c r="AV1527" s="255"/>
      <c r="AW1527" s="255"/>
      <c r="AX1527" s="255"/>
    </row>
    <row r="1528" spans="2:50" x14ac:dyDescent="0.2">
      <c r="B1528" s="255"/>
      <c r="C1528" s="255"/>
      <c r="D1528" s="255"/>
      <c r="E1528" s="255"/>
      <c r="F1528" s="255"/>
      <c r="G1528" s="255"/>
      <c r="H1528" s="255"/>
      <c r="I1528" s="255"/>
      <c r="J1528" s="255"/>
      <c r="K1528" s="255"/>
      <c r="L1528" s="255"/>
      <c r="M1528" s="255"/>
      <c r="N1528" s="255"/>
      <c r="O1528" s="255"/>
      <c r="P1528" s="255"/>
      <c r="Q1528" s="255"/>
      <c r="R1528" s="255"/>
      <c r="S1528" s="255"/>
      <c r="T1528" s="255"/>
      <c r="U1528" s="255"/>
      <c r="V1528" s="255"/>
      <c r="W1528" s="255"/>
      <c r="X1528" s="255"/>
      <c r="Y1528" s="255"/>
      <c r="Z1528" s="255"/>
      <c r="AA1528" s="255"/>
      <c r="AB1528" s="255"/>
      <c r="AC1528" s="255"/>
      <c r="AD1528" s="255"/>
      <c r="AE1528" s="255"/>
      <c r="AF1528" s="255"/>
      <c r="AG1528" s="255"/>
      <c r="AH1528" s="255"/>
      <c r="AI1528" s="255"/>
      <c r="AJ1528" s="255"/>
      <c r="AK1528" s="255"/>
      <c r="AL1528" s="255"/>
      <c r="AM1528" s="255"/>
      <c r="AN1528" s="255"/>
      <c r="AO1528" s="255"/>
      <c r="AP1528" s="255"/>
      <c r="AQ1528" s="255"/>
      <c r="AR1528" s="255"/>
      <c r="AS1528" s="255"/>
      <c r="AT1528" s="255"/>
      <c r="AU1528" s="255"/>
      <c r="AV1528" s="255"/>
      <c r="AW1528" s="255"/>
      <c r="AX1528" s="255"/>
    </row>
    <row r="1529" spans="2:50" x14ac:dyDescent="0.2">
      <c r="B1529" s="255"/>
      <c r="C1529" s="255"/>
      <c r="D1529" s="255"/>
      <c r="E1529" s="255"/>
      <c r="F1529" s="255"/>
      <c r="G1529" s="255"/>
      <c r="H1529" s="255"/>
      <c r="I1529" s="255"/>
      <c r="J1529" s="255"/>
      <c r="K1529" s="255"/>
      <c r="L1529" s="255"/>
      <c r="M1529" s="255"/>
      <c r="N1529" s="255"/>
      <c r="O1529" s="255"/>
      <c r="P1529" s="255"/>
      <c r="Q1529" s="255"/>
      <c r="R1529" s="255"/>
      <c r="S1529" s="255"/>
      <c r="T1529" s="255"/>
      <c r="U1529" s="255"/>
      <c r="V1529" s="255"/>
      <c r="W1529" s="255"/>
      <c r="X1529" s="255"/>
      <c r="Y1529" s="255"/>
      <c r="Z1529" s="255"/>
      <c r="AA1529" s="255"/>
      <c r="AB1529" s="255"/>
      <c r="AC1529" s="255"/>
      <c r="AD1529" s="255"/>
      <c r="AE1529" s="255"/>
      <c r="AF1529" s="255"/>
      <c r="AG1529" s="255"/>
      <c r="AH1529" s="255"/>
      <c r="AI1529" s="255"/>
      <c r="AJ1529" s="255"/>
      <c r="AK1529" s="255"/>
      <c r="AL1529" s="255"/>
      <c r="AM1529" s="255"/>
      <c r="AN1529" s="255"/>
      <c r="AO1529" s="255"/>
      <c r="AP1529" s="255"/>
      <c r="AQ1529" s="255"/>
      <c r="AR1529" s="255"/>
      <c r="AS1529" s="255"/>
      <c r="AT1529" s="255"/>
      <c r="AU1529" s="255"/>
      <c r="AV1529" s="255"/>
      <c r="AW1529" s="255"/>
      <c r="AX1529" s="255"/>
    </row>
    <row r="1530" spans="2:50" x14ac:dyDescent="0.2">
      <c r="B1530" s="255"/>
      <c r="C1530" s="255"/>
      <c r="D1530" s="255"/>
      <c r="E1530" s="255"/>
      <c r="F1530" s="255"/>
      <c r="G1530" s="255"/>
      <c r="H1530" s="255"/>
      <c r="I1530" s="255"/>
      <c r="J1530" s="255"/>
      <c r="K1530" s="255"/>
      <c r="L1530" s="255"/>
      <c r="M1530" s="255"/>
      <c r="N1530" s="255"/>
      <c r="O1530" s="255"/>
      <c r="P1530" s="255"/>
      <c r="Q1530" s="255"/>
      <c r="R1530" s="255"/>
      <c r="S1530" s="255"/>
      <c r="T1530" s="255"/>
      <c r="U1530" s="255"/>
      <c r="V1530" s="255"/>
      <c r="W1530" s="255"/>
      <c r="X1530" s="255"/>
      <c r="Y1530" s="255"/>
      <c r="Z1530" s="255"/>
      <c r="AA1530" s="255"/>
      <c r="AB1530" s="255"/>
      <c r="AC1530" s="255"/>
      <c r="AD1530" s="255"/>
      <c r="AE1530" s="255"/>
      <c r="AF1530" s="255"/>
      <c r="AG1530" s="255"/>
      <c r="AH1530" s="255"/>
      <c r="AI1530" s="255"/>
      <c r="AJ1530" s="255"/>
      <c r="AK1530" s="255"/>
      <c r="AL1530" s="255"/>
      <c r="AM1530" s="255"/>
      <c r="AN1530" s="255"/>
      <c r="AO1530" s="255"/>
      <c r="AP1530" s="255"/>
      <c r="AQ1530" s="255"/>
      <c r="AR1530" s="255"/>
      <c r="AS1530" s="255"/>
      <c r="AT1530" s="255"/>
      <c r="AU1530" s="255"/>
      <c r="AV1530" s="255"/>
      <c r="AW1530" s="255"/>
      <c r="AX1530" s="255"/>
    </row>
    <row r="1531" spans="2:50" x14ac:dyDescent="0.2">
      <c r="B1531" s="255"/>
      <c r="C1531" s="255"/>
      <c r="D1531" s="255"/>
      <c r="E1531" s="255"/>
      <c r="F1531" s="255"/>
      <c r="G1531" s="255"/>
      <c r="H1531" s="255"/>
      <c r="I1531" s="255"/>
      <c r="J1531" s="255"/>
      <c r="K1531" s="255"/>
      <c r="L1531" s="255"/>
      <c r="M1531" s="255"/>
      <c r="N1531" s="255"/>
      <c r="O1531" s="255"/>
      <c r="P1531" s="255"/>
      <c r="Q1531" s="255"/>
      <c r="R1531" s="255"/>
      <c r="S1531" s="255"/>
      <c r="T1531" s="255"/>
      <c r="U1531" s="255"/>
      <c r="V1531" s="255"/>
      <c r="W1531" s="255"/>
      <c r="X1531" s="255"/>
      <c r="Y1531" s="255"/>
      <c r="Z1531" s="255"/>
      <c r="AA1531" s="255"/>
      <c r="AB1531" s="255"/>
      <c r="AC1531" s="255"/>
      <c r="AD1531" s="255"/>
      <c r="AE1531" s="255"/>
      <c r="AF1531" s="255"/>
      <c r="AG1531" s="255"/>
      <c r="AH1531" s="255"/>
      <c r="AI1531" s="255"/>
      <c r="AJ1531" s="255"/>
      <c r="AK1531" s="255"/>
      <c r="AL1531" s="255"/>
      <c r="AM1531" s="255"/>
      <c r="AN1531" s="255"/>
      <c r="AO1531" s="255"/>
      <c r="AP1531" s="255"/>
      <c r="AQ1531" s="255"/>
      <c r="AR1531" s="255"/>
      <c r="AS1531" s="255"/>
      <c r="AT1531" s="255"/>
      <c r="AU1531" s="255"/>
      <c r="AV1531" s="255"/>
      <c r="AW1531" s="255"/>
      <c r="AX1531" s="255"/>
    </row>
    <row r="1532" spans="2:50" x14ac:dyDescent="0.2">
      <c r="B1532" s="255"/>
      <c r="C1532" s="255"/>
      <c r="D1532" s="255"/>
      <c r="E1532" s="255"/>
      <c r="F1532" s="255"/>
      <c r="G1532" s="255"/>
      <c r="H1532" s="255"/>
      <c r="I1532" s="255"/>
      <c r="J1532" s="255"/>
      <c r="K1532" s="255"/>
      <c r="L1532" s="255"/>
      <c r="M1532" s="255"/>
      <c r="N1532" s="255"/>
      <c r="O1532" s="255"/>
      <c r="P1532" s="255"/>
      <c r="Q1532" s="255"/>
      <c r="R1532" s="255"/>
      <c r="S1532" s="255"/>
      <c r="T1532" s="255"/>
      <c r="U1532" s="255"/>
      <c r="V1532" s="255"/>
      <c r="W1532" s="255"/>
      <c r="X1532" s="255"/>
      <c r="Y1532" s="255"/>
      <c r="Z1532" s="255"/>
      <c r="AA1532" s="255"/>
      <c r="AB1532" s="255"/>
      <c r="AC1532" s="255"/>
      <c r="AD1532" s="255"/>
      <c r="AE1532" s="255"/>
      <c r="AF1532" s="255"/>
      <c r="AG1532" s="255"/>
      <c r="AH1532" s="255"/>
      <c r="AI1532" s="255"/>
      <c r="AJ1532" s="255"/>
      <c r="AK1532" s="255"/>
      <c r="AL1532" s="255"/>
      <c r="AM1532" s="255"/>
      <c r="AN1532" s="255"/>
      <c r="AO1532" s="255"/>
      <c r="AP1532" s="255"/>
      <c r="AQ1532" s="255"/>
      <c r="AR1532" s="255"/>
      <c r="AS1532" s="255"/>
      <c r="AT1532" s="255"/>
      <c r="AU1532" s="255"/>
      <c r="AV1532" s="255"/>
      <c r="AW1532" s="255"/>
      <c r="AX1532" s="255"/>
    </row>
    <row r="1533" spans="2:50" x14ac:dyDescent="0.2">
      <c r="B1533" s="255"/>
      <c r="C1533" s="255"/>
      <c r="D1533" s="255"/>
      <c r="E1533" s="255"/>
      <c r="F1533" s="255"/>
      <c r="G1533" s="255"/>
      <c r="H1533" s="255"/>
      <c r="I1533" s="255"/>
      <c r="J1533" s="255"/>
      <c r="K1533" s="255"/>
      <c r="L1533" s="255"/>
      <c r="M1533" s="255"/>
      <c r="N1533" s="255"/>
      <c r="O1533" s="255"/>
      <c r="P1533" s="255"/>
      <c r="Q1533" s="255"/>
      <c r="R1533" s="255"/>
      <c r="S1533" s="255"/>
      <c r="T1533" s="255"/>
      <c r="U1533" s="255"/>
      <c r="V1533" s="255"/>
      <c r="W1533" s="255"/>
      <c r="X1533" s="255"/>
      <c r="Y1533" s="255"/>
      <c r="Z1533" s="255"/>
      <c r="AA1533" s="255"/>
      <c r="AB1533" s="255"/>
      <c r="AC1533" s="255"/>
      <c r="AD1533" s="255"/>
      <c r="AE1533" s="255"/>
      <c r="AF1533" s="255"/>
      <c r="AG1533" s="255"/>
      <c r="AH1533" s="255"/>
      <c r="AI1533" s="255"/>
      <c r="AJ1533" s="255"/>
      <c r="AK1533" s="255"/>
      <c r="AL1533" s="255"/>
      <c r="AM1533" s="255"/>
      <c r="AN1533" s="255"/>
      <c r="AO1533" s="255"/>
      <c r="AP1533" s="255"/>
      <c r="AQ1533" s="255"/>
      <c r="AR1533" s="255"/>
      <c r="AS1533" s="255"/>
      <c r="AT1533" s="255"/>
      <c r="AU1533" s="255"/>
      <c r="AV1533" s="255"/>
      <c r="AW1533" s="255"/>
      <c r="AX1533" s="255"/>
    </row>
    <row r="1534" spans="2:50" x14ac:dyDescent="0.2">
      <c r="B1534" s="255"/>
      <c r="C1534" s="255"/>
      <c r="D1534" s="255"/>
      <c r="E1534" s="255"/>
      <c r="F1534" s="255"/>
      <c r="G1534" s="255"/>
      <c r="H1534" s="255"/>
      <c r="I1534" s="255"/>
      <c r="J1534" s="255"/>
      <c r="K1534" s="255"/>
      <c r="L1534" s="255"/>
      <c r="M1534" s="255"/>
      <c r="N1534" s="255"/>
      <c r="O1534" s="255"/>
      <c r="P1534" s="255"/>
      <c r="Q1534" s="255"/>
      <c r="R1534" s="255"/>
      <c r="S1534" s="255"/>
      <c r="T1534" s="255"/>
      <c r="U1534" s="255"/>
      <c r="V1534" s="255"/>
      <c r="W1534" s="255"/>
      <c r="X1534" s="255"/>
      <c r="Y1534" s="255"/>
      <c r="Z1534" s="255"/>
      <c r="AA1534" s="255"/>
      <c r="AB1534" s="255"/>
      <c r="AC1534" s="255"/>
      <c r="AD1534" s="255"/>
      <c r="AE1534" s="255"/>
      <c r="AF1534" s="255"/>
      <c r="AG1534" s="255"/>
      <c r="AH1534" s="255"/>
      <c r="AI1534" s="255"/>
      <c r="AJ1534" s="255"/>
      <c r="AK1534" s="255"/>
      <c r="AL1534" s="255"/>
      <c r="AM1534" s="255"/>
      <c r="AN1534" s="255"/>
      <c r="AO1534" s="255"/>
      <c r="AP1534" s="255"/>
      <c r="AQ1534" s="255"/>
      <c r="AR1534" s="255"/>
      <c r="AS1534" s="255"/>
      <c r="AT1534" s="255"/>
      <c r="AU1534" s="255"/>
      <c r="AV1534" s="255"/>
      <c r="AW1534" s="255"/>
      <c r="AX1534" s="255"/>
    </row>
    <row r="1535" spans="2:50" x14ac:dyDescent="0.2">
      <c r="B1535" s="255"/>
      <c r="C1535" s="255"/>
      <c r="D1535" s="255"/>
      <c r="E1535" s="255"/>
      <c r="F1535" s="255"/>
      <c r="G1535" s="255"/>
      <c r="H1535" s="255"/>
      <c r="I1535" s="255"/>
      <c r="J1535" s="255"/>
      <c r="K1535" s="255"/>
      <c r="L1535" s="255"/>
      <c r="M1535" s="255"/>
      <c r="N1535" s="255"/>
      <c r="O1535" s="255"/>
      <c r="P1535" s="255"/>
      <c r="Q1535" s="255"/>
      <c r="R1535" s="255"/>
      <c r="S1535" s="255"/>
      <c r="T1535" s="255"/>
      <c r="U1535" s="255"/>
      <c r="V1535" s="255"/>
      <c r="W1535" s="255"/>
      <c r="X1535" s="255"/>
      <c r="Y1535" s="255"/>
      <c r="Z1535" s="255"/>
      <c r="AA1535" s="255"/>
      <c r="AB1535" s="255"/>
      <c r="AC1535" s="255"/>
      <c r="AD1535" s="255"/>
      <c r="AE1535" s="255"/>
      <c r="AF1535" s="255"/>
      <c r="AG1535" s="255"/>
      <c r="AH1535" s="255"/>
      <c r="AI1535" s="255"/>
      <c r="AJ1535" s="255"/>
      <c r="AK1535" s="255"/>
      <c r="AL1535" s="255"/>
      <c r="AM1535" s="255"/>
      <c r="AN1535" s="255"/>
      <c r="AO1535" s="255"/>
      <c r="AP1535" s="255"/>
      <c r="AQ1535" s="255"/>
      <c r="AR1535" s="255"/>
      <c r="AS1535" s="255"/>
      <c r="AT1535" s="255"/>
      <c r="AU1535" s="255"/>
      <c r="AV1535" s="255"/>
      <c r="AW1535" s="255"/>
      <c r="AX1535" s="255"/>
    </row>
    <row r="1536" spans="2:50" x14ac:dyDescent="0.2">
      <c r="B1536" s="255"/>
      <c r="C1536" s="255"/>
      <c r="D1536" s="255"/>
      <c r="E1536" s="255"/>
      <c r="F1536" s="255"/>
      <c r="G1536" s="255"/>
      <c r="H1536" s="255"/>
      <c r="I1536" s="255"/>
      <c r="J1536" s="255"/>
      <c r="K1536" s="255"/>
      <c r="L1536" s="255"/>
      <c r="M1536" s="255"/>
      <c r="N1536" s="255"/>
      <c r="O1536" s="255"/>
      <c r="P1536" s="255"/>
      <c r="Q1536" s="255"/>
      <c r="R1536" s="255"/>
      <c r="S1536" s="255"/>
      <c r="T1536" s="255"/>
      <c r="U1536" s="255"/>
      <c r="V1536" s="255"/>
      <c r="W1536" s="255"/>
      <c r="X1536" s="255"/>
      <c r="Y1536" s="255"/>
      <c r="Z1536" s="255"/>
      <c r="AA1536" s="255"/>
      <c r="AB1536" s="255"/>
      <c r="AC1536" s="255"/>
      <c r="AD1536" s="255"/>
      <c r="AE1536" s="255"/>
      <c r="AF1536" s="255"/>
      <c r="AG1536" s="255"/>
      <c r="AH1536" s="255"/>
      <c r="AI1536" s="255"/>
      <c r="AJ1536" s="255"/>
      <c r="AK1536" s="255"/>
      <c r="AL1536" s="255"/>
      <c r="AM1536" s="255"/>
      <c r="AN1536" s="255"/>
      <c r="AO1536" s="255"/>
      <c r="AP1536" s="255"/>
      <c r="AQ1536" s="255"/>
      <c r="AR1536" s="255"/>
      <c r="AS1536" s="255"/>
      <c r="AT1536" s="255"/>
      <c r="AU1536" s="255"/>
      <c r="AV1536" s="255"/>
      <c r="AW1536" s="255"/>
      <c r="AX1536" s="255"/>
    </row>
    <row r="1537" spans="2:50" x14ac:dyDescent="0.2">
      <c r="B1537" s="255"/>
      <c r="C1537" s="255"/>
      <c r="D1537" s="255"/>
      <c r="E1537" s="255"/>
      <c r="F1537" s="255"/>
      <c r="G1537" s="255"/>
      <c r="H1537" s="255"/>
      <c r="I1537" s="255"/>
      <c r="J1537" s="255"/>
      <c r="K1537" s="255"/>
      <c r="L1537" s="255"/>
      <c r="M1537" s="255"/>
      <c r="N1537" s="255"/>
      <c r="O1537" s="255"/>
      <c r="P1537" s="255"/>
      <c r="Q1537" s="255"/>
      <c r="R1537" s="255"/>
      <c r="S1537" s="255"/>
      <c r="T1537" s="255"/>
      <c r="U1537" s="255"/>
      <c r="V1537" s="255"/>
      <c r="W1537" s="255"/>
      <c r="X1537" s="255"/>
      <c r="Y1537" s="255"/>
      <c r="Z1537" s="255"/>
      <c r="AA1537" s="255"/>
      <c r="AB1537" s="255"/>
      <c r="AC1537" s="255"/>
      <c r="AD1537" s="255"/>
      <c r="AE1537" s="255"/>
      <c r="AF1537" s="255"/>
      <c r="AG1537" s="255"/>
      <c r="AH1537" s="255"/>
      <c r="AI1537" s="255"/>
      <c r="AJ1537" s="255"/>
      <c r="AK1537" s="255"/>
      <c r="AL1537" s="255"/>
      <c r="AM1537" s="255"/>
      <c r="AN1537" s="255"/>
      <c r="AO1537" s="255"/>
      <c r="AP1537" s="255"/>
      <c r="AQ1537" s="255"/>
      <c r="AR1537" s="255"/>
      <c r="AS1537" s="255"/>
      <c r="AT1537" s="255"/>
      <c r="AU1537" s="255"/>
      <c r="AV1537" s="255"/>
      <c r="AW1537" s="255"/>
      <c r="AX1537" s="255"/>
    </row>
    <row r="1538" spans="2:50" x14ac:dyDescent="0.2">
      <c r="B1538" s="255"/>
      <c r="C1538" s="255"/>
      <c r="D1538" s="255"/>
      <c r="E1538" s="255"/>
      <c r="F1538" s="255"/>
      <c r="G1538" s="255"/>
      <c r="H1538" s="255"/>
      <c r="I1538" s="255"/>
      <c r="J1538" s="255"/>
      <c r="K1538" s="255"/>
      <c r="L1538" s="255"/>
      <c r="M1538" s="255"/>
      <c r="N1538" s="255"/>
      <c r="O1538" s="255"/>
      <c r="P1538" s="255"/>
      <c r="Q1538" s="255"/>
      <c r="R1538" s="255"/>
      <c r="S1538" s="255"/>
      <c r="T1538" s="255"/>
      <c r="U1538" s="255"/>
      <c r="V1538" s="255"/>
      <c r="W1538" s="255"/>
      <c r="X1538" s="255"/>
      <c r="Y1538" s="255"/>
      <c r="Z1538" s="255"/>
      <c r="AA1538" s="255"/>
      <c r="AB1538" s="255"/>
      <c r="AC1538" s="255"/>
      <c r="AD1538" s="255"/>
      <c r="AE1538" s="255"/>
      <c r="AF1538" s="255"/>
      <c r="AG1538" s="255"/>
      <c r="AH1538" s="255"/>
      <c r="AI1538" s="255"/>
      <c r="AJ1538" s="255"/>
      <c r="AK1538" s="255"/>
      <c r="AL1538" s="255"/>
      <c r="AM1538" s="255"/>
      <c r="AN1538" s="255"/>
      <c r="AO1538" s="255"/>
      <c r="AP1538" s="255"/>
      <c r="AQ1538" s="255"/>
      <c r="AR1538" s="255"/>
      <c r="AS1538" s="255"/>
      <c r="AT1538" s="255"/>
      <c r="AU1538" s="255"/>
      <c r="AV1538" s="255"/>
      <c r="AW1538" s="255"/>
      <c r="AX1538" s="255"/>
    </row>
    <row r="1539" spans="2:50" x14ac:dyDescent="0.2">
      <c r="B1539" s="255"/>
      <c r="C1539" s="255"/>
      <c r="D1539" s="255"/>
      <c r="E1539" s="255"/>
      <c r="F1539" s="255"/>
      <c r="G1539" s="255"/>
      <c r="H1539" s="255"/>
      <c r="I1539" s="255"/>
      <c r="J1539" s="255"/>
      <c r="K1539" s="255"/>
      <c r="L1539" s="255"/>
      <c r="M1539" s="255"/>
      <c r="N1539" s="255"/>
      <c r="O1539" s="255"/>
      <c r="P1539" s="255"/>
      <c r="Q1539" s="255"/>
      <c r="R1539" s="255"/>
      <c r="S1539" s="255"/>
      <c r="T1539" s="255"/>
      <c r="U1539" s="255"/>
      <c r="V1539" s="255"/>
      <c r="W1539" s="255"/>
      <c r="X1539" s="255"/>
      <c r="Y1539" s="255"/>
      <c r="Z1539" s="255"/>
      <c r="AA1539" s="255"/>
      <c r="AB1539" s="255"/>
      <c r="AC1539" s="255"/>
      <c r="AD1539" s="255"/>
      <c r="AE1539" s="255"/>
      <c r="AF1539" s="255"/>
      <c r="AG1539" s="255"/>
      <c r="AH1539" s="255"/>
      <c r="AI1539" s="255"/>
      <c r="AJ1539" s="255"/>
      <c r="AK1539" s="255"/>
      <c r="AL1539" s="255"/>
      <c r="AM1539" s="255"/>
      <c r="AN1539" s="255"/>
      <c r="AO1539" s="255"/>
      <c r="AP1539" s="255"/>
      <c r="AQ1539" s="255"/>
      <c r="AR1539" s="255"/>
      <c r="AS1539" s="255"/>
      <c r="AT1539" s="255"/>
      <c r="AU1539" s="255"/>
      <c r="AV1539" s="255"/>
      <c r="AW1539" s="255"/>
      <c r="AX1539" s="255"/>
    </row>
    <row r="1540" spans="2:50" x14ac:dyDescent="0.2">
      <c r="B1540" s="255"/>
      <c r="C1540" s="255"/>
      <c r="D1540" s="255"/>
      <c r="E1540" s="255"/>
      <c r="F1540" s="255"/>
      <c r="G1540" s="255"/>
      <c r="H1540" s="255"/>
      <c r="I1540" s="255"/>
      <c r="J1540" s="255"/>
      <c r="K1540" s="255"/>
      <c r="L1540" s="255"/>
      <c r="M1540" s="255"/>
      <c r="N1540" s="255"/>
      <c r="O1540" s="255"/>
      <c r="P1540" s="255"/>
      <c r="Q1540" s="255"/>
      <c r="R1540" s="255"/>
      <c r="S1540" s="255"/>
      <c r="T1540" s="255"/>
      <c r="U1540" s="255"/>
      <c r="V1540" s="255"/>
      <c r="W1540" s="255"/>
      <c r="X1540" s="255"/>
      <c r="Y1540" s="255"/>
      <c r="Z1540" s="255"/>
      <c r="AA1540" s="255"/>
      <c r="AB1540" s="255"/>
      <c r="AC1540" s="255"/>
      <c r="AD1540" s="255"/>
      <c r="AE1540" s="255"/>
      <c r="AF1540" s="255"/>
      <c r="AG1540" s="255"/>
      <c r="AH1540" s="255"/>
      <c r="AI1540" s="255"/>
      <c r="AJ1540" s="255"/>
      <c r="AK1540" s="255"/>
      <c r="AL1540" s="255"/>
      <c r="AM1540" s="255"/>
      <c r="AN1540" s="255"/>
      <c r="AO1540" s="255"/>
      <c r="AP1540" s="255"/>
      <c r="AQ1540" s="255"/>
      <c r="AR1540" s="255"/>
      <c r="AS1540" s="255"/>
      <c r="AT1540" s="255"/>
      <c r="AU1540" s="255"/>
      <c r="AV1540" s="255"/>
      <c r="AW1540" s="255"/>
      <c r="AX1540" s="255"/>
    </row>
    <row r="1541" spans="2:50" x14ac:dyDescent="0.2">
      <c r="B1541" s="255"/>
      <c r="C1541" s="255"/>
      <c r="D1541" s="255"/>
      <c r="E1541" s="255"/>
      <c r="F1541" s="255"/>
      <c r="G1541" s="255"/>
      <c r="H1541" s="255"/>
      <c r="I1541" s="255"/>
      <c r="J1541" s="255"/>
      <c r="K1541" s="255"/>
      <c r="L1541" s="255"/>
      <c r="M1541" s="255"/>
      <c r="N1541" s="255"/>
      <c r="O1541" s="255"/>
      <c r="P1541" s="255"/>
      <c r="Q1541" s="255"/>
      <c r="R1541" s="255"/>
      <c r="S1541" s="255"/>
      <c r="T1541" s="255"/>
      <c r="U1541" s="255"/>
      <c r="V1541" s="255"/>
      <c r="W1541" s="255"/>
      <c r="X1541" s="255"/>
      <c r="Y1541" s="255"/>
      <c r="Z1541" s="255"/>
      <c r="AA1541" s="255"/>
      <c r="AB1541" s="255"/>
      <c r="AC1541" s="255"/>
      <c r="AD1541" s="255"/>
      <c r="AE1541" s="255"/>
      <c r="AF1541" s="255"/>
      <c r="AG1541" s="255"/>
      <c r="AH1541" s="255"/>
      <c r="AI1541" s="255"/>
      <c r="AJ1541" s="255"/>
      <c r="AK1541" s="255"/>
      <c r="AL1541" s="255"/>
      <c r="AM1541" s="255"/>
      <c r="AN1541" s="255"/>
      <c r="AO1541" s="255"/>
      <c r="AP1541" s="255"/>
      <c r="AQ1541" s="255"/>
      <c r="AR1541" s="255"/>
      <c r="AS1541" s="255"/>
      <c r="AT1541" s="255"/>
      <c r="AU1541" s="255"/>
      <c r="AV1541" s="255"/>
      <c r="AW1541" s="255"/>
      <c r="AX1541" s="255"/>
    </row>
    <row r="1542" spans="2:50" x14ac:dyDescent="0.2">
      <c r="B1542" s="255"/>
      <c r="C1542" s="255"/>
      <c r="D1542" s="255"/>
      <c r="E1542" s="255"/>
      <c r="F1542" s="255"/>
      <c r="G1542" s="255"/>
      <c r="H1542" s="255"/>
      <c r="I1542" s="255"/>
      <c r="J1542" s="255"/>
      <c r="K1542" s="255"/>
      <c r="L1542" s="255"/>
      <c r="M1542" s="255"/>
      <c r="N1542" s="255"/>
      <c r="O1542" s="255"/>
      <c r="P1542" s="255"/>
      <c r="Q1542" s="255"/>
      <c r="R1542" s="255"/>
      <c r="S1542" s="255"/>
      <c r="T1542" s="255"/>
      <c r="U1542" s="255"/>
      <c r="V1542" s="255"/>
      <c r="W1542" s="255"/>
      <c r="X1542" s="255"/>
      <c r="Y1542" s="255"/>
      <c r="Z1542" s="255"/>
      <c r="AA1542" s="255"/>
      <c r="AB1542" s="255"/>
      <c r="AC1542" s="255"/>
      <c r="AD1542" s="255"/>
      <c r="AE1542" s="255"/>
      <c r="AF1542" s="255"/>
      <c r="AG1542" s="255"/>
      <c r="AH1542" s="255"/>
      <c r="AI1542" s="255"/>
      <c r="AJ1542" s="255"/>
      <c r="AK1542" s="255"/>
      <c r="AL1542" s="255"/>
      <c r="AM1542" s="255"/>
      <c r="AN1542" s="255"/>
      <c r="AO1542" s="255"/>
      <c r="AP1542" s="255"/>
      <c r="AQ1542" s="255"/>
      <c r="AR1542" s="255"/>
      <c r="AS1542" s="255"/>
      <c r="AT1542" s="255"/>
      <c r="AU1542" s="255"/>
      <c r="AV1542" s="255"/>
      <c r="AW1542" s="255"/>
      <c r="AX1542" s="255"/>
    </row>
    <row r="1543" spans="2:50" x14ac:dyDescent="0.2">
      <c r="B1543" s="255"/>
      <c r="C1543" s="255"/>
      <c r="D1543" s="255"/>
      <c r="E1543" s="255"/>
      <c r="F1543" s="255"/>
      <c r="G1543" s="255"/>
      <c r="H1543" s="255"/>
      <c r="I1543" s="255"/>
      <c r="J1543" s="255"/>
      <c r="K1543" s="255"/>
      <c r="L1543" s="255"/>
      <c r="M1543" s="255"/>
      <c r="N1543" s="255"/>
      <c r="O1543" s="255"/>
      <c r="P1543" s="255"/>
      <c r="Q1543" s="255"/>
      <c r="R1543" s="255"/>
      <c r="S1543" s="255"/>
      <c r="T1543" s="255"/>
      <c r="U1543" s="255"/>
      <c r="V1543" s="255"/>
      <c r="W1543" s="255"/>
      <c r="X1543" s="255"/>
      <c r="Y1543" s="255"/>
      <c r="Z1543" s="255"/>
      <c r="AA1543" s="255"/>
      <c r="AB1543" s="255"/>
      <c r="AC1543" s="255"/>
      <c r="AD1543" s="255"/>
      <c r="AE1543" s="255"/>
      <c r="AF1543" s="255"/>
      <c r="AG1543" s="255"/>
      <c r="AH1543" s="255"/>
      <c r="AI1543" s="255"/>
      <c r="AJ1543" s="255"/>
      <c r="AK1543" s="255"/>
      <c r="AL1543" s="255"/>
      <c r="AM1543" s="255"/>
      <c r="AN1543" s="255"/>
      <c r="AO1543" s="255"/>
      <c r="AP1543" s="255"/>
      <c r="AQ1543" s="255"/>
      <c r="AR1543" s="255"/>
      <c r="AS1543" s="255"/>
      <c r="AT1543" s="255"/>
      <c r="AU1543" s="255"/>
      <c r="AV1543" s="255"/>
      <c r="AW1543" s="255"/>
      <c r="AX1543" s="255"/>
    </row>
    <row r="1544" spans="2:50" x14ac:dyDescent="0.2">
      <c r="B1544" s="255"/>
      <c r="C1544" s="255"/>
      <c r="D1544" s="255"/>
      <c r="E1544" s="255"/>
      <c r="F1544" s="255"/>
      <c r="G1544" s="255"/>
      <c r="H1544" s="255"/>
      <c r="I1544" s="255"/>
      <c r="J1544" s="255"/>
      <c r="K1544" s="255"/>
      <c r="L1544" s="255"/>
      <c r="M1544" s="255"/>
      <c r="N1544" s="255"/>
      <c r="O1544" s="255"/>
      <c r="P1544" s="255"/>
      <c r="Q1544" s="255"/>
      <c r="R1544" s="255"/>
      <c r="S1544" s="255"/>
      <c r="T1544" s="255"/>
      <c r="U1544" s="255"/>
      <c r="V1544" s="255"/>
      <c r="W1544" s="255"/>
      <c r="X1544" s="255"/>
      <c r="Y1544" s="255"/>
      <c r="Z1544" s="255"/>
      <c r="AA1544" s="255"/>
      <c r="AB1544" s="255"/>
      <c r="AC1544" s="255"/>
      <c r="AD1544" s="255"/>
      <c r="AE1544" s="255"/>
      <c r="AF1544" s="255"/>
      <c r="AG1544" s="255"/>
      <c r="AH1544" s="255"/>
      <c r="AI1544" s="255"/>
      <c r="AJ1544" s="255"/>
      <c r="AK1544" s="255"/>
      <c r="AL1544" s="255"/>
      <c r="AM1544" s="255"/>
      <c r="AN1544" s="255"/>
      <c r="AO1544" s="255"/>
      <c r="AP1544" s="255"/>
      <c r="AQ1544" s="255"/>
      <c r="AR1544" s="255"/>
      <c r="AS1544" s="255"/>
      <c r="AT1544" s="255"/>
      <c r="AU1544" s="255"/>
      <c r="AV1544" s="255"/>
      <c r="AW1544" s="255"/>
      <c r="AX1544" s="255"/>
    </row>
    <row r="1545" spans="2:50" x14ac:dyDescent="0.2">
      <c r="B1545" s="255"/>
      <c r="C1545" s="255"/>
      <c r="D1545" s="255"/>
      <c r="E1545" s="255"/>
      <c r="F1545" s="255"/>
      <c r="G1545" s="255"/>
      <c r="H1545" s="255"/>
      <c r="I1545" s="255"/>
      <c r="J1545" s="255"/>
      <c r="K1545" s="255"/>
      <c r="L1545" s="255"/>
      <c r="M1545" s="255"/>
      <c r="N1545" s="255"/>
      <c r="O1545" s="255"/>
      <c r="P1545" s="255"/>
      <c r="Q1545" s="255"/>
      <c r="R1545" s="255"/>
      <c r="S1545" s="255"/>
      <c r="T1545" s="255"/>
      <c r="U1545" s="255"/>
      <c r="V1545" s="255"/>
      <c r="W1545" s="255"/>
      <c r="X1545" s="255"/>
      <c r="Y1545" s="255"/>
      <c r="Z1545" s="255"/>
      <c r="AA1545" s="255"/>
      <c r="AB1545" s="255"/>
      <c r="AC1545" s="255"/>
      <c r="AD1545" s="255"/>
      <c r="AE1545" s="255"/>
      <c r="AF1545" s="255"/>
      <c r="AG1545" s="255"/>
      <c r="AH1545" s="255"/>
      <c r="AI1545" s="255"/>
      <c r="AJ1545" s="255"/>
      <c r="AK1545" s="255"/>
      <c r="AL1545" s="255"/>
      <c r="AM1545" s="255"/>
      <c r="AN1545" s="255"/>
      <c r="AO1545" s="255"/>
      <c r="AP1545" s="255"/>
      <c r="AQ1545" s="255"/>
      <c r="AR1545" s="255"/>
      <c r="AS1545" s="255"/>
      <c r="AT1545" s="255"/>
      <c r="AU1545" s="255"/>
      <c r="AV1545" s="255"/>
      <c r="AW1545" s="255"/>
      <c r="AX1545" s="255"/>
    </row>
    <row r="1546" spans="2:50" x14ac:dyDescent="0.2">
      <c r="B1546" s="255"/>
      <c r="C1546" s="255"/>
      <c r="D1546" s="255"/>
      <c r="E1546" s="255"/>
      <c r="F1546" s="255"/>
      <c r="G1546" s="255"/>
      <c r="H1546" s="255"/>
      <c r="I1546" s="255"/>
      <c r="J1546" s="255"/>
      <c r="K1546" s="255"/>
      <c r="L1546" s="255"/>
      <c r="M1546" s="255"/>
      <c r="N1546" s="255"/>
      <c r="O1546" s="255"/>
      <c r="P1546" s="255"/>
      <c r="Q1546" s="255"/>
      <c r="R1546" s="255"/>
      <c r="S1546" s="255"/>
      <c r="T1546" s="255"/>
      <c r="U1546" s="255"/>
      <c r="V1546" s="255"/>
      <c r="W1546" s="255"/>
      <c r="X1546" s="255"/>
      <c r="Y1546" s="255"/>
      <c r="Z1546" s="255"/>
      <c r="AA1546" s="255"/>
      <c r="AB1546" s="255"/>
      <c r="AC1546" s="255"/>
      <c r="AD1546" s="255"/>
      <c r="AE1546" s="255"/>
      <c r="AF1546" s="255"/>
      <c r="AG1546" s="255"/>
      <c r="AH1546" s="255"/>
      <c r="AI1546" s="255"/>
      <c r="AJ1546" s="255"/>
      <c r="AK1546" s="255"/>
      <c r="AL1546" s="255"/>
      <c r="AM1546" s="255"/>
      <c r="AN1546" s="255"/>
      <c r="AO1546" s="255"/>
      <c r="AP1546" s="255"/>
      <c r="AQ1546" s="255"/>
      <c r="AR1546" s="255"/>
      <c r="AS1546" s="255"/>
      <c r="AT1546" s="255"/>
      <c r="AU1546" s="255"/>
      <c r="AV1546" s="255"/>
      <c r="AW1546" s="255"/>
      <c r="AX1546" s="255"/>
    </row>
    <row r="1547" spans="2:50" x14ac:dyDescent="0.2">
      <c r="B1547" s="255"/>
      <c r="C1547" s="255"/>
      <c r="D1547" s="255"/>
      <c r="E1547" s="255"/>
      <c r="F1547" s="255"/>
      <c r="G1547" s="255"/>
      <c r="H1547" s="255"/>
      <c r="I1547" s="255"/>
      <c r="J1547" s="255"/>
      <c r="K1547" s="255"/>
      <c r="L1547" s="255"/>
      <c r="M1547" s="255"/>
      <c r="N1547" s="255"/>
      <c r="O1547" s="255"/>
      <c r="P1547" s="255"/>
      <c r="Q1547" s="255"/>
      <c r="R1547" s="255"/>
      <c r="S1547" s="255"/>
      <c r="T1547" s="255"/>
      <c r="U1547" s="255"/>
      <c r="V1547" s="255"/>
      <c r="W1547" s="255"/>
      <c r="X1547" s="255"/>
      <c r="Y1547" s="255"/>
      <c r="Z1547" s="255"/>
      <c r="AA1547" s="255"/>
      <c r="AB1547" s="255"/>
      <c r="AC1547" s="255"/>
      <c r="AD1547" s="255"/>
      <c r="AE1547" s="255"/>
      <c r="AF1547" s="255"/>
      <c r="AG1547" s="255"/>
      <c r="AH1547" s="255"/>
      <c r="AI1547" s="255"/>
      <c r="AJ1547" s="255"/>
      <c r="AK1547" s="255"/>
      <c r="AL1547" s="255"/>
      <c r="AM1547" s="255"/>
      <c r="AN1547" s="255"/>
      <c r="AO1547" s="255"/>
      <c r="AP1547" s="255"/>
      <c r="AQ1547" s="255"/>
      <c r="AR1547" s="255"/>
      <c r="AS1547" s="255"/>
      <c r="AT1547" s="255"/>
      <c r="AU1547" s="255"/>
      <c r="AV1547" s="255"/>
      <c r="AW1547" s="255"/>
      <c r="AX1547" s="255"/>
    </row>
    <row r="1548" spans="2:50" x14ac:dyDescent="0.2">
      <c r="B1548" s="255"/>
      <c r="C1548" s="255"/>
      <c r="D1548" s="255"/>
      <c r="E1548" s="255"/>
      <c r="F1548" s="255"/>
      <c r="G1548" s="255"/>
      <c r="H1548" s="255"/>
      <c r="I1548" s="255"/>
      <c r="J1548" s="255"/>
      <c r="K1548" s="255"/>
      <c r="L1548" s="255"/>
      <c r="M1548" s="255"/>
      <c r="N1548" s="255"/>
      <c r="O1548" s="255"/>
      <c r="P1548" s="255"/>
      <c r="Q1548" s="255"/>
      <c r="R1548" s="255"/>
      <c r="S1548" s="255"/>
      <c r="T1548" s="255"/>
      <c r="U1548" s="255"/>
      <c r="V1548" s="255"/>
      <c r="W1548" s="255"/>
      <c r="X1548" s="255"/>
      <c r="Y1548" s="255"/>
      <c r="Z1548" s="255"/>
      <c r="AA1548" s="255"/>
      <c r="AB1548" s="255"/>
      <c r="AC1548" s="255"/>
      <c r="AD1548" s="255"/>
      <c r="AE1548" s="255"/>
      <c r="AF1548" s="255"/>
      <c r="AG1548" s="255"/>
      <c r="AH1548" s="255"/>
      <c r="AI1548" s="255"/>
      <c r="AJ1548" s="255"/>
      <c r="AK1548" s="255"/>
      <c r="AL1548" s="255"/>
      <c r="AM1548" s="255"/>
      <c r="AN1548" s="255"/>
      <c r="AO1548" s="255"/>
      <c r="AP1548" s="255"/>
      <c r="AQ1548" s="255"/>
      <c r="AR1548" s="255"/>
      <c r="AS1548" s="255"/>
      <c r="AT1548" s="255"/>
      <c r="AU1548" s="255"/>
      <c r="AV1548" s="255"/>
      <c r="AW1548" s="255"/>
      <c r="AX1548" s="255"/>
    </row>
    <row r="1549" spans="2:50" x14ac:dyDescent="0.2">
      <c r="B1549" s="255"/>
      <c r="C1549" s="255"/>
      <c r="D1549" s="255"/>
      <c r="E1549" s="255"/>
      <c r="F1549" s="255"/>
      <c r="G1549" s="255"/>
      <c r="H1549" s="255"/>
      <c r="I1549" s="255"/>
      <c r="J1549" s="255"/>
      <c r="K1549" s="255"/>
      <c r="L1549" s="255"/>
      <c r="M1549" s="255"/>
      <c r="N1549" s="255"/>
      <c r="O1549" s="255"/>
      <c r="P1549" s="255"/>
      <c r="Q1549" s="255"/>
      <c r="R1549" s="255"/>
      <c r="S1549" s="255"/>
      <c r="T1549" s="255"/>
      <c r="U1549" s="255"/>
      <c r="V1549" s="255"/>
      <c r="W1549" s="255"/>
      <c r="X1549" s="255"/>
      <c r="Y1549" s="255"/>
      <c r="Z1549" s="255"/>
      <c r="AA1549" s="255"/>
      <c r="AB1549" s="255"/>
      <c r="AC1549" s="255"/>
      <c r="AD1549" s="255"/>
      <c r="AE1549" s="255"/>
      <c r="AF1549" s="255"/>
      <c r="AG1549" s="255"/>
      <c r="AH1549" s="255"/>
      <c r="AI1549" s="255"/>
      <c r="AJ1549" s="255"/>
      <c r="AK1549" s="255"/>
      <c r="AL1549" s="255"/>
      <c r="AM1549" s="255"/>
      <c r="AN1549" s="255"/>
      <c r="AO1549" s="255"/>
      <c r="AP1549" s="255"/>
      <c r="AQ1549" s="255"/>
      <c r="AR1549" s="255"/>
      <c r="AS1549" s="255"/>
      <c r="AT1549" s="255"/>
      <c r="AU1549" s="255"/>
      <c r="AV1549" s="255"/>
      <c r="AW1549" s="255"/>
      <c r="AX1549" s="255"/>
    </row>
    <row r="1550" spans="2:50" x14ac:dyDescent="0.2">
      <c r="B1550" s="255"/>
      <c r="C1550" s="255"/>
      <c r="D1550" s="255"/>
      <c r="E1550" s="255"/>
      <c r="F1550" s="255"/>
      <c r="G1550" s="255"/>
      <c r="H1550" s="255"/>
      <c r="I1550" s="255"/>
      <c r="J1550" s="255"/>
      <c r="K1550" s="255"/>
      <c r="L1550" s="255"/>
      <c r="M1550" s="255"/>
      <c r="N1550" s="255"/>
      <c r="O1550" s="255"/>
      <c r="P1550" s="255"/>
      <c r="Q1550" s="255"/>
      <c r="R1550" s="255"/>
      <c r="S1550" s="255"/>
      <c r="T1550" s="255"/>
      <c r="U1550" s="255"/>
      <c r="V1550" s="255"/>
      <c r="W1550" s="255"/>
      <c r="X1550" s="255"/>
      <c r="Y1550" s="255"/>
      <c r="Z1550" s="255"/>
      <c r="AA1550" s="255"/>
      <c r="AB1550" s="255"/>
      <c r="AC1550" s="255"/>
      <c r="AD1550" s="255"/>
      <c r="AE1550" s="255"/>
      <c r="AF1550" s="255"/>
      <c r="AG1550" s="255"/>
      <c r="AH1550" s="255"/>
      <c r="AI1550" s="255"/>
      <c r="AJ1550" s="255"/>
      <c r="AK1550" s="255"/>
      <c r="AL1550" s="255"/>
      <c r="AM1550" s="255"/>
      <c r="AN1550" s="255"/>
      <c r="AO1550" s="255"/>
      <c r="AP1550" s="255"/>
      <c r="AQ1550" s="255"/>
      <c r="AR1550" s="255"/>
      <c r="AS1550" s="255"/>
      <c r="AT1550" s="255"/>
      <c r="AU1550" s="255"/>
      <c r="AV1550" s="255"/>
      <c r="AW1550" s="255"/>
      <c r="AX1550" s="255"/>
    </row>
    <row r="1551" spans="2:50" x14ac:dyDescent="0.2">
      <c r="B1551" s="255"/>
      <c r="C1551" s="255"/>
      <c r="D1551" s="255"/>
      <c r="E1551" s="255"/>
      <c r="F1551" s="255"/>
      <c r="G1551" s="255"/>
      <c r="H1551" s="255"/>
      <c r="I1551" s="255"/>
      <c r="J1551" s="255"/>
      <c r="K1551" s="255"/>
      <c r="L1551" s="255"/>
      <c r="M1551" s="255"/>
      <c r="N1551" s="255"/>
      <c r="O1551" s="255"/>
      <c r="P1551" s="255"/>
      <c r="Q1551" s="255"/>
      <c r="R1551" s="255"/>
      <c r="S1551" s="255"/>
      <c r="T1551" s="255"/>
      <c r="U1551" s="255"/>
      <c r="V1551" s="255"/>
      <c r="W1551" s="255"/>
      <c r="X1551" s="255"/>
      <c r="Y1551" s="255"/>
      <c r="Z1551" s="255"/>
      <c r="AA1551" s="255"/>
      <c r="AB1551" s="255"/>
      <c r="AC1551" s="255"/>
      <c r="AD1551" s="255"/>
      <c r="AE1551" s="255"/>
      <c r="AF1551" s="255"/>
      <c r="AG1551" s="255"/>
      <c r="AH1551" s="255"/>
      <c r="AI1551" s="255"/>
      <c r="AJ1551" s="255"/>
      <c r="AK1551" s="255"/>
      <c r="AL1551" s="255"/>
      <c r="AM1551" s="255"/>
      <c r="AN1551" s="255"/>
      <c r="AO1551" s="255"/>
      <c r="AP1551" s="255"/>
      <c r="AQ1551" s="255"/>
      <c r="AR1551" s="255"/>
      <c r="AS1551" s="255"/>
      <c r="AT1551" s="255"/>
      <c r="AU1551" s="255"/>
      <c r="AV1551" s="255"/>
      <c r="AW1551" s="255"/>
      <c r="AX1551" s="255"/>
    </row>
    <row r="1552" spans="2:50" x14ac:dyDescent="0.2">
      <c r="B1552" s="255"/>
      <c r="C1552" s="255"/>
      <c r="D1552" s="255"/>
      <c r="E1552" s="255"/>
      <c r="F1552" s="255"/>
      <c r="G1552" s="255"/>
      <c r="H1552" s="255"/>
      <c r="I1552" s="255"/>
      <c r="J1552" s="255"/>
      <c r="K1552" s="255"/>
      <c r="L1552" s="255"/>
      <c r="M1552" s="255"/>
      <c r="N1552" s="255"/>
      <c r="O1552" s="255"/>
      <c r="P1552" s="255"/>
      <c r="Q1552" s="255"/>
      <c r="R1552" s="255"/>
      <c r="S1552" s="255"/>
      <c r="T1552" s="255"/>
      <c r="U1552" s="255"/>
      <c r="V1552" s="255"/>
      <c r="W1552" s="255"/>
      <c r="X1552" s="255"/>
      <c r="Y1552" s="255"/>
      <c r="Z1552" s="255"/>
      <c r="AA1552" s="255"/>
      <c r="AB1552" s="255"/>
      <c r="AC1552" s="255"/>
      <c r="AD1552" s="255"/>
      <c r="AE1552" s="255"/>
      <c r="AF1552" s="255"/>
      <c r="AG1552" s="255"/>
      <c r="AH1552" s="255"/>
      <c r="AI1552" s="255"/>
      <c r="AJ1552" s="255"/>
      <c r="AK1552" s="255"/>
      <c r="AL1552" s="255"/>
      <c r="AM1552" s="255"/>
      <c r="AN1552" s="255"/>
      <c r="AO1552" s="255"/>
      <c r="AP1552" s="255"/>
      <c r="AQ1552" s="255"/>
      <c r="AR1552" s="255"/>
      <c r="AS1552" s="255"/>
      <c r="AT1552" s="255"/>
      <c r="AU1552" s="255"/>
      <c r="AV1552" s="255"/>
      <c r="AW1552" s="255"/>
      <c r="AX1552" s="255"/>
    </row>
    <row r="1553" spans="2:50" x14ac:dyDescent="0.2">
      <c r="B1553" s="255"/>
      <c r="C1553" s="255"/>
      <c r="D1553" s="255"/>
      <c r="E1553" s="255"/>
      <c r="F1553" s="255"/>
      <c r="G1553" s="255"/>
      <c r="H1553" s="255"/>
      <c r="I1553" s="255"/>
      <c r="J1553" s="255"/>
      <c r="K1553" s="255"/>
      <c r="L1553" s="255"/>
      <c r="M1553" s="255"/>
      <c r="N1553" s="255"/>
      <c r="O1553" s="255"/>
      <c r="P1553" s="255"/>
      <c r="Q1553" s="255"/>
      <c r="R1553" s="255"/>
      <c r="S1553" s="255"/>
      <c r="T1553" s="255"/>
      <c r="U1553" s="255"/>
      <c r="V1553" s="255"/>
      <c r="W1553" s="255"/>
      <c r="X1553" s="255"/>
      <c r="Y1553" s="255"/>
      <c r="Z1553" s="255"/>
      <c r="AA1553" s="255"/>
      <c r="AB1553" s="255"/>
      <c r="AC1553" s="255"/>
      <c r="AD1553" s="255"/>
      <c r="AE1553" s="255"/>
      <c r="AF1553" s="255"/>
      <c r="AG1553" s="255"/>
      <c r="AH1553" s="255"/>
      <c r="AI1553" s="255"/>
      <c r="AJ1553" s="255"/>
      <c r="AK1553" s="255"/>
      <c r="AL1553" s="255"/>
      <c r="AM1553" s="255"/>
      <c r="AN1553" s="255"/>
      <c r="AO1553" s="255"/>
      <c r="AP1553" s="255"/>
      <c r="AQ1553" s="255"/>
      <c r="AR1553" s="255"/>
      <c r="AS1553" s="255"/>
      <c r="AT1553" s="255"/>
      <c r="AU1553" s="255"/>
      <c r="AV1553" s="255"/>
      <c r="AW1553" s="255"/>
      <c r="AX1553" s="255"/>
    </row>
    <row r="1554" spans="2:50" x14ac:dyDescent="0.2">
      <c r="B1554" s="255"/>
      <c r="C1554" s="255"/>
      <c r="D1554" s="255"/>
      <c r="E1554" s="255"/>
      <c r="F1554" s="255"/>
      <c r="G1554" s="255"/>
      <c r="H1554" s="255"/>
      <c r="I1554" s="255"/>
      <c r="J1554" s="255"/>
      <c r="K1554" s="255"/>
      <c r="L1554" s="255"/>
      <c r="M1554" s="255"/>
      <c r="N1554" s="255"/>
      <c r="O1554" s="255"/>
      <c r="P1554" s="255"/>
      <c r="Q1554" s="255"/>
      <c r="R1554" s="255"/>
      <c r="S1554" s="255"/>
      <c r="T1554" s="255"/>
      <c r="U1554" s="255"/>
      <c r="V1554" s="255"/>
      <c r="W1554" s="255"/>
      <c r="X1554" s="255"/>
      <c r="Y1554" s="255"/>
      <c r="Z1554" s="255"/>
      <c r="AA1554" s="255"/>
      <c r="AB1554" s="255"/>
      <c r="AC1554" s="255"/>
      <c r="AD1554" s="255"/>
      <c r="AE1554" s="255"/>
      <c r="AF1554" s="255"/>
      <c r="AG1554" s="255"/>
      <c r="AH1554" s="255"/>
      <c r="AI1554" s="255"/>
      <c r="AJ1554" s="255"/>
      <c r="AK1554" s="255"/>
      <c r="AL1554" s="255"/>
      <c r="AM1554" s="255"/>
      <c r="AN1554" s="255"/>
      <c r="AO1554" s="255"/>
      <c r="AP1554" s="255"/>
      <c r="AQ1554" s="255"/>
      <c r="AR1554" s="255"/>
      <c r="AS1554" s="255"/>
      <c r="AT1554" s="255"/>
      <c r="AU1554" s="255"/>
      <c r="AV1554" s="255"/>
      <c r="AW1554" s="255"/>
      <c r="AX1554" s="255"/>
    </row>
    <row r="1555" spans="2:50" x14ac:dyDescent="0.2">
      <c r="B1555" s="255"/>
      <c r="C1555" s="255"/>
      <c r="D1555" s="255"/>
      <c r="E1555" s="255"/>
      <c r="F1555" s="255"/>
      <c r="G1555" s="255"/>
      <c r="H1555" s="255"/>
      <c r="I1555" s="255"/>
      <c r="J1555" s="255"/>
      <c r="K1555" s="255"/>
      <c r="L1555" s="255"/>
      <c r="M1555" s="255"/>
      <c r="N1555" s="255"/>
      <c r="O1555" s="255"/>
      <c r="P1555" s="255"/>
      <c r="Q1555" s="255"/>
      <c r="R1555" s="255"/>
      <c r="S1555" s="255"/>
      <c r="T1555" s="255"/>
      <c r="U1555" s="255"/>
      <c r="V1555" s="255"/>
      <c r="W1555" s="255"/>
      <c r="X1555" s="255"/>
      <c r="Y1555" s="255"/>
      <c r="Z1555" s="255"/>
      <c r="AA1555" s="255"/>
      <c r="AB1555" s="255"/>
      <c r="AC1555" s="255"/>
      <c r="AD1555" s="255"/>
      <c r="AE1555" s="255"/>
      <c r="AF1555" s="255"/>
      <c r="AG1555" s="255"/>
      <c r="AH1555" s="255"/>
      <c r="AI1555" s="255"/>
      <c r="AJ1555" s="255"/>
      <c r="AK1555" s="255"/>
      <c r="AL1555" s="255"/>
      <c r="AM1555" s="255"/>
      <c r="AN1555" s="255"/>
      <c r="AO1555" s="255"/>
      <c r="AP1555" s="255"/>
      <c r="AQ1555" s="255"/>
      <c r="AR1555" s="255"/>
      <c r="AS1555" s="255"/>
      <c r="AT1555" s="255"/>
      <c r="AU1555" s="255"/>
      <c r="AV1555" s="255"/>
      <c r="AW1555" s="255"/>
      <c r="AX1555" s="255"/>
    </row>
    <row r="1556" spans="2:50" x14ac:dyDescent="0.2">
      <c r="B1556" s="255"/>
      <c r="C1556" s="255"/>
      <c r="D1556" s="255"/>
      <c r="E1556" s="255"/>
      <c r="F1556" s="255"/>
      <c r="G1556" s="255"/>
      <c r="H1556" s="255"/>
      <c r="I1556" s="255"/>
      <c r="J1556" s="255"/>
      <c r="K1556" s="255"/>
      <c r="L1556" s="255"/>
      <c r="M1556" s="255"/>
      <c r="N1556" s="255"/>
      <c r="O1556" s="255"/>
      <c r="P1556" s="255"/>
      <c r="Q1556" s="255"/>
      <c r="R1556" s="255"/>
      <c r="S1556" s="255"/>
      <c r="T1556" s="255"/>
      <c r="U1556" s="255"/>
      <c r="V1556" s="255"/>
      <c r="W1556" s="255"/>
      <c r="X1556" s="255"/>
      <c r="Y1556" s="255"/>
      <c r="Z1556" s="255"/>
      <c r="AA1556" s="255"/>
      <c r="AB1556" s="255"/>
      <c r="AC1556" s="255"/>
      <c r="AD1556" s="255"/>
      <c r="AE1556" s="255"/>
      <c r="AF1556" s="255"/>
      <c r="AG1556" s="255"/>
      <c r="AH1556" s="255"/>
      <c r="AI1556" s="255"/>
      <c r="AJ1556" s="255"/>
      <c r="AK1556" s="255"/>
      <c r="AL1556" s="255"/>
      <c r="AM1556" s="255"/>
      <c r="AN1556" s="255"/>
      <c r="AO1556" s="255"/>
      <c r="AP1556" s="255"/>
      <c r="AQ1556" s="255"/>
      <c r="AR1556" s="255"/>
      <c r="AS1556" s="255"/>
      <c r="AT1556" s="255"/>
      <c r="AU1556" s="255"/>
      <c r="AV1556" s="255"/>
      <c r="AW1556" s="255"/>
      <c r="AX1556" s="255"/>
    </row>
    <row r="1557" spans="2:50" x14ac:dyDescent="0.2">
      <c r="B1557" s="255"/>
      <c r="C1557" s="255"/>
      <c r="D1557" s="255"/>
      <c r="E1557" s="255"/>
      <c r="F1557" s="255"/>
      <c r="G1557" s="255"/>
      <c r="H1557" s="255"/>
      <c r="I1557" s="255"/>
      <c r="J1557" s="255"/>
      <c r="K1557" s="255"/>
      <c r="L1557" s="255"/>
      <c r="M1557" s="255"/>
      <c r="N1557" s="255"/>
      <c r="O1557" s="255"/>
      <c r="P1557" s="255"/>
      <c r="Q1557" s="255"/>
      <c r="R1557" s="255"/>
      <c r="S1557" s="255"/>
      <c r="T1557" s="255"/>
      <c r="U1557" s="255"/>
      <c r="V1557" s="255"/>
      <c r="W1557" s="255"/>
      <c r="X1557" s="255"/>
      <c r="Y1557" s="255"/>
      <c r="Z1557" s="255"/>
      <c r="AA1557" s="255"/>
      <c r="AB1557" s="255"/>
      <c r="AC1557" s="255"/>
      <c r="AD1557" s="255"/>
      <c r="AE1557" s="255"/>
      <c r="AF1557" s="255"/>
      <c r="AG1557" s="255"/>
      <c r="AH1557" s="255"/>
      <c r="AI1557" s="255"/>
      <c r="AJ1557" s="255"/>
      <c r="AK1557" s="255"/>
      <c r="AL1557" s="255"/>
      <c r="AM1557" s="255"/>
      <c r="AN1557" s="255"/>
      <c r="AO1557" s="255"/>
      <c r="AP1557" s="255"/>
      <c r="AQ1557" s="255"/>
      <c r="AR1557" s="255"/>
      <c r="AS1557" s="255"/>
      <c r="AT1557" s="255"/>
      <c r="AU1557" s="255"/>
      <c r="AV1557" s="255"/>
      <c r="AW1557" s="255"/>
      <c r="AX1557" s="255"/>
    </row>
    <row r="1558" spans="2:50" x14ac:dyDescent="0.2">
      <c r="B1558" s="255"/>
      <c r="C1558" s="255"/>
      <c r="D1558" s="255"/>
      <c r="E1558" s="255"/>
      <c r="F1558" s="255"/>
      <c r="G1558" s="255"/>
      <c r="H1558" s="255"/>
      <c r="I1558" s="255"/>
      <c r="J1558" s="255"/>
      <c r="K1558" s="255"/>
      <c r="L1558" s="255"/>
      <c r="M1558" s="255"/>
      <c r="N1558" s="255"/>
      <c r="O1558" s="255"/>
      <c r="P1558" s="255"/>
      <c r="Q1558" s="255"/>
      <c r="R1558" s="255"/>
      <c r="S1558" s="255"/>
      <c r="T1558" s="255"/>
      <c r="U1558" s="255"/>
      <c r="V1558" s="255"/>
      <c r="W1558" s="255"/>
      <c r="X1558" s="255"/>
      <c r="Y1558" s="255"/>
      <c r="Z1558" s="255"/>
      <c r="AA1558" s="255"/>
      <c r="AB1558" s="255"/>
      <c r="AC1558" s="255"/>
      <c r="AD1558" s="255"/>
      <c r="AE1558" s="255"/>
      <c r="AF1558" s="255"/>
      <c r="AG1558" s="255"/>
      <c r="AH1558" s="255"/>
      <c r="AI1558" s="255"/>
      <c r="AJ1558" s="255"/>
      <c r="AK1558" s="255"/>
      <c r="AL1558" s="255"/>
      <c r="AM1558" s="255"/>
      <c r="AN1558" s="255"/>
      <c r="AO1558" s="255"/>
      <c r="AP1558" s="255"/>
      <c r="AQ1558" s="255"/>
      <c r="AR1558" s="255"/>
      <c r="AS1558" s="255"/>
      <c r="AT1558" s="255"/>
      <c r="AU1558" s="255"/>
      <c r="AV1558" s="255"/>
      <c r="AW1558" s="255"/>
      <c r="AX1558" s="255"/>
    </row>
    <row r="1559" spans="2:50" x14ac:dyDescent="0.2">
      <c r="B1559" s="255"/>
      <c r="C1559" s="255"/>
      <c r="D1559" s="255"/>
      <c r="E1559" s="255"/>
      <c r="F1559" s="255"/>
      <c r="G1559" s="255"/>
      <c r="H1559" s="255"/>
      <c r="I1559" s="255"/>
      <c r="J1559" s="255"/>
      <c r="K1559" s="255"/>
      <c r="L1559" s="255"/>
      <c r="M1559" s="255"/>
      <c r="N1559" s="255"/>
      <c r="O1559" s="255"/>
      <c r="P1559" s="255"/>
      <c r="Q1559" s="255"/>
      <c r="R1559" s="255"/>
      <c r="S1559" s="255"/>
      <c r="T1559" s="255"/>
      <c r="U1559" s="255"/>
      <c r="V1559" s="255"/>
      <c r="W1559" s="255"/>
      <c r="X1559" s="255"/>
      <c r="Y1559" s="255"/>
      <c r="Z1559" s="255"/>
      <c r="AA1559" s="255"/>
      <c r="AB1559" s="255"/>
      <c r="AC1559" s="255"/>
      <c r="AD1559" s="255"/>
      <c r="AE1559" s="255"/>
      <c r="AF1559" s="255"/>
      <c r="AG1559" s="255"/>
      <c r="AH1559" s="255"/>
      <c r="AI1559" s="255"/>
      <c r="AJ1559" s="255"/>
      <c r="AK1559" s="255"/>
      <c r="AL1559" s="255"/>
      <c r="AM1559" s="255"/>
      <c r="AN1559" s="255"/>
      <c r="AO1559" s="255"/>
      <c r="AP1559" s="255"/>
      <c r="AQ1559" s="255"/>
      <c r="AR1559" s="255"/>
      <c r="AS1559" s="255"/>
      <c r="AT1559" s="255"/>
      <c r="AU1559" s="255"/>
      <c r="AV1559" s="255"/>
      <c r="AW1559" s="255"/>
      <c r="AX1559" s="255"/>
    </row>
    <row r="1560" spans="2:50" x14ac:dyDescent="0.2">
      <c r="B1560" s="255"/>
      <c r="C1560" s="255"/>
      <c r="D1560" s="255"/>
      <c r="E1560" s="255"/>
      <c r="F1560" s="255"/>
      <c r="G1560" s="255"/>
      <c r="H1560" s="255"/>
      <c r="I1560" s="255"/>
      <c r="J1560" s="255"/>
      <c r="K1560" s="255"/>
      <c r="L1560" s="255"/>
      <c r="M1560" s="255"/>
      <c r="N1560" s="255"/>
      <c r="O1560" s="255"/>
      <c r="P1560" s="255"/>
      <c r="Q1560" s="255"/>
      <c r="R1560" s="255"/>
      <c r="S1560" s="255"/>
      <c r="T1560" s="255"/>
      <c r="U1560" s="255"/>
      <c r="V1560" s="255"/>
      <c r="W1560" s="255"/>
      <c r="X1560" s="255"/>
      <c r="Y1560" s="255"/>
      <c r="Z1560" s="255"/>
      <c r="AA1560" s="255"/>
      <c r="AB1560" s="255"/>
      <c r="AC1560" s="255"/>
      <c r="AD1560" s="255"/>
      <c r="AE1560" s="255"/>
      <c r="AF1560" s="255"/>
      <c r="AG1560" s="255"/>
      <c r="AH1560" s="255"/>
      <c r="AI1560" s="255"/>
      <c r="AJ1560" s="255"/>
      <c r="AK1560" s="255"/>
      <c r="AL1560" s="255"/>
      <c r="AM1560" s="255"/>
      <c r="AN1560" s="255"/>
      <c r="AO1560" s="255"/>
      <c r="AP1560" s="255"/>
      <c r="AQ1560" s="255"/>
      <c r="AR1560" s="255"/>
      <c r="AS1560" s="255"/>
      <c r="AT1560" s="255"/>
      <c r="AU1560" s="255"/>
      <c r="AV1560" s="255"/>
      <c r="AW1560" s="255"/>
      <c r="AX1560" s="255"/>
    </row>
    <row r="1561" spans="2:50" x14ac:dyDescent="0.2">
      <c r="B1561" s="255"/>
      <c r="C1561" s="255"/>
      <c r="D1561" s="255"/>
      <c r="E1561" s="255"/>
      <c r="F1561" s="255"/>
      <c r="G1561" s="255"/>
      <c r="H1561" s="255"/>
      <c r="I1561" s="255"/>
      <c r="J1561" s="255"/>
      <c r="K1561" s="255"/>
      <c r="L1561" s="255"/>
      <c r="M1561" s="255"/>
      <c r="N1561" s="255"/>
      <c r="O1561" s="255"/>
      <c r="P1561" s="255"/>
      <c r="Q1561" s="255"/>
      <c r="R1561" s="255"/>
      <c r="S1561" s="255"/>
      <c r="T1561" s="255"/>
      <c r="U1561" s="255"/>
      <c r="V1561" s="255"/>
      <c r="W1561" s="255"/>
      <c r="X1561" s="255"/>
      <c r="Y1561" s="255"/>
      <c r="Z1561" s="255"/>
      <c r="AA1561" s="255"/>
      <c r="AB1561" s="255"/>
      <c r="AC1561" s="255"/>
      <c r="AD1561" s="255"/>
      <c r="AE1561" s="255"/>
      <c r="AF1561" s="255"/>
      <c r="AG1561" s="255"/>
      <c r="AH1561" s="255"/>
      <c r="AI1561" s="255"/>
      <c r="AJ1561" s="255"/>
      <c r="AK1561" s="255"/>
      <c r="AL1561" s="255"/>
      <c r="AM1561" s="255"/>
      <c r="AN1561" s="255"/>
      <c r="AO1561" s="255"/>
      <c r="AP1561" s="255"/>
      <c r="AQ1561" s="255"/>
      <c r="AR1561" s="255"/>
      <c r="AS1561" s="255"/>
      <c r="AT1561" s="255"/>
      <c r="AU1561" s="255"/>
      <c r="AV1561" s="255"/>
      <c r="AW1561" s="255"/>
      <c r="AX1561" s="255"/>
    </row>
    <row r="1562" spans="2:50" x14ac:dyDescent="0.2">
      <c r="B1562" s="255"/>
      <c r="C1562" s="255"/>
      <c r="D1562" s="255"/>
      <c r="E1562" s="255"/>
      <c r="F1562" s="255"/>
      <c r="G1562" s="255"/>
      <c r="H1562" s="255"/>
      <c r="I1562" s="255"/>
      <c r="J1562" s="255"/>
      <c r="K1562" s="255"/>
      <c r="L1562" s="255"/>
      <c r="M1562" s="255"/>
      <c r="N1562" s="255"/>
      <c r="O1562" s="255"/>
      <c r="P1562" s="255"/>
      <c r="Q1562" s="255"/>
      <c r="R1562" s="255"/>
      <c r="S1562" s="255"/>
      <c r="T1562" s="255"/>
      <c r="U1562" s="255"/>
      <c r="V1562" s="255"/>
      <c r="W1562" s="255"/>
      <c r="X1562" s="255"/>
      <c r="Y1562" s="255"/>
      <c r="Z1562" s="255"/>
      <c r="AA1562" s="255"/>
      <c r="AB1562" s="255"/>
      <c r="AC1562" s="255"/>
      <c r="AD1562" s="255"/>
      <c r="AE1562" s="255"/>
      <c r="AF1562" s="255"/>
      <c r="AG1562" s="255"/>
      <c r="AH1562" s="255"/>
      <c r="AI1562" s="255"/>
      <c r="AJ1562" s="255"/>
      <c r="AK1562" s="255"/>
      <c r="AL1562" s="255"/>
      <c r="AM1562" s="255"/>
      <c r="AN1562" s="255"/>
      <c r="AO1562" s="255"/>
      <c r="AP1562" s="255"/>
      <c r="AQ1562" s="255"/>
      <c r="AR1562" s="255"/>
      <c r="AS1562" s="255"/>
      <c r="AT1562" s="255"/>
      <c r="AU1562" s="255"/>
      <c r="AV1562" s="255"/>
      <c r="AW1562" s="255"/>
      <c r="AX1562" s="255"/>
    </row>
    <row r="1563" spans="2:50" x14ac:dyDescent="0.2">
      <c r="B1563" s="255"/>
      <c r="C1563" s="255"/>
      <c r="D1563" s="255"/>
      <c r="E1563" s="255"/>
      <c r="F1563" s="255"/>
      <c r="G1563" s="255"/>
      <c r="H1563" s="255"/>
      <c r="I1563" s="255"/>
      <c r="J1563" s="255"/>
      <c r="K1563" s="255"/>
      <c r="L1563" s="255"/>
      <c r="M1563" s="255"/>
      <c r="N1563" s="255"/>
      <c r="O1563" s="255"/>
      <c r="P1563" s="255"/>
      <c r="Q1563" s="255"/>
      <c r="R1563" s="255"/>
      <c r="S1563" s="255"/>
      <c r="T1563" s="255"/>
      <c r="U1563" s="255"/>
      <c r="V1563" s="255"/>
      <c r="W1563" s="255"/>
      <c r="X1563" s="255"/>
      <c r="Y1563" s="255"/>
      <c r="Z1563" s="255"/>
      <c r="AA1563" s="255"/>
      <c r="AB1563" s="255"/>
      <c r="AC1563" s="255"/>
      <c r="AD1563" s="255"/>
      <c r="AE1563" s="255"/>
      <c r="AF1563" s="255"/>
      <c r="AG1563" s="255"/>
      <c r="AH1563" s="255"/>
      <c r="AI1563" s="255"/>
      <c r="AJ1563" s="255"/>
      <c r="AK1563" s="255"/>
      <c r="AL1563" s="255"/>
      <c r="AM1563" s="255"/>
      <c r="AN1563" s="255"/>
      <c r="AO1563" s="255"/>
      <c r="AP1563" s="255"/>
      <c r="AQ1563" s="255"/>
      <c r="AR1563" s="255"/>
      <c r="AS1563" s="255"/>
      <c r="AT1563" s="255"/>
      <c r="AU1563" s="255"/>
      <c r="AV1563" s="255"/>
      <c r="AW1563" s="255"/>
      <c r="AX1563" s="255"/>
    </row>
    <row r="1564" spans="2:50" x14ac:dyDescent="0.2">
      <c r="B1564" s="255"/>
      <c r="C1564" s="255"/>
      <c r="D1564" s="255"/>
      <c r="E1564" s="255"/>
      <c r="F1564" s="255"/>
      <c r="G1564" s="255"/>
      <c r="H1564" s="255"/>
      <c r="I1564" s="255"/>
      <c r="J1564" s="255"/>
      <c r="K1564" s="255"/>
      <c r="L1564" s="255"/>
      <c r="M1564" s="255"/>
      <c r="N1564" s="255"/>
      <c r="O1564" s="255"/>
      <c r="P1564" s="255"/>
      <c r="Q1564" s="255"/>
      <c r="R1564" s="255"/>
      <c r="S1564" s="255"/>
      <c r="T1564" s="255"/>
      <c r="U1564" s="255"/>
      <c r="V1564" s="255"/>
      <c r="W1564" s="255"/>
      <c r="X1564" s="255"/>
      <c r="Y1564" s="255"/>
      <c r="Z1564" s="255"/>
      <c r="AA1564" s="255"/>
      <c r="AB1564" s="255"/>
      <c r="AC1564" s="255"/>
      <c r="AD1564" s="255"/>
      <c r="AE1564" s="255"/>
      <c r="AF1564" s="255"/>
      <c r="AG1564" s="255"/>
      <c r="AH1564" s="255"/>
      <c r="AI1564" s="255"/>
      <c r="AJ1564" s="255"/>
      <c r="AK1564" s="255"/>
      <c r="AL1564" s="255"/>
      <c r="AM1564" s="255"/>
      <c r="AN1564" s="255"/>
      <c r="AO1564" s="255"/>
      <c r="AP1564" s="255"/>
      <c r="AQ1564" s="255"/>
      <c r="AR1564" s="255"/>
      <c r="AS1564" s="255"/>
      <c r="AT1564" s="255"/>
      <c r="AU1564" s="255"/>
      <c r="AV1564" s="255"/>
      <c r="AW1564" s="255"/>
      <c r="AX1564" s="255"/>
    </row>
    <row r="1565" spans="2:50" x14ac:dyDescent="0.2">
      <c r="B1565" s="255"/>
      <c r="C1565" s="255"/>
      <c r="D1565" s="255"/>
      <c r="E1565" s="255"/>
      <c r="F1565" s="255"/>
      <c r="G1565" s="255"/>
      <c r="H1565" s="255"/>
      <c r="I1565" s="255"/>
      <c r="J1565" s="255"/>
      <c r="K1565" s="255"/>
      <c r="L1565" s="255"/>
      <c r="M1565" s="255"/>
      <c r="N1565" s="255"/>
      <c r="O1565" s="255"/>
      <c r="P1565" s="255"/>
      <c r="Q1565" s="255"/>
      <c r="R1565" s="255"/>
      <c r="S1565" s="255"/>
      <c r="T1565" s="255"/>
      <c r="U1565" s="255"/>
      <c r="V1565" s="255"/>
      <c r="W1565" s="255"/>
      <c r="X1565" s="255"/>
      <c r="Y1565" s="255"/>
      <c r="Z1565" s="255"/>
      <c r="AA1565" s="255"/>
      <c r="AB1565" s="255"/>
      <c r="AC1565" s="255"/>
      <c r="AD1565" s="255"/>
      <c r="AE1565" s="255"/>
      <c r="AF1565" s="255"/>
      <c r="AG1565" s="255"/>
      <c r="AH1565" s="255"/>
      <c r="AI1565" s="255"/>
      <c r="AJ1565" s="255"/>
      <c r="AK1565" s="255"/>
      <c r="AL1565" s="255"/>
      <c r="AM1565" s="255"/>
      <c r="AN1565" s="255"/>
      <c r="AO1565" s="255"/>
      <c r="AP1565" s="255"/>
      <c r="AQ1565" s="255"/>
      <c r="AR1565" s="255"/>
      <c r="AS1565" s="255"/>
      <c r="AT1565" s="255"/>
      <c r="AU1565" s="255"/>
      <c r="AV1565" s="255"/>
      <c r="AW1565" s="255"/>
      <c r="AX1565" s="255"/>
    </row>
    <row r="1566" spans="2:50" x14ac:dyDescent="0.2">
      <c r="B1566" s="255"/>
      <c r="C1566" s="255"/>
      <c r="D1566" s="255"/>
      <c r="E1566" s="255"/>
      <c r="F1566" s="255"/>
      <c r="G1566" s="255"/>
      <c r="H1566" s="255"/>
      <c r="I1566" s="255"/>
      <c r="J1566" s="255"/>
      <c r="K1566" s="255"/>
      <c r="L1566" s="255"/>
      <c r="M1566" s="255"/>
      <c r="N1566" s="255"/>
      <c r="O1566" s="255"/>
      <c r="P1566" s="255"/>
      <c r="Q1566" s="255"/>
      <c r="R1566" s="255"/>
      <c r="S1566" s="255"/>
      <c r="T1566" s="255"/>
      <c r="U1566" s="255"/>
      <c r="V1566" s="255"/>
      <c r="W1566" s="255"/>
      <c r="X1566" s="255"/>
      <c r="Y1566" s="255"/>
      <c r="Z1566" s="255"/>
      <c r="AA1566" s="255"/>
      <c r="AB1566" s="255"/>
      <c r="AC1566" s="255"/>
      <c r="AD1566" s="255"/>
      <c r="AE1566" s="255"/>
      <c r="AF1566" s="255"/>
      <c r="AG1566" s="255"/>
      <c r="AH1566" s="255"/>
      <c r="AI1566" s="255"/>
      <c r="AJ1566" s="255"/>
      <c r="AK1566" s="255"/>
      <c r="AL1566" s="255"/>
      <c r="AM1566" s="255"/>
      <c r="AN1566" s="255"/>
      <c r="AO1566" s="255"/>
      <c r="AP1566" s="255"/>
      <c r="AQ1566" s="255"/>
      <c r="AR1566" s="255"/>
      <c r="AS1566" s="255"/>
      <c r="AT1566" s="255"/>
      <c r="AU1566" s="255"/>
      <c r="AV1566" s="255"/>
      <c r="AW1566" s="255"/>
      <c r="AX1566" s="255"/>
    </row>
    <row r="1567" spans="2:50" x14ac:dyDescent="0.2">
      <c r="B1567" s="255"/>
      <c r="C1567" s="255"/>
      <c r="D1567" s="255"/>
      <c r="E1567" s="255"/>
      <c r="F1567" s="255"/>
      <c r="G1567" s="255"/>
      <c r="H1567" s="255"/>
      <c r="I1567" s="255"/>
      <c r="J1567" s="255"/>
      <c r="K1567" s="255"/>
      <c r="L1567" s="255"/>
      <c r="M1567" s="255"/>
      <c r="N1567" s="255"/>
      <c r="O1567" s="255"/>
      <c r="P1567" s="255"/>
      <c r="Q1567" s="255"/>
      <c r="R1567" s="255"/>
      <c r="S1567" s="255"/>
      <c r="T1567" s="255"/>
      <c r="U1567" s="255"/>
      <c r="V1567" s="255"/>
      <c r="W1567" s="255"/>
      <c r="X1567" s="255"/>
      <c r="Y1567" s="255"/>
      <c r="Z1567" s="255"/>
      <c r="AA1567" s="255"/>
      <c r="AB1567" s="255"/>
      <c r="AC1567" s="255"/>
      <c r="AD1567" s="255"/>
      <c r="AE1567" s="255"/>
      <c r="AF1567" s="255"/>
      <c r="AG1567" s="255"/>
      <c r="AH1567" s="255"/>
      <c r="AI1567" s="255"/>
      <c r="AJ1567" s="255"/>
      <c r="AK1567" s="255"/>
      <c r="AL1567" s="255"/>
      <c r="AM1567" s="255"/>
      <c r="AN1567" s="255"/>
      <c r="AO1567" s="255"/>
      <c r="AP1567" s="255"/>
      <c r="AQ1567" s="255"/>
      <c r="AR1567" s="255"/>
      <c r="AS1567" s="255"/>
      <c r="AT1567" s="255"/>
      <c r="AU1567" s="255"/>
      <c r="AV1567" s="255"/>
      <c r="AW1567" s="255"/>
      <c r="AX1567" s="255"/>
    </row>
    <row r="1568" spans="2:50" x14ac:dyDescent="0.2">
      <c r="B1568" s="255"/>
      <c r="C1568" s="255"/>
      <c r="D1568" s="255"/>
      <c r="E1568" s="255"/>
      <c r="F1568" s="255"/>
      <c r="G1568" s="255"/>
      <c r="H1568" s="255"/>
      <c r="I1568" s="255"/>
      <c r="J1568" s="255"/>
      <c r="K1568" s="255"/>
      <c r="L1568" s="255"/>
      <c r="M1568" s="255"/>
      <c r="N1568" s="255"/>
      <c r="O1568" s="255"/>
      <c r="P1568" s="255"/>
      <c r="Q1568" s="255"/>
      <c r="R1568" s="255"/>
      <c r="S1568" s="255"/>
      <c r="T1568" s="255"/>
      <c r="U1568" s="255"/>
      <c r="V1568" s="255"/>
      <c r="W1568" s="255"/>
      <c r="X1568" s="255"/>
      <c r="Y1568" s="255"/>
      <c r="Z1568" s="255"/>
      <c r="AA1568" s="255"/>
      <c r="AB1568" s="255"/>
      <c r="AC1568" s="255"/>
      <c r="AD1568" s="255"/>
      <c r="AE1568" s="255"/>
      <c r="AF1568" s="255"/>
      <c r="AG1568" s="255"/>
      <c r="AH1568" s="255"/>
      <c r="AI1568" s="255"/>
      <c r="AJ1568" s="255"/>
      <c r="AK1568" s="255"/>
      <c r="AL1568" s="255"/>
      <c r="AM1568" s="255"/>
      <c r="AN1568" s="255"/>
      <c r="AO1568" s="255"/>
      <c r="AP1568" s="255"/>
      <c r="AQ1568" s="255"/>
      <c r="AR1568" s="255"/>
      <c r="AS1568" s="255"/>
      <c r="AT1568" s="255"/>
      <c r="AU1568" s="255"/>
      <c r="AV1568" s="255"/>
      <c r="AW1568" s="255"/>
      <c r="AX1568" s="255"/>
    </row>
    <row r="1569" spans="2:50" x14ac:dyDescent="0.2">
      <c r="B1569" s="255"/>
      <c r="C1569" s="255"/>
      <c r="D1569" s="255"/>
      <c r="E1569" s="255"/>
      <c r="F1569" s="255"/>
      <c r="G1569" s="255"/>
      <c r="H1569" s="255"/>
      <c r="I1569" s="255"/>
      <c r="J1569" s="255"/>
      <c r="K1569" s="255"/>
      <c r="L1569" s="255"/>
      <c r="M1569" s="255"/>
      <c r="N1569" s="255"/>
      <c r="O1569" s="255"/>
      <c r="P1569" s="255"/>
      <c r="Q1569" s="255"/>
      <c r="R1569" s="255"/>
      <c r="S1569" s="255"/>
      <c r="T1569" s="255"/>
      <c r="U1569" s="255"/>
      <c r="V1569" s="255"/>
      <c r="W1569" s="255"/>
      <c r="X1569" s="255"/>
      <c r="Y1569" s="255"/>
      <c r="Z1569" s="255"/>
      <c r="AA1569" s="255"/>
      <c r="AB1569" s="255"/>
      <c r="AC1569" s="255"/>
      <c r="AD1569" s="255"/>
      <c r="AE1569" s="255"/>
      <c r="AF1569" s="255"/>
      <c r="AG1569" s="255"/>
      <c r="AH1569" s="255"/>
      <c r="AI1569" s="255"/>
      <c r="AJ1569" s="255"/>
      <c r="AK1569" s="255"/>
      <c r="AL1569" s="255"/>
      <c r="AM1569" s="255"/>
      <c r="AN1569" s="255"/>
      <c r="AO1569" s="255"/>
      <c r="AP1569" s="255"/>
      <c r="AQ1569" s="255"/>
      <c r="AR1569" s="255"/>
      <c r="AS1569" s="255"/>
      <c r="AT1569" s="255"/>
      <c r="AU1569" s="255"/>
      <c r="AV1569" s="255"/>
      <c r="AW1569" s="255"/>
      <c r="AX1569" s="255"/>
    </row>
    <row r="1570" spans="2:50" x14ac:dyDescent="0.2">
      <c r="B1570" s="255"/>
      <c r="C1570" s="255"/>
      <c r="D1570" s="255"/>
      <c r="E1570" s="255"/>
      <c r="F1570" s="255"/>
      <c r="G1570" s="255"/>
      <c r="H1570" s="255"/>
      <c r="I1570" s="255"/>
      <c r="J1570" s="255"/>
      <c r="K1570" s="255"/>
      <c r="L1570" s="255"/>
      <c r="M1570" s="255"/>
      <c r="N1570" s="255"/>
      <c r="O1570" s="255"/>
      <c r="P1570" s="255"/>
      <c r="Q1570" s="255"/>
      <c r="R1570" s="255"/>
      <c r="S1570" s="255"/>
      <c r="T1570" s="255"/>
      <c r="U1570" s="255"/>
      <c r="V1570" s="255"/>
      <c r="W1570" s="255"/>
      <c r="X1570" s="255"/>
      <c r="Y1570" s="255"/>
      <c r="Z1570" s="255"/>
      <c r="AA1570" s="255"/>
      <c r="AB1570" s="255"/>
      <c r="AC1570" s="255"/>
      <c r="AD1570" s="255"/>
      <c r="AE1570" s="255"/>
      <c r="AF1570" s="255"/>
      <c r="AG1570" s="255"/>
      <c r="AH1570" s="255"/>
      <c r="AI1570" s="255"/>
      <c r="AJ1570" s="255"/>
      <c r="AK1570" s="255"/>
      <c r="AL1570" s="255"/>
      <c r="AM1570" s="255"/>
      <c r="AN1570" s="255"/>
      <c r="AO1570" s="255"/>
      <c r="AP1570" s="255"/>
      <c r="AQ1570" s="255"/>
      <c r="AR1570" s="255"/>
      <c r="AS1570" s="255"/>
      <c r="AT1570" s="255"/>
      <c r="AU1570" s="255"/>
      <c r="AV1570" s="255"/>
      <c r="AW1570" s="255"/>
      <c r="AX1570" s="255"/>
    </row>
    <row r="1571" spans="2:50" x14ac:dyDescent="0.2">
      <c r="B1571" s="255"/>
      <c r="C1571" s="255"/>
      <c r="D1571" s="255"/>
      <c r="E1571" s="255"/>
      <c r="F1571" s="255"/>
      <c r="G1571" s="255"/>
      <c r="H1571" s="255"/>
      <c r="I1571" s="255"/>
      <c r="J1571" s="255"/>
      <c r="K1571" s="255"/>
      <c r="L1571" s="255"/>
      <c r="M1571" s="255"/>
      <c r="N1571" s="255"/>
      <c r="O1571" s="255"/>
      <c r="P1571" s="255"/>
      <c r="Q1571" s="255"/>
      <c r="R1571" s="255"/>
      <c r="S1571" s="255"/>
      <c r="T1571" s="255"/>
      <c r="U1571" s="255"/>
      <c r="V1571" s="255"/>
      <c r="W1571" s="255"/>
      <c r="X1571" s="255"/>
      <c r="Y1571" s="255"/>
      <c r="Z1571" s="255"/>
      <c r="AA1571" s="255"/>
      <c r="AB1571" s="255"/>
      <c r="AC1571" s="255"/>
      <c r="AD1571" s="255"/>
      <c r="AE1571" s="255"/>
      <c r="AF1571" s="255"/>
      <c r="AG1571" s="255"/>
      <c r="AH1571" s="255"/>
      <c r="AI1571" s="255"/>
      <c r="AJ1571" s="255"/>
      <c r="AK1571" s="255"/>
      <c r="AL1571" s="255"/>
      <c r="AM1571" s="255"/>
      <c r="AN1571" s="255"/>
      <c r="AO1571" s="255"/>
      <c r="AP1571" s="255"/>
      <c r="AQ1571" s="255"/>
      <c r="AR1571" s="255"/>
      <c r="AS1571" s="255"/>
      <c r="AT1571" s="255"/>
      <c r="AU1571" s="255"/>
      <c r="AV1571" s="255"/>
      <c r="AW1571" s="255"/>
      <c r="AX1571" s="255"/>
    </row>
    <row r="1572" spans="2:50" x14ac:dyDescent="0.2">
      <c r="B1572" s="255"/>
      <c r="C1572" s="255"/>
      <c r="D1572" s="255"/>
      <c r="E1572" s="255"/>
      <c r="F1572" s="255"/>
      <c r="G1572" s="255"/>
      <c r="H1572" s="255"/>
      <c r="I1572" s="255"/>
      <c r="J1572" s="255"/>
      <c r="K1572" s="255"/>
      <c r="L1572" s="255"/>
      <c r="M1572" s="255"/>
      <c r="N1572" s="255"/>
      <c r="O1572" s="255"/>
      <c r="P1572" s="255"/>
      <c r="Q1572" s="255"/>
      <c r="R1572" s="255"/>
      <c r="S1572" s="255"/>
      <c r="T1572" s="255"/>
      <c r="U1572" s="255"/>
      <c r="V1572" s="255"/>
      <c r="W1572" s="255"/>
      <c r="X1572" s="255"/>
      <c r="Y1572" s="255"/>
      <c r="Z1572" s="255"/>
      <c r="AA1572" s="255"/>
      <c r="AB1572" s="255"/>
      <c r="AC1572" s="255"/>
      <c r="AD1572" s="255"/>
      <c r="AE1572" s="255"/>
      <c r="AF1572" s="255"/>
      <c r="AG1572" s="255"/>
      <c r="AH1572" s="255"/>
      <c r="AI1572" s="255"/>
      <c r="AJ1572" s="255"/>
      <c r="AK1572" s="255"/>
      <c r="AL1572" s="255"/>
      <c r="AM1572" s="255"/>
      <c r="AN1572" s="255"/>
      <c r="AO1572" s="255"/>
      <c r="AP1572" s="255"/>
      <c r="AQ1572" s="255"/>
      <c r="AR1572" s="255"/>
      <c r="AS1572" s="255"/>
      <c r="AT1572" s="255"/>
      <c r="AU1572" s="255"/>
      <c r="AV1572" s="255"/>
      <c r="AW1572" s="255"/>
      <c r="AX1572" s="255"/>
    </row>
    <row r="1573" spans="2:50" x14ac:dyDescent="0.2">
      <c r="B1573" s="255"/>
      <c r="C1573" s="255"/>
      <c r="D1573" s="255"/>
      <c r="E1573" s="255"/>
      <c r="F1573" s="255"/>
      <c r="G1573" s="255"/>
      <c r="H1573" s="255"/>
      <c r="I1573" s="255"/>
      <c r="J1573" s="255"/>
      <c r="K1573" s="255"/>
      <c r="L1573" s="255"/>
      <c r="M1573" s="255"/>
      <c r="N1573" s="255"/>
      <c r="O1573" s="255"/>
      <c r="P1573" s="255"/>
      <c r="Q1573" s="255"/>
      <c r="R1573" s="255"/>
      <c r="S1573" s="255"/>
      <c r="T1573" s="255"/>
      <c r="U1573" s="255"/>
      <c r="V1573" s="255"/>
      <c r="W1573" s="255"/>
      <c r="X1573" s="255"/>
      <c r="Y1573" s="255"/>
      <c r="Z1573" s="255"/>
      <c r="AA1573" s="255"/>
      <c r="AB1573" s="255"/>
      <c r="AC1573" s="255"/>
      <c r="AD1573" s="255"/>
      <c r="AE1573" s="255"/>
      <c r="AF1573" s="255"/>
      <c r="AG1573" s="255"/>
      <c r="AH1573" s="255"/>
      <c r="AI1573" s="255"/>
      <c r="AJ1573" s="255"/>
      <c r="AK1573" s="255"/>
      <c r="AL1573" s="255"/>
      <c r="AM1573" s="255"/>
      <c r="AN1573" s="255"/>
      <c r="AO1573" s="255"/>
      <c r="AP1573" s="255"/>
      <c r="AQ1573" s="255"/>
      <c r="AR1573" s="255"/>
      <c r="AS1573" s="255"/>
      <c r="AT1573" s="255"/>
      <c r="AU1573" s="255"/>
      <c r="AV1573" s="255"/>
      <c r="AW1573" s="255"/>
      <c r="AX1573" s="255"/>
    </row>
    <row r="1574" spans="2:50" x14ac:dyDescent="0.2">
      <c r="B1574" s="255"/>
      <c r="C1574" s="255"/>
      <c r="D1574" s="255"/>
      <c r="E1574" s="255"/>
      <c r="F1574" s="255"/>
      <c r="G1574" s="255"/>
      <c r="H1574" s="255"/>
      <c r="I1574" s="255"/>
      <c r="J1574" s="255"/>
      <c r="K1574" s="255"/>
      <c r="L1574" s="255"/>
      <c r="M1574" s="255"/>
      <c r="N1574" s="255"/>
      <c r="O1574" s="255"/>
      <c r="P1574" s="255"/>
      <c r="Q1574" s="255"/>
      <c r="R1574" s="255"/>
      <c r="S1574" s="255"/>
      <c r="T1574" s="255"/>
      <c r="U1574" s="255"/>
      <c r="V1574" s="255"/>
      <c r="W1574" s="255"/>
      <c r="X1574" s="255"/>
      <c r="Y1574" s="255"/>
      <c r="Z1574" s="255"/>
      <c r="AA1574" s="255"/>
      <c r="AB1574" s="255"/>
      <c r="AC1574" s="255"/>
      <c r="AD1574" s="255"/>
      <c r="AE1574" s="255"/>
      <c r="AF1574" s="255"/>
      <c r="AG1574" s="255"/>
      <c r="AH1574" s="255"/>
      <c r="AI1574" s="255"/>
      <c r="AJ1574" s="255"/>
      <c r="AK1574" s="255"/>
      <c r="AL1574" s="255"/>
      <c r="AM1574" s="255"/>
      <c r="AN1574" s="255"/>
      <c r="AO1574" s="255"/>
      <c r="AP1574" s="255"/>
      <c r="AQ1574" s="255"/>
      <c r="AR1574" s="255"/>
      <c r="AS1574" s="255"/>
      <c r="AT1574" s="255"/>
      <c r="AU1574" s="255"/>
      <c r="AV1574" s="255"/>
      <c r="AW1574" s="255"/>
      <c r="AX1574" s="255"/>
    </row>
    <row r="1575" spans="2:50" x14ac:dyDescent="0.2">
      <c r="B1575" s="255"/>
      <c r="C1575" s="255"/>
      <c r="D1575" s="255"/>
      <c r="E1575" s="255"/>
      <c r="F1575" s="255"/>
      <c r="G1575" s="255"/>
      <c r="H1575" s="255"/>
      <c r="I1575" s="255"/>
      <c r="J1575" s="255"/>
      <c r="K1575" s="255"/>
      <c r="L1575" s="255"/>
      <c r="M1575" s="255"/>
      <c r="N1575" s="255"/>
      <c r="O1575" s="255"/>
      <c r="P1575" s="255"/>
      <c r="Q1575" s="255"/>
      <c r="R1575" s="255"/>
      <c r="S1575" s="255"/>
      <c r="T1575" s="255"/>
      <c r="U1575" s="255"/>
      <c r="V1575" s="255"/>
      <c r="W1575" s="255"/>
      <c r="X1575" s="255"/>
      <c r="Y1575" s="255"/>
      <c r="Z1575" s="255"/>
      <c r="AA1575" s="255"/>
      <c r="AB1575" s="255"/>
      <c r="AC1575" s="255"/>
      <c r="AD1575" s="255"/>
      <c r="AE1575" s="255"/>
      <c r="AF1575" s="255"/>
      <c r="AG1575" s="255"/>
      <c r="AH1575" s="255"/>
      <c r="AI1575" s="255"/>
      <c r="AJ1575" s="255"/>
      <c r="AK1575" s="255"/>
      <c r="AL1575" s="255"/>
      <c r="AM1575" s="255"/>
      <c r="AN1575" s="255"/>
      <c r="AO1575" s="255"/>
      <c r="AP1575" s="255"/>
      <c r="AQ1575" s="255"/>
      <c r="AR1575" s="255"/>
      <c r="AS1575" s="255"/>
      <c r="AT1575" s="255"/>
      <c r="AU1575" s="255"/>
      <c r="AV1575" s="255"/>
      <c r="AW1575" s="255"/>
      <c r="AX1575" s="255"/>
    </row>
    <row r="1576" spans="2:50" x14ac:dyDescent="0.2">
      <c r="B1576" s="255"/>
      <c r="C1576" s="255"/>
      <c r="D1576" s="255"/>
      <c r="E1576" s="255"/>
      <c r="F1576" s="255"/>
      <c r="G1576" s="255"/>
      <c r="H1576" s="255"/>
      <c r="I1576" s="255"/>
      <c r="J1576" s="255"/>
      <c r="K1576" s="255"/>
      <c r="L1576" s="255"/>
      <c r="M1576" s="255"/>
      <c r="N1576" s="255"/>
      <c r="O1576" s="255"/>
      <c r="P1576" s="255"/>
      <c r="Q1576" s="255"/>
      <c r="R1576" s="255"/>
      <c r="S1576" s="255"/>
      <c r="T1576" s="255"/>
      <c r="U1576" s="255"/>
      <c r="V1576" s="255"/>
      <c r="W1576" s="255"/>
      <c r="X1576" s="255"/>
      <c r="Y1576" s="255"/>
      <c r="Z1576" s="255"/>
      <c r="AA1576" s="255"/>
      <c r="AB1576" s="255"/>
      <c r="AC1576" s="255"/>
      <c r="AD1576" s="255"/>
      <c r="AE1576" s="255"/>
      <c r="AF1576" s="255"/>
      <c r="AG1576" s="255"/>
      <c r="AH1576" s="255"/>
      <c r="AI1576" s="255"/>
      <c r="AJ1576" s="255"/>
      <c r="AK1576" s="255"/>
      <c r="AL1576" s="255"/>
      <c r="AM1576" s="255"/>
      <c r="AN1576" s="255"/>
      <c r="AO1576" s="255"/>
      <c r="AP1576" s="255"/>
      <c r="AQ1576" s="255"/>
      <c r="AR1576" s="255"/>
      <c r="AS1576" s="255"/>
      <c r="AT1576" s="255"/>
      <c r="AU1576" s="255"/>
      <c r="AV1576" s="255"/>
      <c r="AW1576" s="255"/>
      <c r="AX1576" s="255"/>
    </row>
    <row r="1577" spans="2:50" x14ac:dyDescent="0.2">
      <c r="B1577" s="255"/>
      <c r="C1577" s="255"/>
      <c r="D1577" s="255"/>
      <c r="E1577" s="255"/>
      <c r="F1577" s="255"/>
      <c r="G1577" s="255"/>
      <c r="H1577" s="255"/>
      <c r="I1577" s="255"/>
      <c r="J1577" s="255"/>
      <c r="K1577" s="255"/>
      <c r="L1577" s="255"/>
      <c r="M1577" s="255"/>
      <c r="N1577" s="255"/>
      <c r="O1577" s="255"/>
      <c r="P1577" s="255"/>
      <c r="Q1577" s="255"/>
      <c r="R1577" s="255"/>
      <c r="S1577" s="255"/>
      <c r="T1577" s="255"/>
      <c r="U1577" s="255"/>
      <c r="V1577" s="255"/>
      <c r="W1577" s="255"/>
      <c r="X1577" s="255"/>
      <c r="Y1577" s="255"/>
      <c r="Z1577" s="255"/>
      <c r="AA1577" s="255"/>
      <c r="AB1577" s="255"/>
      <c r="AC1577" s="255"/>
      <c r="AD1577" s="255"/>
      <c r="AE1577" s="255"/>
      <c r="AF1577" s="255"/>
      <c r="AG1577" s="255"/>
      <c r="AH1577" s="255"/>
      <c r="AI1577" s="255"/>
      <c r="AJ1577" s="255"/>
      <c r="AK1577" s="255"/>
      <c r="AL1577" s="255"/>
      <c r="AM1577" s="255"/>
      <c r="AN1577" s="255"/>
      <c r="AO1577" s="255"/>
      <c r="AP1577" s="255"/>
      <c r="AQ1577" s="255"/>
      <c r="AR1577" s="255"/>
      <c r="AS1577" s="255"/>
      <c r="AT1577" s="255"/>
      <c r="AU1577" s="255"/>
      <c r="AV1577" s="255"/>
      <c r="AW1577" s="255"/>
      <c r="AX1577" s="255"/>
    </row>
    <row r="1578" spans="2:50" x14ac:dyDescent="0.2">
      <c r="B1578" s="255"/>
      <c r="C1578" s="255"/>
      <c r="D1578" s="255"/>
      <c r="E1578" s="255"/>
      <c r="F1578" s="255"/>
      <c r="G1578" s="255"/>
      <c r="H1578" s="255"/>
      <c r="I1578" s="255"/>
      <c r="J1578" s="255"/>
      <c r="K1578" s="255"/>
      <c r="L1578" s="255"/>
      <c r="M1578" s="255"/>
      <c r="N1578" s="255"/>
      <c r="O1578" s="255"/>
      <c r="P1578" s="255"/>
      <c r="Q1578" s="255"/>
      <c r="R1578" s="255"/>
      <c r="S1578" s="255"/>
      <c r="T1578" s="255"/>
      <c r="U1578" s="255"/>
      <c r="V1578" s="255"/>
      <c r="W1578" s="255"/>
      <c r="X1578" s="255"/>
      <c r="Y1578" s="255"/>
      <c r="Z1578" s="255"/>
      <c r="AA1578" s="255"/>
      <c r="AB1578" s="255"/>
      <c r="AC1578" s="255"/>
      <c r="AD1578" s="255"/>
      <c r="AE1578" s="255"/>
      <c r="AF1578" s="255"/>
      <c r="AG1578" s="255"/>
      <c r="AH1578" s="255"/>
      <c r="AI1578" s="255"/>
      <c r="AJ1578" s="255"/>
      <c r="AK1578" s="255"/>
      <c r="AL1578" s="255"/>
      <c r="AM1578" s="255"/>
      <c r="AN1578" s="255"/>
      <c r="AO1578" s="255"/>
      <c r="AP1578" s="255"/>
      <c r="AQ1578" s="255"/>
      <c r="AR1578" s="255"/>
      <c r="AS1578" s="255"/>
      <c r="AT1578" s="255"/>
      <c r="AU1578" s="255"/>
      <c r="AV1578" s="255"/>
      <c r="AW1578" s="255"/>
      <c r="AX1578" s="255"/>
    </row>
    <row r="1579" spans="2:50" x14ac:dyDescent="0.2">
      <c r="B1579" s="255"/>
      <c r="C1579" s="255"/>
      <c r="D1579" s="255"/>
      <c r="E1579" s="255"/>
      <c r="F1579" s="255"/>
      <c r="G1579" s="255"/>
      <c r="H1579" s="255"/>
      <c r="I1579" s="255"/>
      <c r="J1579" s="255"/>
      <c r="K1579" s="255"/>
      <c r="L1579" s="255"/>
      <c r="M1579" s="255"/>
      <c r="N1579" s="255"/>
      <c r="O1579" s="255"/>
      <c r="P1579" s="255"/>
      <c r="Q1579" s="255"/>
      <c r="R1579" s="255"/>
      <c r="S1579" s="255"/>
      <c r="T1579" s="255"/>
      <c r="U1579" s="255"/>
      <c r="V1579" s="255"/>
      <c r="W1579" s="255"/>
      <c r="X1579" s="255"/>
      <c r="Y1579" s="255"/>
      <c r="Z1579" s="255"/>
      <c r="AA1579" s="255"/>
      <c r="AB1579" s="255"/>
      <c r="AC1579" s="255"/>
      <c r="AD1579" s="255"/>
      <c r="AE1579" s="255"/>
      <c r="AF1579" s="255"/>
      <c r="AG1579" s="255"/>
      <c r="AH1579" s="255"/>
      <c r="AI1579" s="255"/>
      <c r="AJ1579" s="255"/>
      <c r="AK1579" s="255"/>
      <c r="AL1579" s="255"/>
      <c r="AM1579" s="255"/>
      <c r="AN1579" s="255"/>
      <c r="AO1579" s="255"/>
      <c r="AP1579" s="255"/>
      <c r="AQ1579" s="255"/>
      <c r="AR1579" s="255"/>
      <c r="AS1579" s="255"/>
      <c r="AT1579" s="255"/>
      <c r="AU1579" s="255"/>
      <c r="AV1579" s="255"/>
      <c r="AW1579" s="255"/>
      <c r="AX1579" s="255"/>
    </row>
    <row r="1580" spans="2:50" x14ac:dyDescent="0.2">
      <c r="B1580" s="255"/>
      <c r="C1580" s="255"/>
      <c r="D1580" s="255"/>
      <c r="E1580" s="255"/>
      <c r="F1580" s="255"/>
      <c r="G1580" s="255"/>
      <c r="H1580" s="255"/>
      <c r="I1580" s="255"/>
      <c r="J1580" s="255"/>
      <c r="K1580" s="255"/>
      <c r="L1580" s="255"/>
      <c r="M1580" s="255"/>
      <c r="N1580" s="255"/>
      <c r="O1580" s="255"/>
      <c r="P1580" s="255"/>
      <c r="Q1580" s="255"/>
      <c r="R1580" s="255"/>
      <c r="S1580" s="255"/>
      <c r="T1580" s="255"/>
      <c r="U1580" s="255"/>
      <c r="V1580" s="255"/>
      <c r="W1580" s="255"/>
      <c r="X1580" s="255"/>
      <c r="Y1580" s="255"/>
      <c r="Z1580" s="255"/>
      <c r="AA1580" s="255"/>
      <c r="AB1580" s="255"/>
      <c r="AC1580" s="255"/>
      <c r="AD1580" s="255"/>
      <c r="AE1580" s="255"/>
      <c r="AF1580" s="255"/>
      <c r="AG1580" s="255"/>
      <c r="AH1580" s="255"/>
      <c r="AI1580" s="255"/>
      <c r="AJ1580" s="255"/>
      <c r="AK1580" s="255"/>
      <c r="AL1580" s="255"/>
      <c r="AM1580" s="255"/>
      <c r="AN1580" s="255"/>
      <c r="AO1580" s="255"/>
      <c r="AP1580" s="255"/>
      <c r="AQ1580" s="255"/>
      <c r="AR1580" s="255"/>
      <c r="AS1580" s="255"/>
      <c r="AT1580" s="255"/>
      <c r="AU1580" s="255"/>
      <c r="AV1580" s="255"/>
      <c r="AW1580" s="255"/>
      <c r="AX1580" s="255"/>
    </row>
    <row r="1581" spans="2:50" x14ac:dyDescent="0.2">
      <c r="B1581" s="255"/>
      <c r="C1581" s="255"/>
      <c r="D1581" s="255"/>
      <c r="E1581" s="255"/>
      <c r="F1581" s="255"/>
      <c r="G1581" s="255"/>
      <c r="H1581" s="255"/>
      <c r="I1581" s="255"/>
      <c r="J1581" s="255"/>
      <c r="K1581" s="255"/>
      <c r="L1581" s="255"/>
      <c r="M1581" s="255"/>
      <c r="N1581" s="255"/>
      <c r="O1581" s="255"/>
      <c r="P1581" s="255"/>
      <c r="Q1581" s="255"/>
      <c r="R1581" s="255"/>
      <c r="S1581" s="255"/>
      <c r="T1581" s="255"/>
      <c r="U1581" s="255"/>
      <c r="V1581" s="255"/>
      <c r="W1581" s="255"/>
      <c r="X1581" s="255"/>
      <c r="Y1581" s="255"/>
      <c r="Z1581" s="255"/>
      <c r="AA1581" s="255"/>
      <c r="AB1581" s="255"/>
      <c r="AC1581" s="255"/>
      <c r="AD1581" s="255"/>
      <c r="AE1581" s="255"/>
      <c r="AF1581" s="255"/>
      <c r="AG1581" s="255"/>
      <c r="AH1581" s="255"/>
      <c r="AI1581" s="255"/>
      <c r="AJ1581" s="255"/>
      <c r="AK1581" s="255"/>
      <c r="AL1581" s="255"/>
      <c r="AM1581" s="255"/>
      <c r="AN1581" s="255"/>
      <c r="AO1581" s="255"/>
      <c r="AP1581" s="255"/>
      <c r="AQ1581" s="255"/>
      <c r="AR1581" s="255"/>
      <c r="AS1581" s="255"/>
      <c r="AT1581" s="255"/>
      <c r="AU1581" s="255"/>
      <c r="AV1581" s="255"/>
      <c r="AW1581" s="255"/>
      <c r="AX1581" s="255"/>
    </row>
    <row r="1582" spans="2:50" x14ac:dyDescent="0.2">
      <c r="B1582" s="255"/>
      <c r="C1582" s="255"/>
      <c r="D1582" s="255"/>
      <c r="E1582" s="255"/>
      <c r="F1582" s="255"/>
      <c r="G1582" s="255"/>
      <c r="H1582" s="255"/>
      <c r="I1582" s="255"/>
      <c r="J1582" s="255"/>
      <c r="K1582" s="255"/>
      <c r="L1582" s="255"/>
      <c r="M1582" s="255"/>
      <c r="N1582" s="255"/>
      <c r="O1582" s="255"/>
      <c r="P1582" s="255"/>
      <c r="Q1582" s="255"/>
      <c r="R1582" s="255"/>
      <c r="S1582" s="255"/>
      <c r="T1582" s="255"/>
      <c r="U1582" s="255"/>
      <c r="V1582" s="255"/>
      <c r="W1582" s="255"/>
      <c r="X1582" s="255"/>
      <c r="Y1582" s="255"/>
      <c r="Z1582" s="255"/>
      <c r="AA1582" s="255"/>
      <c r="AB1582" s="255"/>
      <c r="AC1582" s="255"/>
      <c r="AD1582" s="255"/>
      <c r="AE1582" s="255"/>
      <c r="AF1582" s="255"/>
      <c r="AG1582" s="255"/>
      <c r="AH1582" s="255"/>
      <c r="AI1582" s="255"/>
      <c r="AJ1582" s="255"/>
      <c r="AK1582" s="255"/>
      <c r="AL1582" s="255"/>
      <c r="AM1582" s="255"/>
      <c r="AN1582" s="255"/>
      <c r="AO1582" s="255"/>
      <c r="AP1582" s="255"/>
      <c r="AQ1582" s="255"/>
      <c r="AR1582" s="255"/>
      <c r="AS1582" s="255"/>
      <c r="AT1582" s="255"/>
      <c r="AU1582" s="255"/>
      <c r="AV1582" s="255"/>
      <c r="AW1582" s="255"/>
      <c r="AX1582" s="255"/>
    </row>
    <row r="1583" spans="2:50" x14ac:dyDescent="0.2">
      <c r="B1583" s="255"/>
      <c r="C1583" s="255"/>
      <c r="D1583" s="255"/>
      <c r="E1583" s="255"/>
      <c r="F1583" s="255"/>
      <c r="G1583" s="255"/>
      <c r="H1583" s="255"/>
      <c r="I1583" s="255"/>
      <c r="J1583" s="255"/>
      <c r="K1583" s="255"/>
      <c r="L1583" s="255"/>
      <c r="M1583" s="255"/>
      <c r="N1583" s="255"/>
      <c r="O1583" s="255"/>
      <c r="P1583" s="255"/>
      <c r="Q1583" s="255"/>
      <c r="R1583" s="255"/>
      <c r="S1583" s="255"/>
      <c r="T1583" s="255"/>
      <c r="U1583" s="255"/>
      <c r="V1583" s="255"/>
      <c r="W1583" s="255"/>
      <c r="X1583" s="255"/>
      <c r="Y1583" s="255"/>
      <c r="Z1583" s="255"/>
      <c r="AA1583" s="255"/>
      <c r="AB1583" s="255"/>
      <c r="AC1583" s="255"/>
      <c r="AD1583" s="255"/>
      <c r="AE1583" s="255"/>
      <c r="AF1583" s="255"/>
      <c r="AG1583" s="255"/>
      <c r="AH1583" s="255"/>
      <c r="AI1583" s="255"/>
      <c r="AJ1583" s="255"/>
      <c r="AK1583" s="255"/>
      <c r="AL1583" s="255"/>
      <c r="AM1583" s="255"/>
      <c r="AN1583" s="255"/>
      <c r="AO1583" s="255"/>
      <c r="AP1583" s="255"/>
      <c r="AQ1583" s="255"/>
      <c r="AR1583" s="255"/>
      <c r="AS1583" s="255"/>
      <c r="AT1583" s="255"/>
      <c r="AU1583" s="255"/>
      <c r="AV1583" s="255"/>
      <c r="AW1583" s="255"/>
      <c r="AX1583" s="255"/>
    </row>
    <row r="1584" spans="2:50" x14ac:dyDescent="0.2">
      <c r="B1584" s="255"/>
      <c r="C1584" s="255"/>
      <c r="D1584" s="255"/>
      <c r="E1584" s="255"/>
      <c r="F1584" s="255"/>
      <c r="G1584" s="255"/>
      <c r="H1584" s="255"/>
      <c r="I1584" s="255"/>
      <c r="J1584" s="255"/>
      <c r="K1584" s="255"/>
      <c r="L1584" s="255"/>
      <c r="M1584" s="255"/>
      <c r="N1584" s="255"/>
      <c r="O1584" s="255"/>
      <c r="P1584" s="255"/>
      <c r="Q1584" s="255"/>
      <c r="R1584" s="255"/>
      <c r="S1584" s="255"/>
      <c r="T1584" s="255"/>
      <c r="U1584" s="255"/>
      <c r="V1584" s="255"/>
      <c r="W1584" s="255"/>
      <c r="X1584" s="255"/>
      <c r="Y1584" s="255"/>
      <c r="Z1584" s="255"/>
      <c r="AA1584" s="255"/>
      <c r="AB1584" s="255"/>
      <c r="AC1584" s="255"/>
      <c r="AD1584" s="255"/>
      <c r="AE1584" s="255"/>
      <c r="AF1584" s="255"/>
      <c r="AG1584" s="255"/>
      <c r="AH1584" s="255"/>
      <c r="AI1584" s="255"/>
      <c r="AJ1584" s="255"/>
      <c r="AK1584" s="255"/>
      <c r="AL1584" s="255"/>
      <c r="AM1584" s="255"/>
      <c r="AN1584" s="255"/>
      <c r="AO1584" s="255"/>
      <c r="AP1584" s="255"/>
      <c r="AQ1584" s="255"/>
      <c r="AR1584" s="255"/>
      <c r="AS1584" s="255"/>
      <c r="AT1584" s="255"/>
      <c r="AU1584" s="255"/>
      <c r="AV1584" s="255"/>
      <c r="AW1584" s="255"/>
      <c r="AX1584" s="255"/>
    </row>
    <row r="1585" spans="2:50" x14ac:dyDescent="0.2">
      <c r="B1585" s="255"/>
      <c r="C1585" s="255"/>
      <c r="D1585" s="255"/>
      <c r="E1585" s="255"/>
      <c r="F1585" s="255"/>
      <c r="G1585" s="255"/>
      <c r="H1585" s="255"/>
      <c r="I1585" s="255"/>
      <c r="J1585" s="255"/>
      <c r="K1585" s="255"/>
      <c r="L1585" s="255"/>
      <c r="M1585" s="255"/>
      <c r="N1585" s="255"/>
      <c r="O1585" s="255"/>
      <c r="P1585" s="255"/>
      <c r="Q1585" s="255"/>
      <c r="R1585" s="255"/>
      <c r="S1585" s="255"/>
      <c r="T1585" s="255"/>
      <c r="U1585" s="255"/>
      <c r="V1585" s="255"/>
      <c r="W1585" s="255"/>
      <c r="X1585" s="255"/>
      <c r="Y1585" s="255"/>
      <c r="Z1585" s="255"/>
      <c r="AA1585" s="255"/>
      <c r="AB1585" s="255"/>
      <c r="AC1585" s="255"/>
      <c r="AD1585" s="255"/>
      <c r="AE1585" s="255"/>
      <c r="AF1585" s="255"/>
      <c r="AG1585" s="255"/>
      <c r="AH1585" s="255"/>
      <c r="AI1585" s="255"/>
      <c r="AJ1585" s="255"/>
      <c r="AK1585" s="255"/>
      <c r="AL1585" s="255"/>
      <c r="AM1585" s="255"/>
      <c r="AN1585" s="255"/>
      <c r="AO1585" s="255"/>
      <c r="AP1585" s="255"/>
      <c r="AQ1585" s="255"/>
      <c r="AR1585" s="255"/>
      <c r="AS1585" s="255"/>
      <c r="AT1585" s="255"/>
      <c r="AU1585" s="255"/>
      <c r="AV1585" s="255"/>
      <c r="AW1585" s="255"/>
      <c r="AX1585" s="255"/>
    </row>
    <row r="1586" spans="2:50" x14ac:dyDescent="0.2">
      <c r="B1586" s="255"/>
      <c r="C1586" s="255"/>
      <c r="D1586" s="255"/>
      <c r="E1586" s="255"/>
      <c r="F1586" s="255"/>
      <c r="G1586" s="255"/>
      <c r="H1586" s="255"/>
      <c r="I1586" s="255"/>
      <c r="J1586" s="255"/>
      <c r="K1586" s="255"/>
      <c r="L1586" s="255"/>
      <c r="M1586" s="255"/>
      <c r="N1586" s="255"/>
      <c r="O1586" s="255"/>
      <c r="P1586" s="255"/>
      <c r="Q1586" s="255"/>
      <c r="R1586" s="255"/>
      <c r="S1586" s="255"/>
      <c r="T1586" s="255"/>
      <c r="U1586" s="255"/>
      <c r="V1586" s="255"/>
      <c r="W1586" s="255"/>
      <c r="X1586" s="255"/>
      <c r="Y1586" s="255"/>
      <c r="Z1586" s="255"/>
      <c r="AA1586" s="255"/>
      <c r="AB1586" s="255"/>
      <c r="AC1586" s="255"/>
      <c r="AD1586" s="255"/>
      <c r="AE1586" s="255"/>
      <c r="AF1586" s="255"/>
      <c r="AG1586" s="255"/>
      <c r="AH1586" s="255"/>
      <c r="AI1586" s="255"/>
      <c r="AJ1586" s="255"/>
      <c r="AK1586" s="255"/>
      <c r="AL1586" s="255"/>
      <c r="AM1586" s="255"/>
      <c r="AN1586" s="255"/>
      <c r="AO1586" s="255"/>
      <c r="AP1586" s="255"/>
      <c r="AQ1586" s="255"/>
      <c r="AR1586" s="255"/>
      <c r="AS1586" s="255"/>
      <c r="AT1586" s="255"/>
      <c r="AU1586" s="255"/>
      <c r="AV1586" s="255"/>
      <c r="AW1586" s="255"/>
      <c r="AX1586" s="255"/>
    </row>
    <row r="1587" spans="2:50" x14ac:dyDescent="0.2">
      <c r="B1587" s="255"/>
      <c r="C1587" s="255"/>
      <c r="D1587" s="255"/>
      <c r="E1587" s="255"/>
      <c r="F1587" s="255"/>
      <c r="G1587" s="255"/>
      <c r="H1587" s="255"/>
      <c r="I1587" s="255"/>
      <c r="J1587" s="255"/>
      <c r="K1587" s="255"/>
      <c r="L1587" s="255"/>
      <c r="M1587" s="255"/>
      <c r="N1587" s="255"/>
      <c r="O1587" s="255"/>
      <c r="P1587" s="255"/>
      <c r="Q1587" s="255"/>
      <c r="R1587" s="255"/>
      <c r="S1587" s="255"/>
      <c r="T1587" s="255"/>
      <c r="U1587" s="255"/>
      <c r="V1587" s="255"/>
      <c r="W1587" s="255"/>
      <c r="X1587" s="255"/>
      <c r="Y1587" s="255"/>
      <c r="Z1587" s="255"/>
      <c r="AA1587" s="255"/>
      <c r="AB1587" s="255"/>
      <c r="AC1587" s="255"/>
      <c r="AD1587" s="255"/>
      <c r="AE1587" s="255"/>
      <c r="AF1587" s="255"/>
      <c r="AG1587" s="255"/>
      <c r="AH1587" s="255"/>
      <c r="AI1587" s="255"/>
      <c r="AJ1587" s="255"/>
      <c r="AK1587" s="255"/>
      <c r="AL1587" s="255"/>
      <c r="AM1587" s="255"/>
      <c r="AN1587" s="255"/>
      <c r="AO1587" s="255"/>
      <c r="AP1587" s="255"/>
      <c r="AQ1587" s="255"/>
      <c r="AR1587" s="255"/>
      <c r="AS1587" s="255"/>
      <c r="AT1587" s="255"/>
      <c r="AU1587" s="255"/>
      <c r="AV1587" s="255"/>
      <c r="AW1587" s="255"/>
      <c r="AX1587" s="255"/>
    </row>
    <row r="1588" spans="2:50" x14ac:dyDescent="0.2">
      <c r="B1588" s="255"/>
      <c r="C1588" s="255"/>
      <c r="D1588" s="255"/>
      <c r="E1588" s="255"/>
      <c r="F1588" s="255"/>
      <c r="G1588" s="255"/>
      <c r="H1588" s="255"/>
      <c r="I1588" s="255"/>
      <c r="J1588" s="255"/>
      <c r="K1588" s="255"/>
      <c r="L1588" s="255"/>
      <c r="M1588" s="255"/>
      <c r="N1588" s="255"/>
      <c r="O1588" s="255"/>
      <c r="P1588" s="255"/>
      <c r="Q1588" s="255"/>
      <c r="R1588" s="255"/>
      <c r="S1588" s="255"/>
      <c r="T1588" s="255"/>
      <c r="U1588" s="255"/>
      <c r="V1588" s="255"/>
      <c r="W1588" s="255"/>
      <c r="X1588" s="255"/>
      <c r="Y1588" s="255"/>
      <c r="Z1588" s="255"/>
      <c r="AA1588" s="255"/>
      <c r="AB1588" s="255"/>
      <c r="AC1588" s="255"/>
      <c r="AD1588" s="255"/>
      <c r="AE1588" s="255"/>
      <c r="AF1588" s="255"/>
      <c r="AG1588" s="255"/>
      <c r="AH1588" s="255"/>
      <c r="AI1588" s="255"/>
      <c r="AJ1588" s="255"/>
      <c r="AK1588" s="255"/>
      <c r="AL1588" s="255"/>
      <c r="AM1588" s="255"/>
      <c r="AN1588" s="255"/>
      <c r="AO1588" s="255"/>
      <c r="AP1588" s="255"/>
      <c r="AQ1588" s="255"/>
      <c r="AR1588" s="255"/>
      <c r="AS1588" s="255"/>
      <c r="AT1588" s="255"/>
      <c r="AU1588" s="255"/>
      <c r="AV1588" s="255"/>
      <c r="AW1588" s="255"/>
      <c r="AX1588" s="255"/>
    </row>
    <row r="1589" spans="2:50" x14ac:dyDescent="0.2">
      <c r="B1589" s="255"/>
      <c r="C1589" s="255"/>
      <c r="D1589" s="255"/>
      <c r="E1589" s="255"/>
      <c r="F1589" s="255"/>
      <c r="G1589" s="255"/>
      <c r="H1589" s="255"/>
      <c r="I1589" s="255"/>
      <c r="J1589" s="255"/>
      <c r="K1589" s="255"/>
      <c r="L1589" s="255"/>
      <c r="M1589" s="255"/>
      <c r="N1589" s="255"/>
      <c r="O1589" s="255"/>
      <c r="P1589" s="255"/>
      <c r="Q1589" s="255"/>
      <c r="R1589" s="255"/>
      <c r="S1589" s="255"/>
      <c r="T1589" s="255"/>
      <c r="U1589" s="255"/>
      <c r="V1589" s="255"/>
      <c r="W1589" s="255"/>
      <c r="X1589" s="255"/>
      <c r="Y1589" s="255"/>
      <c r="Z1589" s="255"/>
      <c r="AA1589" s="255"/>
      <c r="AB1589" s="255"/>
      <c r="AC1589" s="255"/>
      <c r="AD1589" s="255"/>
      <c r="AE1589" s="255"/>
      <c r="AF1589" s="255"/>
      <c r="AG1589" s="255"/>
      <c r="AH1589" s="255"/>
      <c r="AI1589" s="255"/>
      <c r="AJ1589" s="255"/>
      <c r="AK1589" s="255"/>
      <c r="AL1589" s="255"/>
      <c r="AM1589" s="255"/>
      <c r="AN1589" s="255"/>
      <c r="AO1589" s="255"/>
      <c r="AP1589" s="255"/>
      <c r="AQ1589" s="255"/>
      <c r="AR1589" s="255"/>
      <c r="AS1589" s="255"/>
      <c r="AT1589" s="255"/>
      <c r="AU1589" s="255"/>
      <c r="AV1589" s="255"/>
      <c r="AW1589" s="255"/>
      <c r="AX1589" s="255"/>
    </row>
    <row r="1590" spans="2:50" x14ac:dyDescent="0.2">
      <c r="B1590" s="255"/>
      <c r="C1590" s="255"/>
      <c r="D1590" s="255"/>
      <c r="E1590" s="255"/>
      <c r="F1590" s="255"/>
      <c r="G1590" s="255"/>
      <c r="H1590" s="255"/>
      <c r="I1590" s="255"/>
      <c r="J1590" s="255"/>
      <c r="K1590" s="255"/>
      <c r="L1590" s="255"/>
      <c r="M1590" s="255"/>
      <c r="N1590" s="255"/>
      <c r="O1590" s="255"/>
      <c r="P1590" s="255"/>
      <c r="Q1590" s="255"/>
      <c r="R1590" s="255"/>
      <c r="S1590" s="255"/>
      <c r="T1590" s="255"/>
      <c r="U1590" s="255"/>
      <c r="V1590" s="255"/>
      <c r="W1590" s="255"/>
      <c r="X1590" s="255"/>
      <c r="Y1590" s="255"/>
      <c r="Z1590" s="255"/>
      <c r="AA1590" s="255"/>
      <c r="AB1590" s="255"/>
      <c r="AC1590" s="255"/>
      <c r="AD1590" s="255"/>
      <c r="AE1590" s="255"/>
      <c r="AF1590" s="255"/>
      <c r="AG1590" s="255"/>
      <c r="AH1590" s="255"/>
      <c r="AI1590" s="255"/>
      <c r="AJ1590" s="255"/>
      <c r="AK1590" s="255"/>
      <c r="AL1590" s="255"/>
      <c r="AM1590" s="255"/>
      <c r="AN1590" s="255"/>
      <c r="AO1590" s="255"/>
      <c r="AP1590" s="255"/>
      <c r="AQ1590" s="255"/>
      <c r="AR1590" s="255"/>
      <c r="AS1590" s="255"/>
      <c r="AT1590" s="255"/>
      <c r="AU1590" s="255"/>
      <c r="AV1590" s="255"/>
      <c r="AW1590" s="255"/>
      <c r="AX1590" s="255"/>
    </row>
    <row r="1591" spans="2:50" x14ac:dyDescent="0.2">
      <c r="B1591" s="255"/>
      <c r="C1591" s="255"/>
      <c r="D1591" s="255"/>
      <c r="E1591" s="255"/>
      <c r="F1591" s="255"/>
      <c r="G1591" s="255"/>
      <c r="H1591" s="255"/>
      <c r="I1591" s="255"/>
      <c r="J1591" s="255"/>
      <c r="K1591" s="255"/>
      <c r="L1591" s="255"/>
      <c r="M1591" s="255"/>
      <c r="N1591" s="255"/>
      <c r="O1591" s="255"/>
      <c r="P1591" s="255"/>
      <c r="Q1591" s="255"/>
      <c r="R1591" s="255"/>
      <c r="S1591" s="255"/>
      <c r="T1591" s="255"/>
      <c r="U1591" s="255"/>
      <c r="V1591" s="255"/>
      <c r="W1591" s="255"/>
      <c r="X1591" s="255"/>
      <c r="Y1591" s="255"/>
      <c r="Z1591" s="255"/>
      <c r="AA1591" s="255"/>
      <c r="AB1591" s="255"/>
      <c r="AC1591" s="255"/>
      <c r="AD1591" s="255"/>
      <c r="AE1591" s="255"/>
      <c r="AF1591" s="255"/>
      <c r="AG1591" s="255"/>
      <c r="AH1591" s="255"/>
      <c r="AI1591" s="255"/>
      <c r="AJ1591" s="255"/>
      <c r="AK1591" s="255"/>
      <c r="AL1591" s="255"/>
      <c r="AM1591" s="255"/>
      <c r="AN1591" s="255"/>
      <c r="AO1591" s="255"/>
      <c r="AP1591" s="255"/>
      <c r="AQ1591" s="255"/>
      <c r="AR1591" s="255"/>
      <c r="AS1591" s="255"/>
      <c r="AT1591" s="255"/>
      <c r="AU1591" s="255"/>
      <c r="AV1591" s="255"/>
      <c r="AW1591" s="255"/>
      <c r="AX1591" s="255"/>
    </row>
    <row r="1592" spans="2:50" x14ac:dyDescent="0.2">
      <c r="B1592" s="255"/>
      <c r="C1592" s="255"/>
      <c r="D1592" s="255"/>
      <c r="E1592" s="255"/>
      <c r="F1592" s="255"/>
      <c r="G1592" s="255"/>
      <c r="H1592" s="255"/>
      <c r="I1592" s="255"/>
      <c r="J1592" s="255"/>
      <c r="K1592" s="255"/>
      <c r="L1592" s="255"/>
      <c r="M1592" s="255"/>
      <c r="N1592" s="255"/>
      <c r="O1592" s="255"/>
      <c r="P1592" s="255"/>
      <c r="Q1592" s="255"/>
      <c r="R1592" s="255"/>
      <c r="S1592" s="255"/>
      <c r="T1592" s="255"/>
      <c r="U1592" s="255"/>
      <c r="V1592" s="255"/>
      <c r="W1592" s="255"/>
      <c r="X1592" s="255"/>
      <c r="Y1592" s="255"/>
      <c r="Z1592" s="255"/>
      <c r="AA1592" s="255"/>
      <c r="AB1592" s="255"/>
      <c r="AC1592" s="255"/>
      <c r="AD1592" s="255"/>
      <c r="AE1592" s="255"/>
      <c r="AF1592" s="255"/>
      <c r="AG1592" s="255"/>
      <c r="AH1592" s="255"/>
      <c r="AI1592" s="255"/>
      <c r="AJ1592" s="255"/>
      <c r="AK1592" s="255"/>
      <c r="AL1592" s="255"/>
      <c r="AM1592" s="255"/>
      <c r="AN1592" s="255"/>
      <c r="AO1592" s="255"/>
      <c r="AP1592" s="255"/>
      <c r="AQ1592" s="255"/>
      <c r="AR1592" s="255"/>
      <c r="AS1592" s="255"/>
      <c r="AT1592" s="255"/>
      <c r="AU1592" s="255"/>
      <c r="AV1592" s="255"/>
      <c r="AW1592" s="255"/>
      <c r="AX1592" s="255"/>
    </row>
    <row r="1593" spans="2:50" x14ac:dyDescent="0.2">
      <c r="B1593" s="255"/>
      <c r="C1593" s="255"/>
      <c r="D1593" s="255"/>
      <c r="E1593" s="255"/>
      <c r="F1593" s="255"/>
      <c r="G1593" s="255"/>
      <c r="H1593" s="255"/>
      <c r="I1593" s="255"/>
      <c r="J1593" s="255"/>
      <c r="K1593" s="255"/>
      <c r="L1593" s="255"/>
      <c r="M1593" s="255"/>
      <c r="N1593" s="255"/>
      <c r="O1593" s="255"/>
      <c r="P1593" s="255"/>
      <c r="Q1593" s="255"/>
      <c r="R1593" s="255"/>
      <c r="S1593" s="255"/>
      <c r="T1593" s="255"/>
      <c r="U1593" s="255"/>
      <c r="V1593" s="255"/>
      <c r="W1593" s="255"/>
      <c r="X1593" s="255"/>
      <c r="Y1593" s="255"/>
      <c r="Z1593" s="255"/>
      <c r="AA1593" s="255"/>
      <c r="AB1593" s="255"/>
      <c r="AC1593" s="255"/>
      <c r="AD1593" s="255"/>
      <c r="AE1593" s="255"/>
      <c r="AF1593" s="255"/>
      <c r="AG1593" s="255"/>
      <c r="AH1593" s="255"/>
      <c r="AI1593" s="255"/>
      <c r="AJ1593" s="255"/>
      <c r="AK1593" s="255"/>
      <c r="AL1593" s="255"/>
      <c r="AM1593" s="255"/>
      <c r="AN1593" s="255"/>
      <c r="AO1593" s="255"/>
      <c r="AP1593" s="255"/>
      <c r="AQ1593" s="255"/>
      <c r="AR1593" s="255"/>
      <c r="AS1593" s="255"/>
      <c r="AT1593" s="255"/>
      <c r="AU1593" s="255"/>
      <c r="AV1593" s="255"/>
      <c r="AW1593" s="255"/>
      <c r="AX1593" s="255"/>
    </row>
    <row r="1594" spans="2:50" x14ac:dyDescent="0.2">
      <c r="B1594" s="255"/>
      <c r="C1594" s="255"/>
      <c r="D1594" s="255"/>
      <c r="E1594" s="255"/>
      <c r="F1594" s="255"/>
      <c r="G1594" s="255"/>
      <c r="H1594" s="255"/>
      <c r="I1594" s="255"/>
      <c r="J1594" s="255"/>
      <c r="K1594" s="255"/>
      <c r="L1594" s="255"/>
      <c r="M1594" s="255"/>
      <c r="N1594" s="255"/>
      <c r="O1594" s="255"/>
      <c r="P1594" s="255"/>
      <c r="Q1594" s="255"/>
      <c r="R1594" s="255"/>
      <c r="S1594" s="255"/>
      <c r="T1594" s="255"/>
      <c r="U1594" s="255"/>
      <c r="V1594" s="255"/>
      <c r="W1594" s="255"/>
      <c r="X1594" s="255"/>
      <c r="Y1594" s="255"/>
      <c r="Z1594" s="255"/>
      <c r="AA1594" s="255"/>
      <c r="AB1594" s="255"/>
      <c r="AC1594" s="255"/>
      <c r="AD1594" s="255"/>
      <c r="AE1594" s="255"/>
      <c r="AF1594" s="255"/>
      <c r="AG1594" s="255"/>
      <c r="AH1594" s="255"/>
      <c r="AI1594" s="255"/>
      <c r="AJ1594" s="255"/>
      <c r="AK1594" s="255"/>
      <c r="AL1594" s="255"/>
      <c r="AM1594" s="255"/>
      <c r="AN1594" s="255"/>
      <c r="AO1594" s="255"/>
      <c r="AP1594" s="255"/>
      <c r="AQ1594" s="255"/>
      <c r="AR1594" s="255"/>
      <c r="AS1594" s="255"/>
      <c r="AT1594" s="255"/>
      <c r="AU1594" s="255"/>
      <c r="AV1594" s="255"/>
      <c r="AW1594" s="255"/>
      <c r="AX1594" s="255"/>
    </row>
    <row r="1595" spans="2:50" x14ac:dyDescent="0.2">
      <c r="B1595" s="255"/>
      <c r="C1595" s="255"/>
      <c r="D1595" s="255"/>
      <c r="E1595" s="255"/>
      <c r="F1595" s="255"/>
      <c r="G1595" s="255"/>
      <c r="H1595" s="255"/>
      <c r="I1595" s="255"/>
      <c r="J1595" s="255"/>
      <c r="K1595" s="255"/>
      <c r="L1595" s="255"/>
      <c r="M1595" s="255"/>
      <c r="N1595" s="255"/>
      <c r="O1595" s="255"/>
      <c r="P1595" s="255"/>
      <c r="Q1595" s="255"/>
      <c r="R1595" s="255"/>
      <c r="S1595" s="255"/>
      <c r="T1595" s="255"/>
      <c r="U1595" s="255"/>
      <c r="V1595" s="255"/>
      <c r="W1595" s="255"/>
      <c r="X1595" s="255"/>
      <c r="Y1595" s="255"/>
      <c r="Z1595" s="255"/>
      <c r="AA1595" s="255"/>
      <c r="AB1595" s="255"/>
      <c r="AC1595" s="255"/>
      <c r="AD1595" s="255"/>
      <c r="AE1595" s="255"/>
      <c r="AF1595" s="255"/>
      <c r="AG1595" s="255"/>
      <c r="AH1595" s="255"/>
      <c r="AI1595" s="255"/>
      <c r="AJ1595" s="255"/>
      <c r="AK1595" s="255"/>
      <c r="AL1595" s="255"/>
      <c r="AM1595" s="255"/>
      <c r="AN1595" s="255"/>
      <c r="AO1595" s="255"/>
      <c r="AP1595" s="255"/>
      <c r="AQ1595" s="255"/>
      <c r="AR1595" s="255"/>
      <c r="AS1595" s="255"/>
      <c r="AT1595" s="255"/>
      <c r="AU1595" s="255"/>
      <c r="AV1595" s="255"/>
      <c r="AW1595" s="255"/>
      <c r="AX1595" s="255"/>
    </row>
    <row r="1596" spans="2:50" x14ac:dyDescent="0.2">
      <c r="B1596" s="255"/>
      <c r="C1596" s="255"/>
      <c r="D1596" s="255"/>
      <c r="E1596" s="255"/>
      <c r="F1596" s="255"/>
      <c r="G1596" s="255"/>
      <c r="H1596" s="255"/>
      <c r="I1596" s="255"/>
      <c r="J1596" s="255"/>
      <c r="K1596" s="255"/>
      <c r="L1596" s="255"/>
      <c r="M1596" s="255"/>
      <c r="N1596" s="255"/>
      <c r="O1596" s="255"/>
      <c r="P1596" s="255"/>
      <c r="Q1596" s="255"/>
      <c r="R1596" s="255"/>
      <c r="S1596" s="255"/>
      <c r="T1596" s="255"/>
      <c r="U1596" s="255"/>
      <c r="V1596" s="255"/>
      <c r="W1596" s="255"/>
      <c r="X1596" s="255"/>
      <c r="Y1596" s="255"/>
      <c r="Z1596" s="255"/>
      <c r="AA1596" s="255"/>
      <c r="AB1596" s="255"/>
      <c r="AC1596" s="255"/>
      <c r="AD1596" s="255"/>
      <c r="AE1596" s="255"/>
      <c r="AF1596" s="255"/>
      <c r="AG1596" s="255"/>
      <c r="AH1596" s="255"/>
      <c r="AI1596" s="255"/>
      <c r="AJ1596" s="255"/>
      <c r="AK1596" s="255"/>
      <c r="AL1596" s="255"/>
      <c r="AM1596" s="255"/>
      <c r="AN1596" s="255"/>
      <c r="AO1596" s="255"/>
      <c r="AP1596" s="255"/>
      <c r="AQ1596" s="255"/>
      <c r="AR1596" s="255"/>
      <c r="AS1596" s="255"/>
      <c r="AT1596" s="255"/>
      <c r="AU1596" s="255"/>
      <c r="AV1596" s="255"/>
      <c r="AW1596" s="255"/>
      <c r="AX1596" s="255"/>
    </row>
    <row r="1597" spans="2:50" x14ac:dyDescent="0.2">
      <c r="B1597" s="255"/>
      <c r="C1597" s="255"/>
      <c r="D1597" s="255"/>
      <c r="E1597" s="255"/>
      <c r="F1597" s="255"/>
      <c r="G1597" s="255"/>
      <c r="H1597" s="255"/>
      <c r="I1597" s="255"/>
      <c r="J1597" s="255"/>
      <c r="K1597" s="255"/>
      <c r="L1597" s="255"/>
      <c r="M1597" s="255"/>
      <c r="N1597" s="255"/>
      <c r="O1597" s="255"/>
      <c r="P1597" s="255"/>
      <c r="Q1597" s="255"/>
      <c r="R1597" s="255"/>
      <c r="S1597" s="255"/>
      <c r="T1597" s="255"/>
      <c r="U1597" s="255"/>
      <c r="V1597" s="255"/>
      <c r="W1597" s="255"/>
      <c r="X1597" s="255"/>
      <c r="Y1597" s="255"/>
      <c r="Z1597" s="255"/>
      <c r="AA1597" s="255"/>
      <c r="AB1597" s="255"/>
      <c r="AC1597" s="255"/>
      <c r="AD1597" s="255"/>
      <c r="AE1597" s="255"/>
      <c r="AF1597" s="255"/>
      <c r="AG1597" s="255"/>
      <c r="AH1597" s="255"/>
      <c r="AI1597" s="255"/>
      <c r="AJ1597" s="255"/>
      <c r="AK1597" s="255"/>
      <c r="AL1597" s="255"/>
      <c r="AM1597" s="255"/>
      <c r="AN1597" s="255"/>
      <c r="AO1597" s="255"/>
      <c r="AP1597" s="255"/>
      <c r="AQ1597" s="255"/>
      <c r="AR1597" s="255"/>
      <c r="AS1597" s="255"/>
      <c r="AT1597" s="255"/>
      <c r="AU1597" s="255"/>
      <c r="AV1597" s="255"/>
      <c r="AW1597" s="255"/>
      <c r="AX1597" s="255"/>
    </row>
    <row r="1598" spans="2:50" x14ac:dyDescent="0.2">
      <c r="B1598" s="255"/>
      <c r="C1598" s="255"/>
      <c r="D1598" s="255"/>
      <c r="E1598" s="255"/>
      <c r="F1598" s="255"/>
      <c r="G1598" s="255"/>
      <c r="H1598" s="255"/>
      <c r="I1598" s="255"/>
      <c r="J1598" s="255"/>
      <c r="K1598" s="255"/>
      <c r="L1598" s="255"/>
      <c r="M1598" s="255"/>
      <c r="N1598" s="255"/>
      <c r="O1598" s="255"/>
      <c r="P1598" s="255"/>
      <c r="Q1598" s="255"/>
      <c r="R1598" s="255"/>
      <c r="S1598" s="255"/>
      <c r="T1598" s="255"/>
      <c r="U1598" s="255"/>
      <c r="V1598" s="255"/>
      <c r="W1598" s="255"/>
      <c r="X1598" s="255"/>
      <c r="Y1598" s="255"/>
      <c r="Z1598" s="255"/>
      <c r="AA1598" s="255"/>
      <c r="AB1598" s="255"/>
      <c r="AC1598" s="255"/>
      <c r="AD1598" s="255"/>
      <c r="AE1598" s="255"/>
      <c r="AF1598" s="255"/>
      <c r="AG1598" s="255"/>
      <c r="AH1598" s="255"/>
      <c r="AI1598" s="255"/>
      <c r="AJ1598" s="255"/>
      <c r="AK1598" s="255"/>
      <c r="AL1598" s="255"/>
      <c r="AM1598" s="255"/>
      <c r="AN1598" s="255"/>
      <c r="AO1598" s="255"/>
      <c r="AP1598" s="255"/>
      <c r="AQ1598" s="255"/>
      <c r="AR1598" s="255"/>
      <c r="AS1598" s="255"/>
      <c r="AT1598" s="255"/>
      <c r="AU1598" s="255"/>
      <c r="AV1598" s="255"/>
      <c r="AW1598" s="255"/>
      <c r="AX1598" s="255"/>
    </row>
    <row r="1599" spans="2:50" x14ac:dyDescent="0.2">
      <c r="B1599" s="255"/>
      <c r="C1599" s="255"/>
      <c r="D1599" s="255"/>
      <c r="E1599" s="255"/>
      <c r="F1599" s="255"/>
      <c r="G1599" s="255"/>
      <c r="H1599" s="255"/>
      <c r="I1599" s="255"/>
      <c r="J1599" s="255"/>
      <c r="K1599" s="255"/>
      <c r="L1599" s="255"/>
      <c r="M1599" s="255"/>
      <c r="N1599" s="255"/>
      <c r="O1599" s="255"/>
      <c r="P1599" s="255"/>
      <c r="Q1599" s="255"/>
      <c r="R1599" s="255"/>
      <c r="S1599" s="255"/>
      <c r="T1599" s="255"/>
      <c r="U1599" s="255"/>
      <c r="V1599" s="255"/>
      <c r="W1599" s="255"/>
      <c r="X1599" s="255"/>
      <c r="Y1599" s="255"/>
      <c r="Z1599" s="255"/>
      <c r="AA1599" s="255"/>
      <c r="AB1599" s="255"/>
      <c r="AC1599" s="255"/>
      <c r="AD1599" s="255"/>
      <c r="AE1599" s="255"/>
      <c r="AF1599" s="255"/>
      <c r="AG1599" s="255"/>
      <c r="AH1599" s="255"/>
      <c r="AI1599" s="255"/>
      <c r="AJ1599" s="255"/>
      <c r="AK1599" s="255"/>
      <c r="AL1599" s="255"/>
      <c r="AM1599" s="255"/>
      <c r="AN1599" s="255"/>
      <c r="AO1599" s="255"/>
      <c r="AP1599" s="255"/>
      <c r="AQ1599" s="255"/>
      <c r="AR1599" s="255"/>
      <c r="AS1599" s="255"/>
      <c r="AT1599" s="255"/>
      <c r="AU1599" s="255"/>
      <c r="AV1599" s="255"/>
      <c r="AW1599" s="255"/>
      <c r="AX1599" s="255"/>
    </row>
    <row r="1600" spans="2:50" x14ac:dyDescent="0.2">
      <c r="B1600" s="255"/>
      <c r="C1600" s="255"/>
      <c r="D1600" s="255"/>
      <c r="E1600" s="255"/>
      <c r="F1600" s="255"/>
      <c r="G1600" s="255"/>
      <c r="H1600" s="255"/>
      <c r="I1600" s="255"/>
      <c r="J1600" s="255"/>
      <c r="K1600" s="255"/>
      <c r="L1600" s="255"/>
      <c r="M1600" s="255"/>
      <c r="N1600" s="255"/>
      <c r="O1600" s="255"/>
      <c r="P1600" s="255"/>
      <c r="Q1600" s="255"/>
      <c r="R1600" s="255"/>
      <c r="S1600" s="255"/>
      <c r="T1600" s="255"/>
      <c r="U1600" s="255"/>
      <c r="V1600" s="255"/>
      <c r="W1600" s="255"/>
      <c r="X1600" s="255"/>
      <c r="Y1600" s="255"/>
      <c r="Z1600" s="255"/>
      <c r="AA1600" s="255"/>
      <c r="AB1600" s="255"/>
      <c r="AC1600" s="255"/>
      <c r="AD1600" s="255"/>
      <c r="AE1600" s="255"/>
      <c r="AF1600" s="255"/>
      <c r="AG1600" s="255"/>
      <c r="AH1600" s="255"/>
      <c r="AI1600" s="255"/>
      <c r="AJ1600" s="255"/>
      <c r="AK1600" s="255"/>
      <c r="AL1600" s="255"/>
      <c r="AM1600" s="255"/>
      <c r="AN1600" s="255"/>
      <c r="AO1600" s="255"/>
      <c r="AP1600" s="255"/>
      <c r="AQ1600" s="255"/>
      <c r="AR1600" s="255"/>
      <c r="AS1600" s="255"/>
      <c r="AT1600" s="255"/>
      <c r="AU1600" s="255"/>
      <c r="AV1600" s="255"/>
      <c r="AW1600" s="255"/>
      <c r="AX1600" s="255"/>
    </row>
    <row r="1601" spans="2:50" x14ac:dyDescent="0.2">
      <c r="B1601" s="255"/>
      <c r="C1601" s="255"/>
      <c r="D1601" s="255"/>
      <c r="E1601" s="255"/>
      <c r="F1601" s="255"/>
      <c r="G1601" s="255"/>
      <c r="H1601" s="255"/>
      <c r="I1601" s="255"/>
      <c r="J1601" s="255"/>
      <c r="K1601" s="255"/>
      <c r="L1601" s="255"/>
      <c r="M1601" s="255"/>
      <c r="N1601" s="255"/>
      <c r="O1601" s="255"/>
      <c r="P1601" s="255"/>
      <c r="Q1601" s="255"/>
      <c r="R1601" s="255"/>
      <c r="S1601" s="255"/>
      <c r="T1601" s="255"/>
      <c r="U1601" s="255"/>
      <c r="V1601" s="255"/>
      <c r="W1601" s="255"/>
      <c r="X1601" s="255"/>
      <c r="Y1601" s="255"/>
      <c r="Z1601" s="255"/>
      <c r="AA1601" s="255"/>
      <c r="AB1601" s="255"/>
      <c r="AC1601" s="255"/>
      <c r="AD1601" s="255"/>
      <c r="AE1601" s="255"/>
      <c r="AF1601" s="255"/>
      <c r="AG1601" s="255"/>
      <c r="AH1601" s="255"/>
      <c r="AI1601" s="255"/>
      <c r="AJ1601" s="255"/>
      <c r="AK1601" s="255"/>
      <c r="AL1601" s="255"/>
      <c r="AM1601" s="255"/>
      <c r="AN1601" s="255"/>
      <c r="AO1601" s="255"/>
      <c r="AP1601" s="255"/>
      <c r="AQ1601" s="255"/>
      <c r="AR1601" s="255"/>
      <c r="AS1601" s="255"/>
      <c r="AT1601" s="255"/>
      <c r="AU1601" s="255"/>
      <c r="AV1601" s="255"/>
      <c r="AW1601" s="255"/>
      <c r="AX1601" s="255"/>
    </row>
    <row r="1602" spans="2:50" x14ac:dyDescent="0.2">
      <c r="B1602" s="255"/>
      <c r="C1602" s="255"/>
      <c r="D1602" s="255"/>
      <c r="E1602" s="255"/>
      <c r="F1602" s="255"/>
      <c r="G1602" s="255"/>
      <c r="H1602" s="255"/>
      <c r="I1602" s="255"/>
      <c r="J1602" s="255"/>
      <c r="K1602" s="255"/>
      <c r="L1602" s="255"/>
      <c r="M1602" s="255"/>
      <c r="N1602" s="255"/>
      <c r="O1602" s="255"/>
      <c r="P1602" s="255"/>
      <c r="Q1602" s="255"/>
      <c r="R1602" s="255"/>
      <c r="S1602" s="255"/>
      <c r="T1602" s="255"/>
      <c r="U1602" s="255"/>
      <c r="V1602" s="255"/>
      <c r="W1602" s="255"/>
      <c r="X1602" s="255"/>
      <c r="Y1602" s="255"/>
      <c r="Z1602" s="255"/>
      <c r="AA1602" s="255"/>
      <c r="AB1602" s="255"/>
      <c r="AC1602" s="255"/>
      <c r="AD1602" s="255"/>
      <c r="AE1602" s="255"/>
      <c r="AF1602" s="255"/>
      <c r="AG1602" s="255"/>
      <c r="AH1602" s="255"/>
      <c r="AI1602" s="255"/>
      <c r="AJ1602" s="255"/>
      <c r="AK1602" s="255"/>
      <c r="AL1602" s="255"/>
      <c r="AM1602" s="255"/>
      <c r="AN1602" s="255"/>
      <c r="AO1602" s="255"/>
      <c r="AP1602" s="255"/>
      <c r="AQ1602" s="255"/>
      <c r="AR1602" s="255"/>
      <c r="AS1602" s="255"/>
      <c r="AT1602" s="255"/>
      <c r="AU1602" s="255"/>
      <c r="AV1602" s="255"/>
      <c r="AW1602" s="255"/>
      <c r="AX1602" s="255"/>
    </row>
    <row r="1603" spans="2:50" x14ac:dyDescent="0.2">
      <c r="B1603" s="255"/>
      <c r="C1603" s="255"/>
      <c r="D1603" s="255"/>
      <c r="E1603" s="255"/>
      <c r="F1603" s="255"/>
      <c r="G1603" s="255"/>
      <c r="H1603" s="255"/>
      <c r="I1603" s="255"/>
      <c r="J1603" s="255"/>
      <c r="K1603" s="255"/>
      <c r="L1603" s="255"/>
      <c r="M1603" s="255"/>
      <c r="N1603" s="255"/>
      <c r="O1603" s="255"/>
      <c r="P1603" s="255"/>
      <c r="Q1603" s="255"/>
      <c r="R1603" s="255"/>
      <c r="S1603" s="255"/>
      <c r="T1603" s="255"/>
      <c r="U1603" s="255"/>
      <c r="V1603" s="255"/>
      <c r="W1603" s="255"/>
      <c r="X1603" s="255"/>
      <c r="Y1603" s="255"/>
      <c r="Z1603" s="255"/>
      <c r="AA1603" s="255"/>
      <c r="AB1603" s="255"/>
      <c r="AC1603" s="255"/>
      <c r="AD1603" s="255"/>
      <c r="AE1603" s="255"/>
      <c r="AF1603" s="255"/>
      <c r="AG1603" s="255"/>
      <c r="AH1603" s="255"/>
      <c r="AI1603" s="255"/>
      <c r="AJ1603" s="255"/>
      <c r="AK1603" s="255"/>
      <c r="AL1603" s="255"/>
      <c r="AM1603" s="255"/>
      <c r="AN1603" s="255"/>
      <c r="AO1603" s="255"/>
      <c r="AP1603" s="255"/>
      <c r="AQ1603" s="255"/>
      <c r="AR1603" s="255"/>
      <c r="AS1603" s="255"/>
      <c r="AT1603" s="255"/>
      <c r="AU1603" s="255"/>
      <c r="AV1603" s="255"/>
      <c r="AW1603" s="255"/>
      <c r="AX1603" s="255"/>
    </row>
    <row r="1604" spans="2:50" x14ac:dyDescent="0.2">
      <c r="B1604" s="255"/>
      <c r="C1604" s="255"/>
      <c r="D1604" s="255"/>
      <c r="E1604" s="255"/>
      <c r="F1604" s="255"/>
      <c r="G1604" s="255"/>
      <c r="H1604" s="255"/>
      <c r="I1604" s="255"/>
      <c r="J1604" s="255"/>
      <c r="K1604" s="255"/>
      <c r="L1604" s="255"/>
      <c r="M1604" s="255"/>
      <c r="N1604" s="255"/>
      <c r="O1604" s="255"/>
      <c r="P1604" s="255"/>
      <c r="Q1604" s="255"/>
      <c r="R1604" s="255"/>
      <c r="S1604" s="255"/>
      <c r="T1604" s="255"/>
      <c r="U1604" s="255"/>
      <c r="V1604" s="255"/>
      <c r="W1604" s="255"/>
      <c r="X1604" s="255"/>
      <c r="Y1604" s="255"/>
      <c r="Z1604" s="255"/>
      <c r="AA1604" s="255"/>
      <c r="AB1604" s="255"/>
      <c r="AC1604" s="255"/>
      <c r="AD1604" s="255"/>
      <c r="AE1604" s="255"/>
      <c r="AF1604" s="255"/>
      <c r="AG1604" s="255"/>
      <c r="AH1604" s="255"/>
      <c r="AI1604" s="255"/>
      <c r="AJ1604" s="255"/>
      <c r="AK1604" s="255"/>
      <c r="AL1604" s="255"/>
      <c r="AM1604" s="255"/>
      <c r="AN1604" s="255"/>
      <c r="AO1604" s="255"/>
      <c r="AP1604" s="255"/>
      <c r="AQ1604" s="255"/>
      <c r="AR1604" s="255"/>
      <c r="AS1604" s="255"/>
      <c r="AT1604" s="255"/>
      <c r="AU1604" s="255"/>
      <c r="AV1604" s="255"/>
      <c r="AW1604" s="255"/>
      <c r="AX1604" s="255"/>
    </row>
    <row r="1605" spans="2:50" x14ac:dyDescent="0.2">
      <c r="B1605" s="255"/>
      <c r="C1605" s="255"/>
      <c r="D1605" s="255"/>
      <c r="E1605" s="255"/>
      <c r="F1605" s="255"/>
      <c r="G1605" s="255"/>
      <c r="H1605" s="255"/>
      <c r="I1605" s="255"/>
      <c r="J1605" s="255"/>
      <c r="K1605" s="255"/>
      <c r="L1605" s="255"/>
      <c r="M1605" s="255"/>
      <c r="N1605" s="255"/>
      <c r="O1605" s="255"/>
      <c r="P1605" s="255"/>
      <c r="Q1605" s="255"/>
      <c r="R1605" s="255"/>
      <c r="S1605" s="255"/>
      <c r="T1605" s="255"/>
      <c r="U1605" s="255"/>
      <c r="V1605" s="255"/>
      <c r="W1605" s="255"/>
      <c r="X1605" s="255"/>
      <c r="Y1605" s="255"/>
      <c r="Z1605" s="255"/>
      <c r="AA1605" s="255"/>
      <c r="AB1605" s="255"/>
      <c r="AC1605" s="255"/>
      <c r="AD1605" s="255"/>
      <c r="AE1605" s="255"/>
      <c r="AF1605" s="255"/>
      <c r="AG1605" s="255"/>
      <c r="AH1605" s="255"/>
      <c r="AI1605" s="255"/>
      <c r="AJ1605" s="255"/>
      <c r="AK1605" s="255"/>
      <c r="AL1605" s="255"/>
      <c r="AM1605" s="255"/>
      <c r="AN1605" s="255"/>
      <c r="AO1605" s="255"/>
      <c r="AP1605" s="255"/>
      <c r="AQ1605" s="255"/>
      <c r="AR1605" s="255"/>
      <c r="AS1605" s="255"/>
      <c r="AT1605" s="255"/>
      <c r="AU1605" s="255"/>
      <c r="AV1605" s="255"/>
      <c r="AW1605" s="255"/>
      <c r="AX1605" s="255"/>
    </row>
    <row r="1606" spans="2:50" x14ac:dyDescent="0.2">
      <c r="B1606" s="255"/>
      <c r="C1606" s="255"/>
      <c r="D1606" s="255"/>
      <c r="E1606" s="255"/>
      <c r="F1606" s="255"/>
      <c r="G1606" s="255"/>
      <c r="H1606" s="255"/>
      <c r="I1606" s="255"/>
      <c r="J1606" s="255"/>
      <c r="K1606" s="255"/>
      <c r="L1606" s="255"/>
      <c r="M1606" s="255"/>
      <c r="N1606" s="255"/>
      <c r="O1606" s="255"/>
      <c r="P1606" s="255"/>
      <c r="Q1606" s="255"/>
      <c r="R1606" s="255"/>
      <c r="S1606" s="255"/>
      <c r="T1606" s="255"/>
      <c r="U1606" s="255"/>
      <c r="V1606" s="255"/>
      <c r="W1606" s="255"/>
      <c r="X1606" s="255"/>
      <c r="Y1606" s="255"/>
      <c r="Z1606" s="255"/>
      <c r="AA1606" s="255"/>
      <c r="AB1606" s="255"/>
      <c r="AC1606" s="255"/>
      <c r="AD1606" s="255"/>
      <c r="AE1606" s="255"/>
      <c r="AF1606" s="255"/>
      <c r="AG1606" s="255"/>
      <c r="AH1606" s="255"/>
      <c r="AI1606" s="255"/>
      <c r="AJ1606" s="255"/>
      <c r="AK1606" s="255"/>
      <c r="AL1606" s="255"/>
      <c r="AM1606" s="255"/>
      <c r="AN1606" s="255"/>
      <c r="AO1606" s="255"/>
      <c r="AP1606" s="255"/>
      <c r="AQ1606" s="255"/>
      <c r="AR1606" s="255"/>
      <c r="AS1606" s="255"/>
      <c r="AT1606" s="255"/>
      <c r="AU1606" s="255"/>
      <c r="AV1606" s="255"/>
      <c r="AW1606" s="255"/>
      <c r="AX1606" s="255"/>
    </row>
    <row r="1607" spans="2:50" x14ac:dyDescent="0.2">
      <c r="B1607" s="255"/>
      <c r="C1607" s="255"/>
      <c r="D1607" s="255"/>
      <c r="E1607" s="255"/>
      <c r="F1607" s="255"/>
      <c r="G1607" s="255"/>
      <c r="H1607" s="255"/>
      <c r="I1607" s="255"/>
      <c r="J1607" s="255"/>
      <c r="K1607" s="255"/>
      <c r="L1607" s="255"/>
      <c r="M1607" s="255"/>
      <c r="N1607" s="255"/>
      <c r="O1607" s="255"/>
      <c r="P1607" s="255"/>
      <c r="Q1607" s="255"/>
      <c r="R1607" s="255"/>
      <c r="S1607" s="255"/>
      <c r="T1607" s="255"/>
      <c r="U1607" s="255"/>
      <c r="V1607" s="255"/>
      <c r="W1607" s="255"/>
      <c r="X1607" s="255"/>
      <c r="Y1607" s="255"/>
      <c r="Z1607" s="255"/>
      <c r="AA1607" s="255"/>
      <c r="AB1607" s="255"/>
      <c r="AC1607" s="255"/>
      <c r="AD1607" s="255"/>
      <c r="AE1607" s="255"/>
      <c r="AF1607" s="255"/>
      <c r="AG1607" s="255"/>
      <c r="AH1607" s="255"/>
      <c r="AI1607" s="255"/>
      <c r="AJ1607" s="255"/>
      <c r="AK1607" s="255"/>
      <c r="AL1607" s="255"/>
      <c r="AM1607" s="255"/>
      <c r="AN1607" s="255"/>
      <c r="AO1607" s="255"/>
      <c r="AP1607" s="255"/>
      <c r="AQ1607" s="255"/>
      <c r="AR1607" s="255"/>
      <c r="AS1607" s="255"/>
      <c r="AT1607" s="255"/>
      <c r="AU1607" s="255"/>
      <c r="AV1607" s="255"/>
      <c r="AW1607" s="255"/>
      <c r="AX1607" s="255"/>
    </row>
    <row r="1608" spans="2:50" x14ac:dyDescent="0.2">
      <c r="B1608" s="255"/>
      <c r="C1608" s="255"/>
      <c r="D1608" s="255"/>
      <c r="E1608" s="255"/>
      <c r="F1608" s="255"/>
      <c r="G1608" s="255"/>
      <c r="H1608" s="255"/>
      <c r="I1608" s="255"/>
      <c r="J1608" s="255"/>
      <c r="K1608" s="255"/>
      <c r="L1608" s="255"/>
      <c r="M1608" s="255"/>
      <c r="N1608" s="255"/>
      <c r="O1608" s="255"/>
      <c r="P1608" s="255"/>
      <c r="Q1608" s="255"/>
      <c r="R1608" s="255"/>
      <c r="S1608" s="255"/>
      <c r="T1608" s="255"/>
      <c r="U1608" s="255"/>
      <c r="V1608" s="255"/>
      <c r="W1608" s="255"/>
      <c r="X1608" s="255"/>
      <c r="Y1608" s="255"/>
      <c r="Z1608" s="255"/>
      <c r="AA1608" s="255"/>
      <c r="AB1608" s="255"/>
      <c r="AC1608" s="255"/>
      <c r="AD1608" s="255"/>
      <c r="AE1608" s="255"/>
      <c r="AF1608" s="255"/>
      <c r="AG1608" s="255"/>
      <c r="AH1608" s="255"/>
      <c r="AI1608" s="255"/>
      <c r="AJ1608" s="255"/>
      <c r="AK1608" s="255"/>
      <c r="AL1608" s="255"/>
      <c r="AM1608" s="255"/>
      <c r="AN1608" s="255"/>
      <c r="AO1608" s="255"/>
      <c r="AP1608" s="255"/>
      <c r="AQ1608" s="255"/>
      <c r="AR1608" s="255"/>
      <c r="AS1608" s="255"/>
      <c r="AT1608" s="255"/>
      <c r="AU1608" s="255"/>
      <c r="AV1608" s="255"/>
      <c r="AW1608" s="255"/>
      <c r="AX1608" s="255"/>
    </row>
    <row r="1609" spans="2:50" x14ac:dyDescent="0.2">
      <c r="B1609" s="255"/>
      <c r="C1609" s="255"/>
      <c r="D1609" s="255"/>
      <c r="E1609" s="255"/>
      <c r="F1609" s="255"/>
      <c r="G1609" s="255"/>
      <c r="H1609" s="255"/>
      <c r="I1609" s="255"/>
      <c r="J1609" s="255"/>
      <c r="K1609" s="255"/>
      <c r="L1609" s="255"/>
      <c r="M1609" s="255"/>
      <c r="N1609" s="255"/>
      <c r="O1609" s="255"/>
      <c r="P1609" s="255"/>
      <c r="Q1609" s="255"/>
      <c r="R1609" s="255"/>
      <c r="S1609" s="255"/>
      <c r="T1609" s="255"/>
      <c r="U1609" s="255"/>
      <c r="V1609" s="255"/>
      <c r="W1609" s="255"/>
      <c r="X1609" s="255"/>
      <c r="Y1609" s="255"/>
      <c r="Z1609" s="255"/>
      <c r="AA1609" s="255"/>
      <c r="AB1609" s="255"/>
      <c r="AC1609" s="255"/>
      <c r="AD1609" s="255"/>
      <c r="AE1609" s="255"/>
      <c r="AF1609" s="255"/>
      <c r="AG1609" s="255"/>
      <c r="AH1609" s="255"/>
      <c r="AI1609" s="255"/>
      <c r="AJ1609" s="255"/>
      <c r="AK1609" s="255"/>
      <c r="AL1609" s="255"/>
      <c r="AM1609" s="255"/>
      <c r="AN1609" s="255"/>
      <c r="AO1609" s="255"/>
      <c r="AP1609" s="255"/>
      <c r="AQ1609" s="255"/>
      <c r="AR1609" s="255"/>
      <c r="AS1609" s="255"/>
      <c r="AT1609" s="255"/>
      <c r="AU1609" s="255"/>
      <c r="AV1609" s="255"/>
      <c r="AW1609" s="255"/>
      <c r="AX1609" s="255"/>
    </row>
    <row r="1610" spans="2:50" x14ac:dyDescent="0.2">
      <c r="B1610" s="255"/>
      <c r="C1610" s="255"/>
      <c r="D1610" s="255"/>
      <c r="E1610" s="255"/>
      <c r="F1610" s="255"/>
      <c r="G1610" s="255"/>
      <c r="H1610" s="255"/>
      <c r="I1610" s="255"/>
      <c r="J1610" s="255"/>
      <c r="K1610" s="255"/>
      <c r="L1610" s="255"/>
      <c r="M1610" s="255"/>
      <c r="N1610" s="255"/>
      <c r="O1610" s="255"/>
      <c r="P1610" s="255"/>
      <c r="Q1610" s="255"/>
      <c r="R1610" s="255"/>
      <c r="S1610" s="255"/>
      <c r="T1610" s="255"/>
      <c r="U1610" s="255"/>
      <c r="V1610" s="255"/>
      <c r="W1610" s="255"/>
      <c r="X1610" s="255"/>
      <c r="Y1610" s="255"/>
      <c r="Z1610" s="255"/>
      <c r="AA1610" s="255"/>
      <c r="AB1610" s="255"/>
      <c r="AC1610" s="255"/>
      <c r="AD1610" s="255"/>
      <c r="AE1610" s="255"/>
      <c r="AF1610" s="255"/>
      <c r="AG1610" s="255"/>
      <c r="AH1610" s="255"/>
      <c r="AI1610" s="255"/>
      <c r="AJ1610" s="255"/>
      <c r="AK1610" s="255"/>
      <c r="AL1610" s="255"/>
      <c r="AM1610" s="255"/>
      <c r="AN1610" s="255"/>
      <c r="AO1610" s="255"/>
      <c r="AP1610" s="255"/>
      <c r="AQ1610" s="255"/>
      <c r="AR1610" s="255"/>
      <c r="AS1610" s="255"/>
      <c r="AT1610" s="255"/>
      <c r="AU1610" s="255"/>
      <c r="AV1610" s="255"/>
      <c r="AW1610" s="255"/>
      <c r="AX1610" s="255"/>
    </row>
    <row r="1611" spans="2:50" x14ac:dyDescent="0.2">
      <c r="B1611" s="255"/>
      <c r="C1611" s="255"/>
      <c r="D1611" s="255"/>
      <c r="E1611" s="255"/>
      <c r="F1611" s="255"/>
      <c r="G1611" s="255"/>
      <c r="H1611" s="255"/>
      <c r="I1611" s="255"/>
      <c r="J1611" s="255"/>
      <c r="K1611" s="255"/>
      <c r="L1611" s="255"/>
      <c r="M1611" s="255"/>
      <c r="N1611" s="255"/>
      <c r="O1611" s="255"/>
      <c r="P1611" s="255"/>
      <c r="Q1611" s="255"/>
      <c r="R1611" s="255"/>
      <c r="S1611" s="255"/>
      <c r="T1611" s="255"/>
      <c r="U1611" s="255"/>
      <c r="V1611" s="255"/>
      <c r="W1611" s="255"/>
      <c r="X1611" s="255"/>
      <c r="Y1611" s="255"/>
      <c r="Z1611" s="255"/>
      <c r="AA1611" s="255"/>
      <c r="AB1611" s="255"/>
      <c r="AC1611" s="255"/>
      <c r="AD1611" s="255"/>
      <c r="AE1611" s="255"/>
      <c r="AF1611" s="255"/>
      <c r="AG1611" s="255"/>
      <c r="AH1611" s="255"/>
      <c r="AI1611" s="255"/>
      <c r="AJ1611" s="255"/>
      <c r="AK1611" s="255"/>
      <c r="AL1611" s="255"/>
      <c r="AM1611" s="255"/>
      <c r="AN1611" s="255"/>
      <c r="AO1611" s="255"/>
      <c r="AP1611" s="255"/>
      <c r="AQ1611" s="255"/>
      <c r="AR1611" s="255"/>
      <c r="AS1611" s="255"/>
      <c r="AT1611" s="255"/>
      <c r="AU1611" s="255"/>
      <c r="AV1611" s="255"/>
      <c r="AW1611" s="255"/>
      <c r="AX1611" s="255"/>
    </row>
  </sheetData>
  <pageMargins left="0.75" right="0.75" top="0.5" bottom="0.5" header="0.25" footer="0.5"/>
  <pageSetup scale="72" fitToHeight="2" orientation="landscape" r:id="rId1"/>
  <headerFooter alignWithMargins="0">
    <oddHeader>&amp;RCASE NO. 2017-00349
ATTACHMENT 3
TO AG DR NO. 1-32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Consol ETR</vt:lpstr>
      <vt:lpstr>Deferred Expense</vt:lpstr>
      <vt:lpstr>Texas Margin</vt:lpstr>
      <vt:lpstr>Tax Components</vt:lpstr>
      <vt:lpstr>Journal Entry</vt:lpstr>
      <vt:lpstr>'Consol ETR'!Print_Area</vt:lpstr>
      <vt:lpstr>'Deferred Expense'!Print_Area</vt:lpstr>
      <vt:lpstr>'Journal Entry'!Print_Area</vt:lpstr>
      <vt:lpstr>'Tax Components'!Print_Area</vt:lpstr>
      <vt:lpstr>'Texas Margin'!Print_Area</vt:lpstr>
      <vt:lpstr>'Consol ETR'!Print_Titles</vt:lpstr>
      <vt:lpstr>'Deferred Expense'!Print_Titles</vt:lpstr>
      <vt:lpstr>'Journal Entry'!Print_Titles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N Eubanks</dc:creator>
  <cp:lastModifiedBy>Eric  Wilen</cp:lastModifiedBy>
  <cp:lastPrinted>2017-11-17T19:24:57Z</cp:lastPrinted>
  <dcterms:created xsi:type="dcterms:W3CDTF">2017-07-13T21:21:12Z</dcterms:created>
  <dcterms:modified xsi:type="dcterms:W3CDTF">2017-11-17T19:25:00Z</dcterms:modified>
</cp:coreProperties>
</file>