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Discovery\Kentucky\2017-00349 (2017 Kentucky Rate Case)\AG Set 1 Attachments\"/>
    </mc:Choice>
  </mc:AlternateContent>
  <bookViews>
    <workbookView xWindow="0" yWindow="0" windowWidth="20490" windowHeight="6855"/>
  </bookViews>
  <sheets>
    <sheet name="AG 1-23 Part B" sheetId="1" r:id="rId1"/>
    <sheet name="AG 1-23 Part C"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2" l="1"/>
  <c r="D28" i="2"/>
  <c r="E27" i="1" l="1"/>
  <c r="E25" i="1"/>
  <c r="E24" i="1"/>
  <c r="E23" i="1"/>
  <c r="E22" i="1"/>
  <c r="E21" i="1"/>
  <c r="E19" i="1"/>
  <c r="E18" i="1"/>
  <c r="E17" i="1"/>
  <c r="E16" i="1"/>
  <c r="E15" i="1"/>
  <c r="E14" i="1"/>
  <c r="E13" i="1"/>
  <c r="E12" i="1"/>
  <c r="E11" i="1"/>
  <c r="E10" i="1"/>
  <c r="D27" i="1"/>
  <c r="D26" i="1"/>
  <c r="D25" i="1"/>
  <c r="D24" i="1"/>
  <c r="D23" i="1"/>
  <c r="D22" i="1"/>
  <c r="D21" i="1"/>
  <c r="D20" i="1"/>
  <c r="D19" i="1"/>
  <c r="D18" i="1"/>
  <c r="D17" i="1"/>
  <c r="D16" i="1"/>
  <c r="D15" i="1"/>
  <c r="D14" i="1"/>
  <c r="D13" i="1"/>
  <c r="D12" i="1"/>
  <c r="D11" i="1"/>
  <c r="D10" i="1"/>
  <c r="C28" i="1"/>
  <c r="B28" i="2"/>
  <c r="E27" i="2"/>
  <c r="D27" i="2"/>
  <c r="D26" i="2"/>
  <c r="E25" i="2"/>
  <c r="D25" i="2"/>
  <c r="E24" i="2"/>
  <c r="D24" i="2"/>
  <c r="E23" i="2"/>
  <c r="D23" i="2"/>
  <c r="E22" i="2"/>
  <c r="D22" i="2"/>
  <c r="E21" i="2"/>
  <c r="D21" i="2"/>
  <c r="D20" i="2"/>
  <c r="E19" i="2"/>
  <c r="D19" i="2"/>
  <c r="E18" i="2"/>
  <c r="D18" i="2"/>
  <c r="E17" i="2"/>
  <c r="D17" i="2"/>
  <c r="E16" i="2"/>
  <c r="D16" i="2"/>
  <c r="E15" i="2"/>
  <c r="D15" i="2"/>
  <c r="E14" i="2"/>
  <c r="D14" i="2"/>
  <c r="E13" i="2"/>
  <c r="D13" i="2"/>
  <c r="E12" i="2"/>
  <c r="D12" i="2"/>
  <c r="E11" i="2"/>
  <c r="D11" i="2"/>
  <c r="E10" i="2"/>
  <c r="D10" i="2"/>
  <c r="B28" i="1"/>
  <c r="D28" i="1" l="1"/>
</calcChain>
</file>

<file path=xl/sharedStrings.xml><?xml version="1.0" encoding="utf-8"?>
<sst xmlns="http://schemas.openxmlformats.org/spreadsheetml/2006/main" count="97" uniqueCount="60">
  <si>
    <t>Labor</t>
  </si>
  <si>
    <t>Benefits</t>
  </si>
  <si>
    <t>Materials &amp; Supplies</t>
  </si>
  <si>
    <t>Vehicles &amp; Equip</t>
  </si>
  <si>
    <t>Print &amp; Postages</t>
  </si>
  <si>
    <t>Insurance</t>
  </si>
  <si>
    <t>Marketing</t>
  </si>
  <si>
    <t>Employee Welfare</t>
  </si>
  <si>
    <t>Information Technologies</t>
  </si>
  <si>
    <t>Rent, Maint., &amp; Utilities</t>
  </si>
  <si>
    <t>Directors &amp; Shareholders &amp;PR</t>
  </si>
  <si>
    <t>Telecom</t>
  </si>
  <si>
    <t>Travel &amp; Entertainment</t>
  </si>
  <si>
    <t>Training</t>
  </si>
  <si>
    <t>Outside Services</t>
  </si>
  <si>
    <t>Provision for Bad Debt</t>
  </si>
  <si>
    <t>Miscellaneous</t>
  </si>
  <si>
    <t>Atmos Energy Corporation</t>
  </si>
  <si>
    <t>Total O&amp;M Expenses Before Allocations</t>
  </si>
  <si>
    <t>Dues &amp; Membership Fees</t>
  </si>
  <si>
    <t xml:space="preserve">Test </t>
  </si>
  <si>
    <t>Year</t>
  </si>
  <si>
    <t>Actuals</t>
  </si>
  <si>
    <t>CY 2016</t>
  </si>
  <si>
    <t>Difference</t>
  </si>
  <si>
    <t>Primary driver is the replacement of leased vehicles in accordance with our company vehicle replacement guidelines.</t>
  </si>
  <si>
    <t>Kentucky / Mid-States Division</t>
  </si>
  <si>
    <t>Kentucky Operations</t>
  </si>
  <si>
    <t>Case No. 2017-00349</t>
  </si>
  <si>
    <t>Explanation</t>
  </si>
  <si>
    <t>Base</t>
  </si>
  <si>
    <t>N/A</t>
  </si>
  <si>
    <t>AG 1 - 23 Part C</t>
  </si>
  <si>
    <t>Test year based on FY 2018 budget where assumption of normal (100% of target) incentive payout is anticipated.  Incentive compensation is removed from revenue requirement as a ratemaking adjustment.</t>
  </si>
  <si>
    <t>Change  between base and test period  is $2,131 and immaterial.</t>
  </si>
  <si>
    <t>Change  between base and test period  is $3,405 and immaterial.</t>
  </si>
  <si>
    <t>Change  between base and test period  is $2,442 and immaterial.</t>
  </si>
  <si>
    <t>Items such as odorant and office supplies are budgeted at the general Office rate division (091).  As these expenses are incurred, they are coded to the state specific rate division when applicable.</t>
  </si>
  <si>
    <t>Expected increase in registration costs for attending various conferences (i.e. Safety, Compliance, Rates, Human Resources, etc.)</t>
  </si>
  <si>
    <t>Change  between base and test period  is $1,864 and immaterial.</t>
  </si>
  <si>
    <t>Change  between base and test period  is a decrease of $9,325 and immaterial.</t>
  </si>
  <si>
    <t>Change in A&amp;G overhead clearing 9200-04863.</t>
  </si>
  <si>
    <t>AG 1 - 23 Part B</t>
  </si>
  <si>
    <t>Unallocated</t>
  </si>
  <si>
    <t>Change  between base and test period  is $6,002 and immaterial.</t>
  </si>
  <si>
    <t>The CY 2016 actuals include a benefit variance.  Positive or negative load factor variances are not assumed in the budget (test year)</t>
  </si>
  <si>
    <t>Change  between base and test period  is a decrease of $21,976.</t>
  </si>
  <si>
    <t xml:space="preserve">The increase is primarily driven by assumed merit increase of 3% in FY18 budget and additional 3% for October '18 to March '19 (FY19 Budget).  </t>
  </si>
  <si>
    <t>Estimated increase associated with travel for Division representation  on Enterprise teams as well as attendence at various conferences (i.e. Safety, Compliance, Rates, Human Resources, etc.)</t>
  </si>
  <si>
    <t xml:space="preserve">Estimated increase associated with travel for Division representation  on Enterprise teams as well as attendence at various conferences (i.e. Safety, Compliance, Rates, Human Resources, etc.).  Some travel expenses are  budgeted at the General Office rate division (091).  As these actual expenses are incurred, they are coded to the state specific rate division where applicable.  </t>
  </si>
  <si>
    <t xml:space="preserve">Insurance is budgeted at the General Office rate division (091).  As insurance expenses are incurred, they are coded to the state specific rate division.  </t>
  </si>
  <si>
    <t xml:space="preserve">Some IT expenses are  budgeted at the General Office rate division (091).  As actual expenses are incurred, they are coded to the state specific rate division where applicable. </t>
  </si>
  <si>
    <t xml:space="preserve">Some telecom expenses are  budgeted at the General Office rate division (091).  As actual expenses are incurred, they are coded to the state specific rate division where applicable.  </t>
  </si>
  <si>
    <t xml:space="preserve">Marketing expenses are  largely budgeted at the General Office rate division (091).  As actual expenses are incurred, they are coded to the state specific rate division where applicable.  </t>
  </si>
  <si>
    <t xml:space="preserve">Dues and  Membership Fees are primarily budgeted at the General Office rate division (091).  As actual expenses are incurred, they are coded to the state specific rate division when applicable.  </t>
  </si>
  <si>
    <t>Largely driven by open positions not yet backfilled and/or filled with lower salaried individuals</t>
  </si>
  <si>
    <t>Insurance is budgeted at the General Office rate division (091).  As insurance expenses are incurred, they are coded to the state specific rate division (009).</t>
  </si>
  <si>
    <t xml:space="preserve">Dues and Membership Fees are primarily budgeted at the General Office rate division (091).  As actual expenses are incurred, they are coded to the state specific rate division when applicable.  </t>
  </si>
  <si>
    <t xml:space="preserve">Legal and some other Outside Servces are budgeted at the General Office rate division (091).  As expenses are incurred, they are coded to the state specific rate division.  </t>
  </si>
  <si>
    <t>Legal and some other Outside Services are budgeted at the General Office rate division (091).  Asexpenses are incurred, they are coded to the state specific rate division.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</si>
</sst>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General;;"/>
    <numFmt numFmtId="167" formatCode="0.00_)"/>
  </numFmts>
  <fonts count="4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ont>
    <font>
      <sz val="18"/>
      <color indexed="62"/>
      <name val="Arial"/>
      <family val="2"/>
    </font>
    <font>
      <b/>
      <sz val="14"/>
      <color indexed="10"/>
      <name val="Arial"/>
      <family val="2"/>
    </font>
    <font>
      <b/>
      <sz val="10"/>
      <name val="Arial"/>
      <family val="2"/>
    </font>
    <font>
      <sz val="9"/>
      <name val="Times New Roman"/>
      <family val="1"/>
    </font>
    <font>
      <sz val="10"/>
      <color indexed="18"/>
      <name val="Arial"/>
      <family val="2"/>
    </font>
    <font>
      <sz val="12"/>
      <name val="Tms Rmn"/>
    </font>
    <font>
      <b/>
      <sz val="11"/>
      <color indexed="12"/>
      <name val="Arial"/>
      <family val="2"/>
    </font>
    <font>
      <sz val="11"/>
      <color indexed="12"/>
      <name val="Book Antiqua"/>
      <family val="1"/>
    </font>
    <font>
      <sz val="11"/>
      <name val="??"/>
      <family val="3"/>
      <charset val="129"/>
    </font>
    <font>
      <sz val="8"/>
      <name val="Arial"/>
      <family val="2"/>
    </font>
    <font>
      <b/>
      <u/>
      <sz val="11"/>
      <color indexed="37"/>
      <name val="Arial"/>
      <family val="2"/>
    </font>
    <font>
      <b/>
      <sz val="12"/>
      <name val="Arial"/>
      <family val="2"/>
    </font>
    <font>
      <b/>
      <sz val="8"/>
      <name val="Palatino"/>
    </font>
    <font>
      <sz val="10"/>
      <color indexed="12"/>
      <name val="Arial"/>
      <family val="2"/>
    </font>
    <font>
      <b/>
      <sz val="12"/>
      <name val="Tms Rmn"/>
    </font>
    <font>
      <b/>
      <sz val="22"/>
      <color indexed="16"/>
      <name val="Arial"/>
      <family val="2"/>
    </font>
    <font>
      <sz val="7"/>
      <name val="Small Fonts"/>
      <family val="2"/>
    </font>
    <font>
      <sz val="12"/>
      <color indexed="62"/>
      <name val="Arial"/>
      <family val="2"/>
    </font>
    <font>
      <sz val="10"/>
      <color indexed="8"/>
      <name val="Arial"/>
      <family val="2"/>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6"/>
      <color indexed="16"/>
      <name val="Arial"/>
      <family val="2"/>
    </font>
    <font>
      <sz val="12"/>
      <color indexed="13"/>
      <name val="Tms Rmn"/>
    </font>
    <font>
      <b/>
      <sz val="18"/>
      <name val="Palatino"/>
    </font>
    <font>
      <sz val="8"/>
      <color indexed="12"/>
      <name val="Arial"/>
      <family val="2"/>
    </font>
    <font>
      <sz val="12"/>
      <name val="新細明體"/>
      <family val="1"/>
      <charset val="136"/>
    </font>
    <font>
      <sz val="10"/>
      <color rgb="FFFF0000"/>
      <name val="Arial"/>
      <family val="2"/>
    </font>
    <font>
      <sz val="12"/>
      <name val="Helvetica-Narrow"/>
      <family val="2"/>
    </font>
    <font>
      <sz val="12"/>
      <name val="Times New Roman"/>
      <family val="1"/>
    </font>
    <font>
      <b/>
      <i/>
      <sz val="16"/>
      <name val="Helv"/>
    </font>
    <font>
      <b/>
      <i/>
      <sz val="10"/>
      <color indexed="8"/>
      <name val="Arial"/>
      <family val="2"/>
    </font>
    <font>
      <b/>
      <sz val="11"/>
      <color indexed="21"/>
      <name val="Arial"/>
      <family val="2"/>
    </font>
    <font>
      <b/>
      <sz val="22"/>
      <color indexed="21"/>
      <name val="Times New Roman"/>
      <family val="1"/>
    </font>
    <font>
      <sz val="11"/>
      <color rgb="FF000000"/>
      <name val="Calibri"/>
      <family val="2"/>
    </font>
    <font>
      <sz val="11"/>
      <color indexed="8"/>
      <name val="Calibri"/>
      <family val="2"/>
      <scheme val="minor"/>
    </font>
  </fonts>
  <fills count="11">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9"/>
      </patternFill>
    </fill>
    <fill>
      <patternFill patternType="solid">
        <fgColor indexed="24"/>
        <bgColor indexed="64"/>
      </patternFill>
    </fill>
    <fill>
      <patternFill patternType="solid">
        <fgColor indexed="26"/>
        <bgColor indexed="64"/>
      </patternFill>
    </fill>
    <fill>
      <patternFill patternType="solid">
        <fgColor indexed="13"/>
      </patternFill>
    </fill>
    <fill>
      <patternFill patternType="solid">
        <fgColor indexed="9"/>
        <bgColor indexed="64"/>
      </patternFill>
    </fill>
    <fill>
      <patternFill patternType="solid">
        <fgColor indexed="12"/>
      </patternFill>
    </fill>
    <fill>
      <patternFill patternType="solid">
        <fgColor indexed="43"/>
        <bgColor indexed="64"/>
      </patternFill>
    </fill>
  </fills>
  <borders count="10">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4"/>
      </left>
      <right/>
      <top/>
      <bottom style="hair">
        <color indexed="64"/>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8"/>
      </left>
      <right style="thin">
        <color indexed="8"/>
      </right>
      <top style="double">
        <color indexed="8"/>
      </top>
      <bottom style="thin">
        <color indexed="8"/>
      </bottom>
      <diagonal/>
    </border>
  </borders>
  <cellStyleXfs count="12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8" fillId="0" borderId="0" applyFont="0" applyFill="0" applyBorder="0" applyAlignment="0" applyProtection="0"/>
    <xf numFmtId="43" fontId="8" fillId="0" borderId="0" applyFont="0" applyFill="0" applyBorder="0" applyAlignment="0" applyProtection="0"/>
    <xf numFmtId="0" fontId="7" fillId="3" borderId="3">
      <alignment horizontal="center" vertical="center"/>
    </xf>
    <xf numFmtId="3" fontId="9" fillId="4" borderId="0" applyBorder="0">
      <alignment horizontal="right"/>
      <protection locked="0"/>
    </xf>
    <xf numFmtId="0" fontId="10" fillId="0" borderId="0" applyNumberFormat="0" applyFill="0" applyBorder="0" applyAlignment="0" applyProtection="0"/>
    <xf numFmtId="0" fontId="11" fillId="0" borderId="0">
      <alignment horizontal="left" vertical="center" indent="1"/>
    </xf>
    <xf numFmtId="8" fontId="12" fillId="0" borderId="4">
      <protection locked="0"/>
    </xf>
    <xf numFmtId="0" fontId="10" fillId="0" borderId="0"/>
    <xf numFmtId="0" fontId="10" fillId="0" borderId="5"/>
    <xf numFmtId="6" fontId="13" fillId="0" borderId="0">
      <protection locked="0"/>
    </xf>
    <xf numFmtId="0" fontId="14" fillId="0" borderId="0" applyNumberFormat="0">
      <protection locked="0"/>
    </xf>
    <xf numFmtId="165" fontId="7" fillId="5" borderId="0" applyFill="0" applyBorder="0" applyProtection="0"/>
    <xf numFmtId="0" fontId="3" fillId="0" borderId="0">
      <protection locked="0"/>
    </xf>
    <xf numFmtId="38" fontId="14" fillId="2" borderId="0" applyNumberFormat="0" applyBorder="0" applyAlignment="0" applyProtection="0"/>
    <xf numFmtId="0" fontId="15" fillId="0" borderId="0" applyNumberFormat="0" applyFill="0" applyBorder="0" applyAlignment="0" applyProtection="0"/>
    <xf numFmtId="0" fontId="16" fillId="0" borderId="2" applyNumberFormat="0" applyAlignment="0" applyProtection="0">
      <alignment horizontal="left" vertical="center"/>
    </xf>
    <xf numFmtId="0" fontId="16" fillId="0" borderId="1">
      <alignment horizontal="left" vertical="center"/>
    </xf>
    <xf numFmtId="0" fontId="17" fillId="0" borderId="0">
      <alignment horizontal="center"/>
    </xf>
    <xf numFmtId="0" fontId="3" fillId="0" borderId="0">
      <protection locked="0"/>
    </xf>
    <xf numFmtId="0" fontId="3" fillId="0" borderId="0">
      <protection locked="0"/>
    </xf>
    <xf numFmtId="0" fontId="18" fillId="0" borderId="6" applyNumberFormat="0" applyFill="0" applyAlignment="0" applyProtection="0"/>
    <xf numFmtId="10" fontId="14" fillId="6" borderId="7" applyNumberFormat="0" applyBorder="0" applyAlignment="0" applyProtection="0"/>
    <xf numFmtId="0" fontId="19" fillId="7" borderId="5"/>
    <xf numFmtId="0" fontId="20" fillId="0" borderId="0" applyNumberFormat="0">
      <alignment horizontal="left"/>
    </xf>
    <xf numFmtId="37" fontId="21" fillId="0" borderId="0"/>
    <xf numFmtId="3" fontId="14" fillId="2" borderId="0" applyNumberFormat="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3" fillId="0" borderId="0"/>
    <xf numFmtId="43" fontId="22" fillId="0" borderId="0"/>
    <xf numFmtId="4" fontId="23" fillId="8" borderId="0">
      <alignment horizontal="right"/>
    </xf>
    <xf numFmtId="0" fontId="24" fillId="8" borderId="0">
      <alignment horizontal="right"/>
    </xf>
    <xf numFmtId="0" fontId="25" fillId="8" borderId="8"/>
    <xf numFmtId="0" fontId="25" fillId="0" borderId="0" applyBorder="0">
      <alignment horizontal="centerContinuous"/>
    </xf>
    <xf numFmtId="0" fontId="26" fillId="0" borderId="0" applyBorder="0">
      <alignment horizontal="centerContinuous"/>
    </xf>
    <xf numFmtId="10" fontId="3" fillId="0" borderId="0" applyFont="0" applyFill="0" applyBorder="0" applyAlignment="0" applyProtection="0"/>
    <xf numFmtId="0" fontId="27" fillId="0" borderId="0" applyNumberFormat="0" applyFont="0" applyFill="0" applyBorder="0" applyAlignment="0" applyProtection="0">
      <alignment horizontal="left"/>
    </xf>
    <xf numFmtId="0" fontId="10" fillId="0" borderId="0"/>
    <xf numFmtId="0" fontId="28" fillId="0" borderId="0" applyNumberFormat="0">
      <alignment horizontal="left"/>
    </xf>
    <xf numFmtId="0" fontId="10" fillId="0" borderId="5"/>
    <xf numFmtId="0" fontId="29" fillId="9" borderId="0"/>
    <xf numFmtId="166" fontId="30" fillId="0" borderId="0">
      <alignment horizontal="center"/>
    </xf>
    <xf numFmtId="0" fontId="19" fillId="0" borderId="9"/>
    <xf numFmtId="0" fontId="19" fillId="0" borderId="5"/>
    <xf numFmtId="37" fontId="14" fillId="10" borderId="0" applyNumberFormat="0" applyBorder="0" applyAlignment="0" applyProtection="0"/>
    <xf numFmtId="37" fontId="14" fillId="0" borderId="0"/>
    <xf numFmtId="3" fontId="31" fillId="0" borderId="6" applyProtection="0"/>
    <xf numFmtId="0" fontId="32" fillId="0" borderId="0"/>
    <xf numFmtId="0" fontId="1" fillId="0" borderId="0"/>
    <xf numFmtId="0" fontId="1"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37" fontId="34" fillId="0" borderId="0" applyProtection="0"/>
    <xf numFmtId="43" fontId="35" fillId="0" borderId="0" applyFont="0" applyFill="0" applyBorder="0" applyAlignment="0" applyProtection="0"/>
    <xf numFmtId="44" fontId="35" fillId="0" borderId="0" applyFont="0" applyFill="0" applyBorder="0" applyAlignment="0" applyProtection="0"/>
    <xf numFmtId="167" fontId="36" fillId="0" borderId="0"/>
    <xf numFmtId="40" fontId="23" fillId="8" borderId="0">
      <alignment horizontal="right"/>
    </xf>
    <xf numFmtId="0" fontId="37" fillId="6" borderId="0">
      <alignment horizontal="center"/>
    </xf>
    <xf numFmtId="0" fontId="38" fillId="0" borderId="0" applyBorder="0">
      <alignment horizontal="centerContinuous"/>
    </xf>
    <xf numFmtId="0" fontId="39" fillId="0" borderId="0" applyBorder="0">
      <alignment horizontal="centerContinuous"/>
    </xf>
    <xf numFmtId="9" fontId="35"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37" fontId="34" fillId="0" borderId="0" applyProtection="0"/>
    <xf numFmtId="0" fontId="1" fillId="0" borderId="0"/>
    <xf numFmtId="43"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0" fontId="3" fillId="0" borderId="0"/>
    <xf numFmtId="0" fontId="1" fillId="0" borderId="0"/>
    <xf numFmtId="0" fontId="3" fillId="0" borderId="0"/>
    <xf numFmtId="9" fontId="35" fillId="0" borderId="0" applyFont="0" applyFill="0" applyBorder="0" applyAlignment="0" applyProtection="0"/>
    <xf numFmtId="37" fontId="34" fillId="0" borderId="0" applyProtection="0"/>
    <xf numFmtId="4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37" fontId="34" fillId="0" borderId="0" applyProtection="0"/>
    <xf numFmtId="0" fontId="3" fillId="0" borderId="0"/>
    <xf numFmtId="0" fontId="1" fillId="0" borderId="0"/>
    <xf numFmtId="0" fontId="1" fillId="0" borderId="0"/>
    <xf numFmtId="0" fontId="40" fillId="0" borderId="0" applyNumberFormat="0" applyBorder="0" applyAlignment="0"/>
    <xf numFmtId="0" fontId="40" fillId="0" borderId="0" applyNumberFormat="0" applyBorder="0" applyAlignment="0"/>
    <xf numFmtId="44" fontId="3" fillId="0" borderId="0" applyFont="0" applyFill="0" applyBorder="0" applyAlignment="0" applyProtection="0"/>
    <xf numFmtId="0" fontId="41" fillId="0" borderId="0"/>
    <xf numFmtId="0" fontId="41" fillId="0" borderId="0"/>
    <xf numFmtId="0" fontId="41"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cellStyleXfs>
  <cellXfs count="42">
    <xf numFmtId="0" fontId="0" fillId="0" borderId="0" xfId="0"/>
    <xf numFmtId="0" fontId="4" fillId="0" borderId="0" xfId="3" applyFill="1" applyBorder="1" applyAlignment="1">
      <alignment horizontal="centerContinuous"/>
    </xf>
    <xf numFmtId="0" fontId="0" fillId="0" borderId="0" xfId="0" applyFill="1" applyBorder="1"/>
    <xf numFmtId="0" fontId="5" fillId="0" borderId="0" xfId="3" applyFont="1" applyFill="1" applyBorder="1" applyAlignment="1">
      <alignment horizontal="centerContinuous"/>
    </xf>
    <xf numFmtId="0" fontId="6" fillId="0" borderId="0" xfId="3" quotePrefix="1" applyFont="1" applyFill="1" applyBorder="1" applyAlignment="1">
      <alignment horizontal="centerContinuous"/>
    </xf>
    <xf numFmtId="0" fontId="3" fillId="0" borderId="0" xfId="3" applyFont="1" applyFill="1" applyBorder="1"/>
    <xf numFmtId="0" fontId="4" fillId="0" borderId="0" xfId="3" applyFill="1" applyBorder="1"/>
    <xf numFmtId="0" fontId="4" fillId="0" borderId="0" xfId="3" quotePrefix="1" applyFill="1" applyBorder="1"/>
    <xf numFmtId="38" fontId="4" fillId="0" borderId="0" xfId="1" applyNumberFormat="1" applyFont="1" applyFill="1" applyBorder="1"/>
    <xf numFmtId="10" fontId="4" fillId="0" borderId="0" xfId="2" applyNumberFormat="1" applyFont="1" applyFill="1" applyBorder="1"/>
    <xf numFmtId="38" fontId="4" fillId="0" borderId="0" xfId="1" applyNumberFormat="1" applyFont="1" applyFill="1" applyBorder="1" applyAlignment="1">
      <alignment wrapText="1"/>
    </xf>
    <xf numFmtId="38" fontId="4" fillId="0" borderId="0" xfId="1" quotePrefix="1" applyNumberFormat="1" applyFont="1" applyFill="1" applyBorder="1"/>
    <xf numFmtId="0" fontId="7" fillId="0" borderId="0" xfId="3" quotePrefix="1" applyFont="1" applyFill="1" applyBorder="1"/>
    <xf numFmtId="38" fontId="7" fillId="0" borderId="0" xfId="1" applyNumberFormat="1" applyFont="1" applyFill="1" applyBorder="1"/>
    <xf numFmtId="0" fontId="7" fillId="0" borderId="0" xfId="3" quotePrefix="1" applyFont="1" applyFill="1" applyBorder="1" applyAlignment="1">
      <alignment horizontal="center"/>
    </xf>
    <xf numFmtId="164" fontId="7" fillId="0" borderId="0" xfId="1" quotePrefix="1" applyNumberFormat="1" applyFont="1" applyFill="1" applyBorder="1" applyAlignment="1">
      <alignment horizontal="center"/>
    </xf>
    <xf numFmtId="164" fontId="7" fillId="0" borderId="0" xfId="1" quotePrefix="1" applyNumberFormat="1" applyFont="1" applyFill="1" applyBorder="1" applyAlignment="1">
      <alignment horizontal="left"/>
    </xf>
    <xf numFmtId="0" fontId="2" fillId="0" borderId="0" xfId="0" applyFont="1"/>
    <xf numFmtId="0" fontId="0" fillId="0" borderId="0" xfId="0" applyAlignment="1">
      <alignment wrapText="1"/>
    </xf>
    <xf numFmtId="0" fontId="0" fillId="0" borderId="0" xfId="0" applyFill="1" applyAlignment="1">
      <alignment wrapText="1"/>
    </xf>
    <xf numFmtId="0" fontId="0" fillId="0" borderId="0" xfId="0" applyAlignment="1">
      <alignment wrapText="1"/>
    </xf>
    <xf numFmtId="10" fontId="7" fillId="0" borderId="0" xfId="2" applyNumberFormat="1" applyFont="1" applyFill="1" applyBorder="1"/>
    <xf numFmtId="0" fontId="0" fillId="0" borderId="0" xfId="0" applyFill="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164" fontId="3" fillId="0" borderId="0" xfId="8" applyNumberFormat="1" applyFill="1"/>
    <xf numFmtId="0" fontId="0" fillId="0" borderId="0" xfId="0" applyFill="1" applyAlignment="1">
      <alignment wrapText="1"/>
    </xf>
    <xf numFmtId="164" fontId="3" fillId="0" borderId="0" xfId="8" applyNumberFormat="1" applyFill="1"/>
    <xf numFmtId="0" fontId="33" fillId="0" borderId="0" xfId="3" applyFont="1" applyFill="1" applyBorder="1" applyAlignment="1">
      <alignment horizontal="left"/>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ill="1" applyAlignment="1">
      <alignment wrapText="1"/>
    </xf>
    <xf numFmtId="0" fontId="0" fillId="0" borderId="0" xfId="0" applyAlignment="1">
      <alignment wrapText="1"/>
    </xf>
    <xf numFmtId="0" fontId="0" fillId="0" borderId="0" xfId="0" applyFill="1" applyAlignment="1">
      <alignment wrapText="1"/>
    </xf>
    <xf numFmtId="164" fontId="3" fillId="0" borderId="0" xfId="10" applyNumberFormat="1" applyFont="1" applyFill="1"/>
  </cellXfs>
  <cellStyles count="125">
    <cellStyle name="Actual Date" xfId="11"/>
    <cellStyle name="Affinity Input" xfId="12"/>
    <cellStyle name="Body" xfId="13"/>
    <cellStyle name="Comma" xfId="1" builtinId="3"/>
    <cellStyle name="Comma [0] 2" xfId="82"/>
    <cellStyle name="Comma 10" xfId="115"/>
    <cellStyle name="Comma 11" xfId="112"/>
    <cellStyle name="Comma 12" xfId="119"/>
    <cellStyle name="Comma 2" xfId="7"/>
    <cellStyle name="Comma 3" xfId="10"/>
    <cellStyle name="Comma 3 2" xfId="84"/>
    <cellStyle name="Comma 4" xfId="87"/>
    <cellStyle name="Comma 5" xfId="70"/>
    <cellStyle name="Comma 6" xfId="95"/>
    <cellStyle name="Comma 7" xfId="98"/>
    <cellStyle name="Comma 8" xfId="5"/>
    <cellStyle name="Comma 9" xfId="110"/>
    <cellStyle name="ContentsHyperlink" xfId="14"/>
    <cellStyle name="Currency [0] 2" xfId="81"/>
    <cellStyle name="Currency [2]" xfId="15"/>
    <cellStyle name="Currency 10" xfId="118"/>
    <cellStyle name="Currency 11" xfId="122"/>
    <cellStyle name="Currency 12" xfId="123"/>
    <cellStyle name="Currency 13" xfId="124"/>
    <cellStyle name="Currency 2" xfId="80"/>
    <cellStyle name="Currency 3" xfId="83"/>
    <cellStyle name="Currency 4" xfId="88"/>
    <cellStyle name="Currency 5" xfId="71"/>
    <cellStyle name="Currency 6" xfId="96"/>
    <cellStyle name="Currency 7" xfId="97"/>
    <cellStyle name="Currency 8" xfId="67"/>
    <cellStyle name="Currency 9" xfId="105"/>
    <cellStyle name="Custom - Style1" xfId="16"/>
    <cellStyle name="Data   - Style2" xfId="17"/>
    <cellStyle name="Date" xfId="18"/>
    <cellStyle name="Edit" xfId="19"/>
    <cellStyle name="Engine" xfId="20"/>
    <cellStyle name="Fixed" xfId="21"/>
    <cellStyle name="Grey" xfId="22"/>
    <cellStyle name="HEADER" xfId="23"/>
    <cellStyle name="Header1" xfId="24"/>
    <cellStyle name="Header2" xfId="25"/>
    <cellStyle name="heading" xfId="26"/>
    <cellStyle name="Heading1" xfId="27"/>
    <cellStyle name="Heading2" xfId="28"/>
    <cellStyle name="HIGHLIGHT" xfId="29"/>
    <cellStyle name="Input [yellow]" xfId="30"/>
    <cellStyle name="Labels - Style3" xfId="31"/>
    <cellStyle name="Large Page Heading" xfId="32"/>
    <cellStyle name="no dec" xfId="33"/>
    <cellStyle name="No Edit" xfId="34"/>
    <cellStyle name="Normal" xfId="0" builtinId="0"/>
    <cellStyle name="Normal - Style1" xfId="35"/>
    <cellStyle name="Normal - Style1 2" xfId="72"/>
    <cellStyle name="Normal - Style2" xfId="36"/>
    <cellStyle name="Normal - Style3" xfId="37"/>
    <cellStyle name="Normal - Style4" xfId="38"/>
    <cellStyle name="Normal - Style5" xfId="39"/>
    <cellStyle name="Normal - Style6" xfId="40"/>
    <cellStyle name="Normal - Style7" xfId="41"/>
    <cellStyle name="Normal - Style8" xfId="42"/>
    <cellStyle name="Normal 10" xfId="66"/>
    <cellStyle name="Normal 11" xfId="100"/>
    <cellStyle name="Normal 12" xfId="103"/>
    <cellStyle name="Normal 13" xfId="106"/>
    <cellStyle name="Normal 14" xfId="107"/>
    <cellStyle name="Normal 15" xfId="108"/>
    <cellStyle name="Normal 16" xfId="4"/>
    <cellStyle name="Normal 17" xfId="109"/>
    <cellStyle name="Normal 18" xfId="114"/>
    <cellStyle name="Normal 19" xfId="116"/>
    <cellStyle name="Normal 2" xfId="43"/>
    <cellStyle name="Normal 2 2" xfId="90"/>
    <cellStyle name="Normal 2 3" xfId="78"/>
    <cellStyle name="Normal 2 4" xfId="104"/>
    <cellStyle name="Normal 20" xfId="121"/>
    <cellStyle name="Normal 3" xfId="44"/>
    <cellStyle name="Normal 3 2" xfId="92"/>
    <cellStyle name="Normal 4" xfId="64"/>
    <cellStyle name="Normal 4 2" xfId="85"/>
    <cellStyle name="Normal 4_Div 12 history" xfId="101"/>
    <cellStyle name="Normal 5" xfId="65"/>
    <cellStyle name="Normal 5 2" xfId="86"/>
    <cellStyle name="Normal 5_Div 12 history" xfId="102"/>
    <cellStyle name="Normal 6" xfId="91"/>
    <cellStyle name="Normal 7" xfId="69"/>
    <cellStyle name="Normal 8" xfId="94"/>
    <cellStyle name="Normal 9" xfId="99"/>
    <cellStyle name="Normal_13 MFR and Workpapers public 2007WP as filed" xfId="8"/>
    <cellStyle name="Normal_Sheet1" xfId="3"/>
    <cellStyle name="nPlosion" xfId="45"/>
    <cellStyle name="Output Amounts" xfId="46"/>
    <cellStyle name="Output Amounts 2" xfId="73"/>
    <cellStyle name="Output Column Headings" xfId="47"/>
    <cellStyle name="Output Column Headings 2" xfId="74"/>
    <cellStyle name="Output Line Items" xfId="48"/>
    <cellStyle name="Output Report Heading" xfId="49"/>
    <cellStyle name="Output Report Heading 2" xfId="75"/>
    <cellStyle name="Output Report Title" xfId="50"/>
    <cellStyle name="Output Report Title 2" xfId="76"/>
    <cellStyle name="Percent" xfId="2" builtinId="5"/>
    <cellStyle name="Percent [2]" xfId="51"/>
    <cellStyle name="Percent 10" xfId="113"/>
    <cellStyle name="Percent 11" xfId="120"/>
    <cellStyle name="Percent 2" xfId="9"/>
    <cellStyle name="Percent 2 2" xfId="79"/>
    <cellStyle name="Percent 3" xfId="89"/>
    <cellStyle name="Percent 4" xfId="77"/>
    <cellStyle name="Percent 5" xfId="68"/>
    <cellStyle name="Percent 6" xfId="6"/>
    <cellStyle name="Percent 7" xfId="93"/>
    <cellStyle name="Percent 8" xfId="111"/>
    <cellStyle name="Percent 9" xfId="117"/>
    <cellStyle name="PSChar" xfId="52"/>
    <cellStyle name="Reset  - Style4" xfId="53"/>
    <cellStyle name="Small Page Heading" xfId="54"/>
    <cellStyle name="Table  - Style5" xfId="55"/>
    <cellStyle name="Title  - Style6" xfId="56"/>
    <cellStyle name="title1" xfId="57"/>
    <cellStyle name="TotCol - Style7" xfId="58"/>
    <cellStyle name="TotRow - Style8" xfId="59"/>
    <cellStyle name="Unprot" xfId="60"/>
    <cellStyle name="Unprot$" xfId="61"/>
    <cellStyle name="Unprotect" xfId="62"/>
    <cellStyle name="一般_dept code"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8566"/>
  <sheetViews>
    <sheetView tabSelected="1" view="pageBreakPreview" topLeftCell="A3" zoomScaleNormal="100" zoomScaleSheetLayoutView="100" workbookViewId="0">
      <selection activeCell="B4" sqref="B4"/>
    </sheetView>
  </sheetViews>
  <sheetFormatPr defaultRowHeight="15"/>
  <cols>
    <col min="1" max="1" width="44.7109375" style="2" bestFit="1" customWidth="1"/>
    <col min="2" max="3" width="10.85546875" style="2" bestFit="1" customWidth="1"/>
    <col min="4" max="4" width="10.85546875" style="2" customWidth="1"/>
    <col min="5" max="5" width="10.85546875" style="2" bestFit="1" customWidth="1"/>
    <col min="6" max="6" width="72.140625" style="2" customWidth="1"/>
    <col min="7" max="16384" width="9.140625" style="2"/>
  </cols>
  <sheetData>
    <row r="1" spans="1:6">
      <c r="A1" s="17" t="s">
        <v>17</v>
      </c>
      <c r="B1" s="1"/>
      <c r="C1" s="1"/>
      <c r="D1" s="1"/>
      <c r="E1" s="1"/>
      <c r="F1" s="1"/>
    </row>
    <row r="2" spans="1:6">
      <c r="A2" s="17" t="s">
        <v>26</v>
      </c>
      <c r="B2" s="1"/>
      <c r="C2" s="1"/>
      <c r="D2" s="1"/>
      <c r="E2" s="1"/>
      <c r="F2" s="1"/>
    </row>
    <row r="3" spans="1:6">
      <c r="A3" s="17" t="s">
        <v>27</v>
      </c>
      <c r="B3" s="1"/>
      <c r="C3" s="1"/>
      <c r="D3" s="1"/>
      <c r="E3" s="1"/>
      <c r="F3" s="1"/>
    </row>
    <row r="4" spans="1:6">
      <c r="A4" s="17" t="s">
        <v>28</v>
      </c>
      <c r="B4" s="1"/>
      <c r="C4" s="1"/>
      <c r="D4" s="1"/>
      <c r="E4" s="1"/>
      <c r="F4" s="1"/>
    </row>
    <row r="5" spans="1:6" ht="23.25">
      <c r="A5" s="17" t="s">
        <v>42</v>
      </c>
      <c r="B5" s="3"/>
      <c r="C5" s="3"/>
      <c r="D5" s="3"/>
      <c r="E5" s="3"/>
      <c r="F5" s="3"/>
    </row>
    <row r="6" spans="1:6" ht="18">
      <c r="A6" s="4"/>
      <c r="B6" s="1"/>
      <c r="C6" s="1"/>
      <c r="D6" s="1"/>
      <c r="E6" s="1"/>
      <c r="F6" s="1"/>
    </row>
    <row r="7" spans="1:6">
      <c r="A7" s="1"/>
      <c r="B7" s="33" t="s">
        <v>43</v>
      </c>
      <c r="C7" s="33" t="s">
        <v>43</v>
      </c>
      <c r="D7" s="1"/>
      <c r="E7" s="1"/>
      <c r="F7" s="1"/>
    </row>
    <row r="8" spans="1:6">
      <c r="A8" s="5"/>
      <c r="B8" s="14" t="s">
        <v>20</v>
      </c>
      <c r="C8" s="15" t="s">
        <v>22</v>
      </c>
      <c r="D8" s="15"/>
      <c r="E8" s="14"/>
      <c r="F8" s="14"/>
    </row>
    <row r="9" spans="1:6">
      <c r="A9" s="6"/>
      <c r="B9" s="15" t="s">
        <v>21</v>
      </c>
      <c r="C9" s="15" t="s">
        <v>23</v>
      </c>
      <c r="D9" s="15" t="s">
        <v>24</v>
      </c>
      <c r="E9" s="15"/>
      <c r="F9" s="16" t="s">
        <v>29</v>
      </c>
    </row>
    <row r="10" spans="1:6" ht="30">
      <c r="A10" s="7" t="s">
        <v>0</v>
      </c>
      <c r="B10" s="41">
        <v>2297175.1626440003</v>
      </c>
      <c r="C10" s="8">
        <v>2139454.2900000005</v>
      </c>
      <c r="D10" s="8">
        <f>B10-C10</f>
        <v>157720.87264399976</v>
      </c>
      <c r="E10" s="9">
        <f>(B10-C10)/C10</f>
        <v>7.3720141337536932E-2</v>
      </c>
      <c r="F10" s="38" t="s">
        <v>47</v>
      </c>
    </row>
    <row r="11" spans="1:6" ht="30">
      <c r="A11" s="7" t="s">
        <v>1</v>
      </c>
      <c r="B11" s="41">
        <v>1243705.4405999999</v>
      </c>
      <c r="C11" s="8">
        <v>649459.41999999993</v>
      </c>
      <c r="D11" s="8">
        <f t="shared" ref="D11:D27" si="0">B11-C11</f>
        <v>594246.02059999993</v>
      </c>
      <c r="E11" s="9">
        <f t="shared" ref="E11:E27" si="1">(B11-C11)/C11</f>
        <v>0.91498560541319118</v>
      </c>
      <c r="F11" s="40" t="s">
        <v>45</v>
      </c>
    </row>
    <row r="12" spans="1:6" ht="45">
      <c r="A12" s="7" t="s">
        <v>7</v>
      </c>
      <c r="B12" s="41">
        <v>1018282.3479817589</v>
      </c>
      <c r="C12" s="8">
        <v>1471418.79</v>
      </c>
      <c r="D12" s="8">
        <f t="shared" si="0"/>
        <v>-453136.44201824116</v>
      </c>
      <c r="E12" s="9">
        <f t="shared" si="1"/>
        <v>-0.30795885243401111</v>
      </c>
      <c r="F12" s="29" t="s">
        <v>33</v>
      </c>
    </row>
    <row r="13" spans="1:6" ht="30">
      <c r="A13" s="7" t="s">
        <v>5</v>
      </c>
      <c r="B13" s="41">
        <v>413223</v>
      </c>
      <c r="C13" s="8">
        <v>47660.31</v>
      </c>
      <c r="D13" s="8">
        <f t="shared" si="0"/>
        <v>365562.69</v>
      </c>
      <c r="E13" s="9">
        <f t="shared" si="1"/>
        <v>7.6701702108106309</v>
      </c>
      <c r="F13" s="35" t="s">
        <v>50</v>
      </c>
    </row>
    <row r="14" spans="1:6">
      <c r="A14" s="7" t="s">
        <v>9</v>
      </c>
      <c r="B14" s="41">
        <v>322667.80999999994</v>
      </c>
      <c r="C14" s="8">
        <v>344643.34</v>
      </c>
      <c r="D14" s="8">
        <f t="shared" si="0"/>
        <v>-21975.530000000086</v>
      </c>
      <c r="E14" s="9">
        <f t="shared" si="1"/>
        <v>-6.3763106520497645E-2</v>
      </c>
      <c r="F14" s="37" t="s">
        <v>46</v>
      </c>
    </row>
    <row r="15" spans="1:6" ht="30">
      <c r="A15" s="7" t="s">
        <v>3</v>
      </c>
      <c r="B15" s="41">
        <v>81481.48</v>
      </c>
      <c r="C15" s="8">
        <v>66758.710000000006</v>
      </c>
      <c r="D15" s="8">
        <f t="shared" si="0"/>
        <v>14722.76999999999</v>
      </c>
      <c r="E15" s="9">
        <f t="shared" si="1"/>
        <v>0.22053706550051652</v>
      </c>
      <c r="F15" s="39" t="s">
        <v>25</v>
      </c>
    </row>
    <row r="16" spans="1:6">
      <c r="A16" s="7" t="s">
        <v>2</v>
      </c>
      <c r="B16" s="41">
        <v>181655.31</v>
      </c>
      <c r="C16" s="8">
        <v>168218.86000000002</v>
      </c>
      <c r="D16" s="8">
        <f t="shared" si="0"/>
        <v>13436.449999999983</v>
      </c>
      <c r="E16" s="9">
        <f t="shared" si="1"/>
        <v>7.9874813085762095E-2</v>
      </c>
      <c r="F16" s="10"/>
    </row>
    <row r="17" spans="1:6" ht="45">
      <c r="A17" s="7" t="s">
        <v>8</v>
      </c>
      <c r="B17" s="41">
        <v>112919.00000000003</v>
      </c>
      <c r="C17" s="8">
        <v>88844.239999999991</v>
      </c>
      <c r="D17" s="8">
        <f t="shared" si="0"/>
        <v>24074.760000000038</v>
      </c>
      <c r="E17" s="9">
        <f t="shared" si="1"/>
        <v>0.27097716182838688</v>
      </c>
      <c r="F17" s="34" t="s">
        <v>51</v>
      </c>
    </row>
    <row r="18" spans="1:6" ht="45">
      <c r="A18" s="7" t="s">
        <v>11</v>
      </c>
      <c r="B18" s="41">
        <v>524368.81400000001</v>
      </c>
      <c r="C18" s="8">
        <v>317171.01</v>
      </c>
      <c r="D18" s="8">
        <f t="shared" si="0"/>
        <v>207197.804</v>
      </c>
      <c r="E18" s="9">
        <f t="shared" si="1"/>
        <v>0.65326841819496684</v>
      </c>
      <c r="F18" s="34" t="s">
        <v>52</v>
      </c>
    </row>
    <row r="19" spans="1:6" ht="45">
      <c r="A19" s="7" t="s">
        <v>6</v>
      </c>
      <c r="B19" s="41">
        <v>335411.19999999995</v>
      </c>
      <c r="C19" s="8">
        <v>278567.26999999996</v>
      </c>
      <c r="D19" s="8">
        <f t="shared" si="0"/>
        <v>56843.929999999993</v>
      </c>
      <c r="E19" s="9">
        <f t="shared" si="1"/>
        <v>0.20405817955569583</v>
      </c>
      <c r="F19" s="34" t="s">
        <v>53</v>
      </c>
    </row>
    <row r="20" spans="1:6">
      <c r="A20" s="7" t="s">
        <v>10</v>
      </c>
      <c r="B20" s="41">
        <v>0</v>
      </c>
      <c r="C20" s="8">
        <v>0</v>
      </c>
      <c r="D20" s="8">
        <f t="shared" si="0"/>
        <v>0</v>
      </c>
      <c r="E20" s="9"/>
      <c r="F20" s="10" t="s">
        <v>31</v>
      </c>
    </row>
    <row r="21" spans="1:6" ht="45">
      <c r="A21" s="7" t="s">
        <v>19</v>
      </c>
      <c r="B21" s="41">
        <v>149994.11919999999</v>
      </c>
      <c r="C21" s="8">
        <v>85151.569999999992</v>
      </c>
      <c r="D21" s="8">
        <f t="shared" si="0"/>
        <v>64842.549199999994</v>
      </c>
      <c r="E21" s="9">
        <f t="shared" si="1"/>
        <v>0.76149563889426819</v>
      </c>
      <c r="F21" s="36" t="s">
        <v>54</v>
      </c>
    </row>
    <row r="22" spans="1:6">
      <c r="A22" s="7" t="s">
        <v>4</v>
      </c>
      <c r="B22" s="41">
        <v>19132</v>
      </c>
      <c r="C22" s="8">
        <v>13129.959999999997</v>
      </c>
      <c r="D22" s="8">
        <f t="shared" si="0"/>
        <v>6002.0400000000027</v>
      </c>
      <c r="E22" s="9">
        <f t="shared" si="1"/>
        <v>0.45712553579751986</v>
      </c>
      <c r="F22" s="39" t="s">
        <v>44</v>
      </c>
    </row>
    <row r="23" spans="1:6" ht="90">
      <c r="A23" s="7" t="s">
        <v>12</v>
      </c>
      <c r="B23" s="41">
        <v>581339.4800000001</v>
      </c>
      <c r="C23" s="8">
        <v>422827.85</v>
      </c>
      <c r="D23" s="8">
        <f t="shared" si="0"/>
        <v>158511.63000000012</v>
      </c>
      <c r="E23" s="9">
        <f t="shared" si="1"/>
        <v>0.37488455408034294</v>
      </c>
      <c r="F23" s="38" t="s">
        <v>49</v>
      </c>
    </row>
    <row r="24" spans="1:6" ht="30">
      <c r="A24" s="7" t="s">
        <v>13</v>
      </c>
      <c r="B24" s="41">
        <v>79466</v>
      </c>
      <c r="C24" s="8">
        <v>52056.850000000006</v>
      </c>
      <c r="D24" s="8">
        <f t="shared" si="0"/>
        <v>27409.149999999994</v>
      </c>
      <c r="E24" s="9">
        <f t="shared" si="1"/>
        <v>0.52652340662179886</v>
      </c>
      <c r="F24" s="38" t="s">
        <v>38</v>
      </c>
    </row>
    <row r="25" spans="1:6" ht="45">
      <c r="A25" s="7" t="s">
        <v>14</v>
      </c>
      <c r="B25" s="41">
        <v>3947609.4400000004</v>
      </c>
      <c r="C25" s="8">
        <v>2657947.6100000003</v>
      </c>
      <c r="D25" s="8">
        <f t="shared" si="0"/>
        <v>1289661.83</v>
      </c>
      <c r="E25" s="9">
        <f t="shared" si="1"/>
        <v>0.48520965016311962</v>
      </c>
      <c r="F25" s="28" t="s">
        <v>58</v>
      </c>
    </row>
    <row r="26" spans="1:6">
      <c r="A26" s="7" t="s">
        <v>15</v>
      </c>
      <c r="B26" s="41">
        <v>0</v>
      </c>
      <c r="C26" s="11">
        <v>0</v>
      </c>
      <c r="D26" s="8">
        <f t="shared" si="0"/>
        <v>0</v>
      </c>
      <c r="E26" s="9"/>
      <c r="F26" s="10" t="s">
        <v>31</v>
      </c>
    </row>
    <row r="27" spans="1:6">
      <c r="A27" s="7" t="s">
        <v>16</v>
      </c>
      <c r="B27" s="41">
        <v>100939.47149999999</v>
      </c>
      <c r="C27" s="8">
        <v>-119027.38</v>
      </c>
      <c r="D27" s="8">
        <f t="shared" si="0"/>
        <v>219966.85149999999</v>
      </c>
      <c r="E27" s="9">
        <f t="shared" si="1"/>
        <v>-1.8480357334589737</v>
      </c>
      <c r="F27" s="38" t="s">
        <v>41</v>
      </c>
    </row>
    <row r="28" spans="1:6">
      <c r="A28" s="12" t="s">
        <v>18</v>
      </c>
      <c r="B28" s="13">
        <f>SUM(B10:B27)</f>
        <v>11409370.07592576</v>
      </c>
      <c r="C28" s="13">
        <f>SUM(C10:C27)</f>
        <v>8684282.6999999974</v>
      </c>
      <c r="D28" s="13">
        <f>B28-C28</f>
        <v>2725087.3759257626</v>
      </c>
      <c r="E28" s="9"/>
      <c r="F28" s="13"/>
    </row>
    <row r="1048566" spans="4:4">
      <c r="D1048566" s="8"/>
    </row>
  </sheetData>
  <pageMargins left="0.7" right="0.7" top="0.75" bottom="0.75" header="0.3" footer="0.3"/>
  <pageSetup scale="68" orientation="landscape" r:id="rId1"/>
  <headerFooter>
    <oddHeader>&amp;RCASE NO. 2017-00349 
ATTACHMENT 2
TO STAFF DR NO. 1-23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8569"/>
  <sheetViews>
    <sheetView view="pageBreakPreview" zoomScale="90" zoomScaleNormal="100" zoomScaleSheetLayoutView="90" workbookViewId="0">
      <selection activeCell="F32" sqref="F32"/>
    </sheetView>
  </sheetViews>
  <sheetFormatPr defaultRowHeight="15"/>
  <cols>
    <col min="1" max="1" width="44.7109375" style="2" bestFit="1" customWidth="1"/>
    <col min="2" max="3" width="10.85546875" style="2" bestFit="1" customWidth="1"/>
    <col min="4" max="4" width="10.85546875" style="2" customWidth="1"/>
    <col min="5" max="5" width="10.85546875" style="2" bestFit="1" customWidth="1"/>
    <col min="6" max="6" width="72.140625" style="2" customWidth="1"/>
    <col min="7" max="16384" width="9.140625" style="2"/>
  </cols>
  <sheetData>
    <row r="1" spans="1:6">
      <c r="A1" s="17" t="s">
        <v>17</v>
      </c>
      <c r="B1" s="1"/>
      <c r="C1" s="1"/>
      <c r="D1" s="1"/>
      <c r="E1" s="1"/>
      <c r="F1" s="1"/>
    </row>
    <row r="2" spans="1:6">
      <c r="A2" s="17" t="s">
        <v>26</v>
      </c>
      <c r="B2" s="1"/>
      <c r="C2" s="1"/>
      <c r="D2" s="1"/>
      <c r="E2" s="1"/>
      <c r="F2" s="1"/>
    </row>
    <row r="3" spans="1:6">
      <c r="A3" s="17" t="s">
        <v>27</v>
      </c>
      <c r="B3" s="1"/>
      <c r="C3" s="1"/>
      <c r="D3" s="1"/>
      <c r="E3" s="1"/>
      <c r="F3" s="1"/>
    </row>
    <row r="4" spans="1:6">
      <c r="A4" s="17" t="s">
        <v>28</v>
      </c>
      <c r="B4" s="1"/>
      <c r="C4" s="1"/>
      <c r="D4" s="1"/>
      <c r="E4" s="1"/>
      <c r="F4" s="1"/>
    </row>
    <row r="5" spans="1:6" ht="23.25">
      <c r="A5" s="17" t="s">
        <v>32</v>
      </c>
      <c r="B5" s="3"/>
      <c r="C5" s="3"/>
      <c r="D5" s="3"/>
      <c r="E5" s="3"/>
      <c r="F5" s="3"/>
    </row>
    <row r="6" spans="1:6" ht="18">
      <c r="A6" s="4"/>
      <c r="B6" s="1"/>
      <c r="C6" s="1"/>
      <c r="D6" s="1"/>
      <c r="E6" s="1"/>
      <c r="F6" s="1"/>
    </row>
    <row r="7" spans="1:6">
      <c r="A7" s="1"/>
      <c r="B7" s="1"/>
      <c r="C7" s="1"/>
      <c r="D7" s="1"/>
      <c r="E7" s="1"/>
      <c r="F7" s="1"/>
    </row>
    <row r="8" spans="1:6">
      <c r="A8" s="5"/>
      <c r="B8" s="14" t="s">
        <v>20</v>
      </c>
      <c r="C8" s="15" t="s">
        <v>30</v>
      </c>
      <c r="D8" s="15"/>
      <c r="E8" s="14"/>
      <c r="F8" s="14"/>
    </row>
    <row r="9" spans="1:6">
      <c r="A9" s="6"/>
      <c r="B9" s="15" t="s">
        <v>21</v>
      </c>
      <c r="C9" s="15" t="s">
        <v>21</v>
      </c>
      <c r="D9" s="15" t="s">
        <v>24</v>
      </c>
      <c r="E9" s="15"/>
      <c r="F9" s="16" t="s">
        <v>29</v>
      </c>
    </row>
    <row r="10" spans="1:6" ht="30">
      <c r="A10" s="7" t="s">
        <v>0</v>
      </c>
      <c r="B10" s="32">
        <v>1154361.7772844294</v>
      </c>
      <c r="C10" s="30">
        <v>1295292.8192525541</v>
      </c>
      <c r="D10" s="8">
        <f t="shared" ref="D10:D27" si="0">B10-C10</f>
        <v>-140931.04196812469</v>
      </c>
      <c r="E10" s="9">
        <f t="shared" ref="E10:E19" si="1">(B10-C10)/C10</f>
        <v>-0.10880245753963852</v>
      </c>
      <c r="F10" s="39" t="s">
        <v>55</v>
      </c>
    </row>
    <row r="11" spans="1:6">
      <c r="A11" s="7" t="s">
        <v>1</v>
      </c>
      <c r="B11" s="32">
        <v>511700.7358031192</v>
      </c>
      <c r="C11" s="30">
        <v>513565.12050020293</v>
      </c>
      <c r="D11" s="8">
        <f t="shared" si="0"/>
        <v>-1864.384697083733</v>
      </c>
      <c r="E11" s="9">
        <f t="shared" si="1"/>
        <v>-3.6302790486781051E-3</v>
      </c>
      <c r="F11" s="25" t="s">
        <v>39</v>
      </c>
    </row>
    <row r="12" spans="1:6" ht="45">
      <c r="A12" s="7" t="s">
        <v>7</v>
      </c>
      <c r="B12" s="32">
        <v>624978.90721440921</v>
      </c>
      <c r="C12" s="30">
        <v>706345.75726269896</v>
      </c>
      <c r="D12" s="8">
        <f t="shared" si="0"/>
        <v>-81366.850048289751</v>
      </c>
      <c r="E12" s="9">
        <f t="shared" si="1"/>
        <v>-0.11519408053587046</v>
      </c>
      <c r="F12" s="24" t="s">
        <v>33</v>
      </c>
    </row>
    <row r="13" spans="1:6" ht="30">
      <c r="A13" s="7" t="s">
        <v>5</v>
      </c>
      <c r="B13" s="32">
        <v>207650.18029612361</v>
      </c>
      <c r="C13" s="30">
        <v>112526.87044556219</v>
      </c>
      <c r="D13" s="8">
        <f t="shared" si="0"/>
        <v>95123.309850561418</v>
      </c>
      <c r="E13" s="9">
        <f t="shared" si="1"/>
        <v>0.84533862422291217</v>
      </c>
      <c r="F13" s="23" t="s">
        <v>56</v>
      </c>
    </row>
    <row r="14" spans="1:6">
      <c r="A14" s="7" t="s">
        <v>9</v>
      </c>
      <c r="B14" s="32">
        <v>162144.96512114609</v>
      </c>
      <c r="C14" s="30">
        <v>171469.63818921964</v>
      </c>
      <c r="D14" s="8">
        <f t="shared" si="0"/>
        <v>-9324.6730680735491</v>
      </c>
      <c r="E14" s="9">
        <f t="shared" si="1"/>
        <v>-5.438089895415546E-2</v>
      </c>
      <c r="F14" s="25" t="s">
        <v>40</v>
      </c>
    </row>
    <row r="15" spans="1:6">
      <c r="A15" s="7" t="s">
        <v>3</v>
      </c>
      <c r="B15" s="32">
        <v>40945.552432451703</v>
      </c>
      <c r="C15" s="30">
        <v>38814.764085757633</v>
      </c>
      <c r="D15" s="8">
        <f t="shared" si="0"/>
        <v>2130.7883466940693</v>
      </c>
      <c r="E15" s="9">
        <f t="shared" si="1"/>
        <v>5.4896336404010843E-2</v>
      </c>
      <c r="F15" s="27" t="s">
        <v>34</v>
      </c>
    </row>
    <row r="16" spans="1:6">
      <c r="A16" s="7" t="s">
        <v>2</v>
      </c>
      <c r="B16" s="32">
        <v>91284.265089910841</v>
      </c>
      <c r="C16" s="30">
        <v>87879.686606157164</v>
      </c>
      <c r="D16" s="8">
        <f t="shared" si="0"/>
        <v>3404.5784837536776</v>
      </c>
      <c r="E16" s="9">
        <f t="shared" si="1"/>
        <v>3.8741358956042755E-2</v>
      </c>
      <c r="F16" s="27" t="s">
        <v>35</v>
      </c>
    </row>
    <row r="17" spans="1:6" ht="45">
      <c r="A17" s="7" t="s">
        <v>8</v>
      </c>
      <c r="B17" s="32">
        <v>56743.334008169899</v>
      </c>
      <c r="C17" s="30">
        <v>47069.29737596152</v>
      </c>
      <c r="D17" s="8">
        <f t="shared" si="0"/>
        <v>9674.0366322083792</v>
      </c>
      <c r="E17" s="9">
        <f t="shared" si="1"/>
        <v>0.20552753432748178</v>
      </c>
      <c r="F17" s="25" t="s">
        <v>51</v>
      </c>
    </row>
    <row r="18" spans="1:6" ht="45">
      <c r="A18" s="7" t="s">
        <v>11</v>
      </c>
      <c r="B18" s="32">
        <v>263502.46421124798</v>
      </c>
      <c r="C18" s="30">
        <v>203713.00731073506</v>
      </c>
      <c r="D18" s="8">
        <f t="shared" si="0"/>
        <v>59789.456900512916</v>
      </c>
      <c r="E18" s="9">
        <f t="shared" si="1"/>
        <v>0.29349847459329215</v>
      </c>
      <c r="F18" s="25" t="s">
        <v>52</v>
      </c>
    </row>
    <row r="19" spans="1:6" ht="45">
      <c r="A19" s="7" t="s">
        <v>6</v>
      </c>
      <c r="B19" s="32">
        <v>168548.69199763608</v>
      </c>
      <c r="C19" s="30">
        <v>156110.5796872268</v>
      </c>
      <c r="D19" s="8">
        <f t="shared" si="0"/>
        <v>12438.112310409284</v>
      </c>
      <c r="E19" s="9">
        <f t="shared" si="1"/>
        <v>7.9675012003219081E-2</v>
      </c>
      <c r="F19" s="18" t="s">
        <v>37</v>
      </c>
    </row>
    <row r="20" spans="1:6">
      <c r="A20" s="7" t="s">
        <v>10</v>
      </c>
      <c r="B20" s="32">
        <v>0</v>
      </c>
      <c r="C20" s="30">
        <v>0</v>
      </c>
      <c r="D20" s="8">
        <f t="shared" si="0"/>
        <v>0</v>
      </c>
      <c r="E20" s="9"/>
      <c r="F20" s="10" t="s">
        <v>31</v>
      </c>
    </row>
    <row r="21" spans="1:6" ht="45">
      <c r="A21" s="7" t="s">
        <v>19</v>
      </c>
      <c r="B21" s="32">
        <v>75374.085893665775</v>
      </c>
      <c r="C21" s="30">
        <v>55568.415787976555</v>
      </c>
      <c r="D21" s="8">
        <f t="shared" si="0"/>
        <v>19805.67010568922</v>
      </c>
      <c r="E21" s="9">
        <f>(B21-C21)/C21</f>
        <v>0.3564195564123786</v>
      </c>
      <c r="F21" s="20" t="s">
        <v>57</v>
      </c>
    </row>
    <row r="22" spans="1:6">
      <c r="A22" s="7" t="s">
        <v>4</v>
      </c>
      <c r="B22" s="32">
        <v>9614.0903324002702</v>
      </c>
      <c r="C22" s="30">
        <v>7171.6084234036844</v>
      </c>
      <c r="D22" s="8">
        <f t="shared" si="0"/>
        <v>2442.4819089965858</v>
      </c>
      <c r="E22" s="9">
        <f>(B22-C22)/C22</f>
        <v>0.34057658544571939</v>
      </c>
      <c r="F22" s="20" t="s">
        <v>36</v>
      </c>
    </row>
    <row r="23" spans="1:6" ht="45">
      <c r="A23" s="7" t="s">
        <v>12</v>
      </c>
      <c r="B23" s="32">
        <v>292130.99908585625</v>
      </c>
      <c r="C23" s="30">
        <v>250092.52419942504</v>
      </c>
      <c r="D23" s="8">
        <f t="shared" si="0"/>
        <v>42038.474886431213</v>
      </c>
      <c r="E23" s="9">
        <f>(B23-C23)/C23</f>
        <v>0.1680916893497765</v>
      </c>
      <c r="F23" s="19" t="s">
        <v>48</v>
      </c>
    </row>
    <row r="24" spans="1:6" ht="30">
      <c r="A24" s="7" t="s">
        <v>13</v>
      </c>
      <c r="B24" s="32">
        <v>39932.746307470203</v>
      </c>
      <c r="C24" s="30">
        <v>31680.280954301761</v>
      </c>
      <c r="D24" s="8">
        <f t="shared" si="0"/>
        <v>8252.4653531684417</v>
      </c>
      <c r="E24" s="9">
        <f>(B24-C24)/C24</f>
        <v>0.26049217698139976</v>
      </c>
      <c r="F24" s="22" t="s">
        <v>38</v>
      </c>
    </row>
    <row r="25" spans="1:6" ht="45">
      <c r="A25" s="7" t="s">
        <v>14</v>
      </c>
      <c r="B25" s="32">
        <v>1983727.459397661</v>
      </c>
      <c r="C25" s="30">
        <v>1108809.5474735023</v>
      </c>
      <c r="D25" s="8">
        <f t="shared" si="0"/>
        <v>874917.91192415869</v>
      </c>
      <c r="E25" s="9">
        <f>(B25-C25)/C25</f>
        <v>0.78906058657027112</v>
      </c>
      <c r="F25" s="26" t="s">
        <v>59</v>
      </c>
    </row>
    <row r="26" spans="1:6">
      <c r="A26" s="7" t="s">
        <v>15</v>
      </c>
      <c r="B26" s="32">
        <v>0</v>
      </c>
      <c r="C26" s="30">
        <v>0</v>
      </c>
      <c r="D26" s="8">
        <f t="shared" si="0"/>
        <v>0</v>
      </c>
      <c r="E26" s="9"/>
      <c r="F26" s="10" t="s">
        <v>31</v>
      </c>
    </row>
    <row r="27" spans="1:6">
      <c r="A27" s="7" t="s">
        <v>16</v>
      </c>
      <c r="B27" s="32">
        <v>50723.457929424134</v>
      </c>
      <c r="C27" s="30">
        <v>-20768.697655007174</v>
      </c>
      <c r="D27" s="8">
        <f t="shared" si="0"/>
        <v>71492.155584431312</v>
      </c>
      <c r="E27" s="9">
        <f>(B27-C27)/C27</f>
        <v>-3.4423032571421301</v>
      </c>
      <c r="F27" s="31" t="s">
        <v>41</v>
      </c>
    </row>
    <row r="28" spans="1:6">
      <c r="A28" s="12" t="s">
        <v>18</v>
      </c>
      <c r="B28" s="13">
        <f>SUM(B10:B27)</f>
        <v>5733363.7124051219</v>
      </c>
      <c r="C28" s="13">
        <f>SUM(C10:C27)</f>
        <v>4765341.2198996777</v>
      </c>
      <c r="D28" s="13">
        <f>B28-C28</f>
        <v>968022.49250544421</v>
      </c>
      <c r="E28" s="21"/>
      <c r="F28" s="13"/>
    </row>
    <row r="29" spans="1:6">
      <c r="C29" s="30"/>
    </row>
    <row r="1048569" spans="4:4">
      <c r="D1048569" s="8"/>
    </row>
  </sheetData>
  <pageMargins left="0.7" right="0.7" top="0.75" bottom="0.75" header="0.3" footer="0.3"/>
  <pageSetup scale="75" orientation="landscape" r:id="rId1"/>
  <headerFooter>
    <oddHeader>&amp;RCASE NO. 2017-00349 
ATTACHMENT 2
TO STAFF DR NO. 1-23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 1-23 Part B</vt:lpstr>
      <vt:lpstr>AG 1-23 Part C</vt:lpstr>
    </vt:vector>
  </TitlesOfParts>
  <Company>Atmos Energy Corportion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Densman</dc:creator>
  <cp:lastModifiedBy>Eric  Wilen</cp:lastModifiedBy>
  <cp:lastPrinted>2017-11-28T01:58:22Z</cp:lastPrinted>
  <dcterms:created xsi:type="dcterms:W3CDTF">2017-11-12T02:18:28Z</dcterms:created>
  <dcterms:modified xsi:type="dcterms:W3CDTF">2017-11-28T01:58:42Z</dcterms:modified>
</cp:coreProperties>
</file>