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Staff Attachments\"/>
    </mc:Choice>
  </mc:AlternateContent>
  <bookViews>
    <workbookView xWindow="0" yWindow="0" windowWidth="28800" windowHeight="12135"/>
  </bookViews>
  <sheets>
    <sheet name="1-51a Summary" sheetId="1" r:id="rId1"/>
    <sheet name="1-51 Detail" sheetId="2" r:id="rId2"/>
  </sheets>
  <definedNames>
    <definedName name="_xlnm._FilterDatabase" localSheetId="1" hidden="1">'1-51 Detail'!$A$7:$S$66</definedName>
    <definedName name="_xlnm.Print_Area" localSheetId="0">'1-51a Summary'!$A$1:$H$33</definedName>
    <definedName name="_xlnm.Print_Titles" localSheetId="1">'1-51 Detail'!$A:$E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9" i="2" l="1"/>
  <c r="D18" i="1" s="1"/>
  <c r="V10" i="2"/>
  <c r="D21" i="1" s="1"/>
  <c r="V11" i="2"/>
  <c r="D24" i="1" s="1"/>
  <c r="V8" i="2"/>
  <c r="D15" i="1" s="1"/>
  <c r="U9" i="2"/>
  <c r="C18" i="1" s="1"/>
  <c r="U10" i="2"/>
  <c r="C21" i="1" s="1"/>
  <c r="U11" i="2"/>
  <c r="C24" i="1" s="1"/>
  <c r="U8" i="2"/>
  <c r="C15" i="1" s="1"/>
  <c r="U12" i="2" l="1"/>
  <c r="V12" i="2" l="1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24" i="1"/>
  <c r="G24" i="1" s="1"/>
  <c r="C26" i="1" l="1"/>
  <c r="D26" i="1"/>
  <c r="E18" i="1"/>
  <c r="G18" i="1" s="1"/>
  <c r="E21" i="1"/>
  <c r="G21" i="1" s="1"/>
  <c r="E15" i="1"/>
  <c r="E26" i="1" l="1"/>
  <c r="G15" i="1"/>
  <c r="G26" i="1" s="1"/>
</calcChain>
</file>

<file path=xl/sharedStrings.xml><?xml version="1.0" encoding="utf-8"?>
<sst xmlns="http://schemas.openxmlformats.org/spreadsheetml/2006/main" count="355" uniqueCount="107">
  <si>
    <t>Atmos Energy Corporation, Kentucky/Mid-States Division</t>
  </si>
  <si>
    <t>Kentucky Jurisdiction Case No. 2017-00349</t>
  </si>
  <si>
    <t>Advertising Expense</t>
  </si>
  <si>
    <t>For the 12 month period Sep-16 through Aug-17  (most recent 12 month period available)</t>
  </si>
  <si>
    <t>12 Months Ended August 2017</t>
  </si>
  <si>
    <t>Sales or</t>
  </si>
  <si>
    <t>Safety or</t>
  </si>
  <si>
    <t>Line</t>
  </si>
  <si>
    <t>Item</t>
  </si>
  <si>
    <t>Promotional</t>
  </si>
  <si>
    <t>Req by Law</t>
  </si>
  <si>
    <t>Total</t>
  </si>
  <si>
    <t xml:space="preserve">Kentucky </t>
  </si>
  <si>
    <t>Allocated</t>
  </si>
  <si>
    <t>No.</t>
  </si>
  <si>
    <t>(A)</t>
  </si>
  <si>
    <t>Advertising (1)</t>
  </si>
  <si>
    <t>Advertising</t>
  </si>
  <si>
    <t>Utility</t>
  </si>
  <si>
    <t>Jurisdictional</t>
  </si>
  <si>
    <t>Amount</t>
  </si>
  <si>
    <t>Div 009</t>
  </si>
  <si>
    <t>Newspaper, Magazine,bill stuffer &amp; Other</t>
  </si>
  <si>
    <t>Div 091</t>
  </si>
  <si>
    <t>Div 002</t>
  </si>
  <si>
    <t>Div 012</t>
  </si>
  <si>
    <t>Grand Total</t>
  </si>
  <si>
    <t xml:space="preserve">Note: </t>
  </si>
  <si>
    <t>The Company does not record Avertising expense in the detail listed on Data Request Schedule 51a.</t>
  </si>
  <si>
    <t>Below-the-line accounts are not included in the analysis above.</t>
  </si>
  <si>
    <t>1. Sales and Promotional Advertising is excluded from the Company's Revenue Requirement.</t>
  </si>
  <si>
    <t>Div</t>
  </si>
  <si>
    <t>Account</t>
  </si>
  <si>
    <t>Account Description</t>
  </si>
  <si>
    <t>Sub Account</t>
  </si>
  <si>
    <t>Sub Account Description</t>
  </si>
  <si>
    <t>SEP-16</t>
  </si>
  <si>
    <t>OCT-16</t>
  </si>
  <si>
    <t>NOV-16</t>
  </si>
  <si>
    <t>DEC-16</t>
  </si>
  <si>
    <t>JAN-17</t>
  </si>
  <si>
    <t>FEB-17</t>
  </si>
  <si>
    <t>MAR-17</t>
  </si>
  <si>
    <t>APR-17</t>
  </si>
  <si>
    <t>MAY-17</t>
  </si>
  <si>
    <t>JUN-17</t>
  </si>
  <si>
    <t>JUL-17</t>
  </si>
  <si>
    <t>AUG-17</t>
  </si>
  <si>
    <t>002</t>
  </si>
  <si>
    <t>9120</t>
  </si>
  <si>
    <t>Sales-Demonstrating and selling expenses</t>
  </si>
  <si>
    <t>04044</t>
  </si>
  <si>
    <t>04046</t>
  </si>
  <si>
    <t>Customer Relations &amp; Assist</t>
  </si>
  <si>
    <t>04021</t>
  </si>
  <si>
    <t>Promo Other, Misc</t>
  </si>
  <si>
    <t>9210</t>
  </si>
  <si>
    <t>A&amp;G-Office supplies &amp; expense</t>
  </si>
  <si>
    <t>04002</t>
  </si>
  <si>
    <t>Required By Law, Safety</t>
  </si>
  <si>
    <t>04040</t>
  </si>
  <si>
    <t>Community Rel&amp;Trade Shows</t>
  </si>
  <si>
    <t>04041</t>
  </si>
  <si>
    <t>Gas Light Relight Program</t>
  </si>
  <si>
    <t>4265</t>
  </si>
  <si>
    <t>Other deductions</t>
  </si>
  <si>
    <t>009</t>
  </si>
  <si>
    <t>8700</t>
  </si>
  <si>
    <t>Distribution-Operation supervision and engineering</t>
  </si>
  <si>
    <t>04018</t>
  </si>
  <si>
    <t>Safety</t>
  </si>
  <si>
    <t>8780</t>
  </si>
  <si>
    <t>Meter and house regulator expenses</t>
  </si>
  <si>
    <t>8740</t>
  </si>
  <si>
    <t>Mains and Services Expenses</t>
  </si>
  <si>
    <t>04022</t>
  </si>
  <si>
    <t>Promo Sales, Misc</t>
  </si>
  <si>
    <t>9110</t>
  </si>
  <si>
    <t>Sales-Supervision</t>
  </si>
  <si>
    <t>9090</t>
  </si>
  <si>
    <t>Customer service-Operating informational and instructional advertising expense</t>
  </si>
  <si>
    <t>9130</t>
  </si>
  <si>
    <t>Sales-Advertising expenses</t>
  </si>
  <si>
    <t>8810</t>
  </si>
  <si>
    <t>Distribution-Rents</t>
  </si>
  <si>
    <t>9030</t>
  </si>
  <si>
    <t>Customer accounts-Customer records and collections expenses</t>
  </si>
  <si>
    <t>9160</t>
  </si>
  <si>
    <t>Sales-Miscellaneous sales expenses</t>
  </si>
  <si>
    <t>8410</t>
  </si>
  <si>
    <t>Other storage expenses-Operation labor and expenses</t>
  </si>
  <si>
    <t>8800</t>
  </si>
  <si>
    <t>Distribution-Other expenses</t>
  </si>
  <si>
    <t>04023</t>
  </si>
  <si>
    <t>GCA Public Notice Publication</t>
  </si>
  <si>
    <t>9250</t>
  </si>
  <si>
    <t>A&amp;G-Injuries &amp; damages</t>
  </si>
  <si>
    <t>04017</t>
  </si>
  <si>
    <t>Promo Sales, Consumer Rel</t>
  </si>
  <si>
    <t>012</t>
  </si>
  <si>
    <t>9010</t>
  </si>
  <si>
    <t>Customer accounts-Operation supervision</t>
  </si>
  <si>
    <t>091</t>
  </si>
  <si>
    <t>04001</t>
  </si>
  <si>
    <t>Safety, Newspaper</t>
  </si>
  <si>
    <t>9100</t>
  </si>
  <si>
    <t>Customer service-Miscellaneous customer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</si>
</sst>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etica-Narrow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37" fontId="2" fillId="0" borderId="0" applyProtection="0"/>
    <xf numFmtId="0" fontId="5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37" fontId="3" fillId="0" borderId="0" xfId="3" applyFont="1"/>
    <xf numFmtId="37" fontId="3" fillId="0" borderId="0" xfId="3" applyFont="1" applyFill="1"/>
    <xf numFmtId="37" fontId="3" fillId="0" borderId="0" xfId="3" applyFont="1" applyFill="1" applyAlignment="1" applyProtection="1">
      <alignment horizontal="center"/>
    </xf>
    <xf numFmtId="37" fontId="3" fillId="0" borderId="0" xfId="3" applyFont="1" applyFill="1" applyAlignment="1" applyProtection="1">
      <alignment horizontal="right"/>
    </xf>
    <xf numFmtId="37" fontId="3" fillId="0" borderId="1" xfId="3" applyFont="1" applyFill="1" applyBorder="1" applyAlignment="1">
      <alignment horizontal="center"/>
    </xf>
    <xf numFmtId="37" fontId="3" fillId="0" borderId="1" xfId="3" applyFont="1" applyFill="1" applyBorder="1"/>
    <xf numFmtId="37" fontId="3" fillId="0" borderId="0" xfId="3" applyFont="1" applyFill="1" applyBorder="1" applyAlignment="1">
      <alignment horizontal="center"/>
    </xf>
    <xf numFmtId="37" fontId="3" fillId="0" borderId="0" xfId="3" applyFont="1" applyFill="1" applyBorder="1"/>
    <xf numFmtId="37" fontId="3" fillId="0" borderId="0" xfId="3" applyFont="1" applyFill="1" applyBorder="1" applyAlignment="1" applyProtection="1">
      <alignment horizontal="center"/>
    </xf>
    <xf numFmtId="37" fontId="4" fillId="0" borderId="0" xfId="3" applyFont="1" applyFill="1" applyBorder="1" applyAlignment="1" applyProtection="1">
      <alignment horizontal="center"/>
    </xf>
    <xf numFmtId="37" fontId="3" fillId="0" borderId="0" xfId="3" applyFont="1" applyFill="1" applyAlignment="1">
      <alignment horizontal="center"/>
    </xf>
    <xf numFmtId="37" fontId="3" fillId="0" borderId="5" xfId="3" applyFont="1" applyFill="1" applyBorder="1" applyAlignment="1" applyProtection="1">
      <alignment horizontal="center"/>
    </xf>
    <xf numFmtId="37" fontId="3" fillId="0" borderId="6" xfId="3" applyFont="1" applyFill="1" applyBorder="1" applyAlignment="1" applyProtection="1">
      <alignment horizontal="center"/>
    </xf>
    <xf numFmtId="37" fontId="3" fillId="0" borderId="6" xfId="3" applyFont="1" applyFill="1" applyBorder="1" applyAlignment="1">
      <alignment horizontal="center"/>
    </xf>
    <xf numFmtId="37" fontId="4" fillId="0" borderId="0" xfId="3" applyFont="1" applyFill="1" applyAlignment="1" applyProtection="1">
      <alignment horizontal="left" indent="1"/>
    </xf>
    <xf numFmtId="0" fontId="3" fillId="0" borderId="0" xfId="4" applyFont="1"/>
    <xf numFmtId="37" fontId="3" fillId="0" borderId="0" xfId="3" applyFont="1" applyFill="1" applyAlignment="1">
      <alignment horizontal="left" indent="2"/>
    </xf>
    <xf numFmtId="42" fontId="3" fillId="0" borderId="0" xfId="4" applyNumberFormat="1" applyFont="1"/>
    <xf numFmtId="9" fontId="3" fillId="0" borderId="0" xfId="5" applyFont="1" applyAlignment="1">
      <alignment horizontal="center"/>
    </xf>
    <xf numFmtId="41" fontId="3" fillId="0" borderId="0" xfId="4" applyNumberFormat="1" applyFont="1"/>
    <xf numFmtId="37" fontId="3" fillId="0" borderId="0" xfId="3" applyFont="1" applyFill="1" applyAlignment="1" applyProtection="1">
      <alignment horizontal="left" indent="2"/>
    </xf>
    <xf numFmtId="37" fontId="3" fillId="0" borderId="0" xfId="3" applyFont="1" applyFill="1" applyAlignment="1" applyProtection="1">
      <alignment horizontal="left" indent="3"/>
    </xf>
    <xf numFmtId="37" fontId="4" fillId="0" borderId="0" xfId="3" applyFont="1" applyFill="1" applyAlignment="1">
      <alignment horizontal="left" indent="1"/>
    </xf>
    <xf numFmtId="42" fontId="3" fillId="0" borderId="7" xfId="2" applyNumberFormat="1" applyFont="1" applyBorder="1"/>
    <xf numFmtId="41" fontId="3" fillId="0" borderId="0" xfId="4" applyNumberFormat="1" applyFont="1" applyBorder="1"/>
    <xf numFmtId="41" fontId="3" fillId="0" borderId="7" xfId="4" applyNumberFormat="1" applyFont="1" applyBorder="1"/>
    <xf numFmtId="37" fontId="3" fillId="0" borderId="0" xfId="3" applyFont="1" applyFill="1" applyAlignment="1" applyProtection="1">
      <alignment horizontal="left"/>
    </xf>
    <xf numFmtId="0" fontId="5" fillId="0" borderId="0" xfId="4"/>
    <xf numFmtId="37" fontId="5" fillId="0" borderId="0" xfId="3" applyFont="1" applyFill="1"/>
    <xf numFmtId="37" fontId="5" fillId="0" borderId="0" xfId="3" applyFont="1" applyFill="1" applyAlignment="1">
      <alignment horizontal="left"/>
    </xf>
    <xf numFmtId="0" fontId="5" fillId="0" borderId="6" xfId="4" applyBorder="1" applyAlignment="1">
      <alignment horizontal="center"/>
    </xf>
    <xf numFmtId="0" fontId="5" fillId="0" borderId="6" xfId="4" applyFill="1" applyBorder="1" applyAlignment="1">
      <alignment horizontal="center"/>
    </xf>
    <xf numFmtId="49" fontId="5" fillId="0" borderId="6" xfId="4" applyNumberFormat="1" applyBorder="1" applyAlignment="1">
      <alignment horizontal="center"/>
    </xf>
    <xf numFmtId="0" fontId="5" fillId="0" borderId="0" xfId="4" applyAlignment="1">
      <alignment horizontal="center"/>
    </xf>
    <xf numFmtId="49" fontId="5" fillId="0" borderId="0" xfId="4" applyNumberFormat="1" applyAlignment="1">
      <alignment horizontal="center"/>
    </xf>
    <xf numFmtId="49" fontId="5" fillId="0" borderId="0" xfId="4" applyNumberFormat="1" applyFill="1" applyAlignment="1">
      <alignment horizontal="center"/>
    </xf>
    <xf numFmtId="164" fontId="5" fillId="0" borderId="0" xfId="4" applyNumberFormat="1"/>
    <xf numFmtId="0" fontId="5" fillId="0" borderId="0" xfId="4" applyFill="1" applyAlignment="1">
      <alignment horizontal="center"/>
    </xf>
    <xf numFmtId="164" fontId="5" fillId="0" borderId="7" xfId="4" applyNumberFormat="1" applyBorder="1"/>
    <xf numFmtId="0" fontId="6" fillId="0" borderId="0" xfId="4" applyFont="1" applyBorder="1" applyAlignment="1">
      <alignment vertical="center"/>
    </xf>
    <xf numFmtId="164" fontId="6" fillId="0" borderId="6" xfId="1" applyNumberFormat="1" applyFont="1" applyBorder="1" applyAlignment="1">
      <alignment horizontal="center"/>
    </xf>
    <xf numFmtId="164" fontId="0" fillId="0" borderId="0" xfId="1" applyNumberFormat="1" applyFont="1"/>
    <xf numFmtId="164" fontId="5" fillId="0" borderId="6" xfId="4" applyNumberFormat="1" applyBorder="1"/>
    <xf numFmtId="37" fontId="4" fillId="0" borderId="0" xfId="3" applyFont="1" applyFill="1"/>
    <xf numFmtId="164" fontId="5" fillId="0" borderId="0" xfId="4" applyNumberFormat="1" applyBorder="1"/>
    <xf numFmtId="164" fontId="5" fillId="0" borderId="1" xfId="1" applyNumberFormat="1" applyFont="1" applyBorder="1" applyAlignment="1" applyProtection="1">
      <alignment horizontal="center"/>
    </xf>
    <xf numFmtId="164" fontId="5" fillId="0" borderId="1" xfId="1" applyNumberFormat="1" applyFont="1" applyFill="1" applyBorder="1" applyAlignment="1" applyProtection="1">
      <alignment horizontal="center"/>
    </xf>
    <xf numFmtId="164" fontId="5" fillId="0" borderId="6" xfId="1" applyNumberFormat="1" applyFont="1" applyBorder="1" applyAlignment="1" applyProtection="1">
      <alignment horizontal="center"/>
    </xf>
    <xf numFmtId="164" fontId="5" fillId="0" borderId="6" xfId="1" applyNumberFormat="1" applyFont="1" applyFill="1" applyBorder="1" applyAlignment="1" applyProtection="1">
      <alignment horizontal="center" wrapText="1"/>
    </xf>
    <xf numFmtId="0" fontId="5" fillId="0" borderId="0" xfId="4" quotePrefix="1" applyAlignment="1">
      <alignment horizontal="center"/>
    </xf>
    <xf numFmtId="0" fontId="5" fillId="0" borderId="6" xfId="4" quotePrefix="1" applyBorder="1" applyAlignment="1">
      <alignment horizontal="center"/>
    </xf>
    <xf numFmtId="164" fontId="0" fillId="0" borderId="6" xfId="1" applyNumberFormat="1" applyFont="1" applyBorder="1"/>
    <xf numFmtId="37" fontId="6" fillId="0" borderId="0" xfId="3" applyFont="1" applyFill="1"/>
    <xf numFmtId="164" fontId="3" fillId="0" borderId="0" xfId="4" applyNumberFormat="1" applyFont="1"/>
    <xf numFmtId="10" fontId="3" fillId="0" borderId="0" xfId="4" applyNumberFormat="1" applyFont="1" applyAlignment="1">
      <alignment horizontal="center"/>
    </xf>
    <xf numFmtId="37" fontId="4" fillId="0" borderId="2" xfId="3" applyFont="1" applyFill="1" applyBorder="1" applyAlignment="1" applyProtection="1">
      <alignment horizontal="center"/>
    </xf>
    <xf numFmtId="37" fontId="4" fillId="0" borderId="3" xfId="3" applyFont="1" applyFill="1" applyBorder="1" applyAlignment="1" applyProtection="1">
      <alignment horizontal="center"/>
    </xf>
    <xf numFmtId="37" fontId="4" fillId="0" borderId="4" xfId="3" applyFont="1" applyFill="1" applyBorder="1" applyAlignment="1" applyProtection="1">
      <alignment horizontal="center"/>
    </xf>
    <xf numFmtId="37" fontId="4" fillId="0" borderId="0" xfId="3" applyFont="1" applyFill="1" applyAlignment="1">
      <alignment horizontal="left"/>
    </xf>
    <xf numFmtId="37" fontId="4" fillId="0" borderId="0" xfId="3" applyFont="1" applyFill="1" applyAlignment="1">
      <alignment horizontal="center"/>
    </xf>
    <xf numFmtId="37" fontId="6" fillId="0" borderId="0" xfId="3" applyFont="1" applyFill="1" applyAlignment="1">
      <alignment horizontal="left"/>
    </xf>
  </cellXfs>
  <cellStyles count="6">
    <cellStyle name="Comma" xfId="1" builtinId="3"/>
    <cellStyle name="Currency" xfId="2" builtinId="4"/>
    <cellStyle name="Normal" xfId="0" builtinId="0"/>
    <cellStyle name="Normal 2" xfId="4"/>
    <cellStyle name="Normal_KY Revenue Requirement Model 10-7-09" xfId="3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zoomScale="80" zoomScaleNormal="80" workbookViewId="0">
      <selection activeCell="F6" sqref="F6"/>
    </sheetView>
  </sheetViews>
  <sheetFormatPr defaultRowHeight="14.25"/>
  <cols>
    <col min="1" max="1" width="5.5703125" style="16" bestFit="1" customWidth="1"/>
    <col min="2" max="2" width="51.5703125" style="16" customWidth="1"/>
    <col min="3" max="7" width="14.85546875" style="16" customWidth="1"/>
    <col min="8" max="16384" width="9.140625" style="16"/>
  </cols>
  <sheetData>
    <row r="1" spans="1:8" s="1" customFormat="1" ht="15">
      <c r="A1" s="59" t="s">
        <v>0</v>
      </c>
      <c r="B1" s="59"/>
      <c r="C1" s="59"/>
      <c r="D1" s="59"/>
      <c r="E1" s="59"/>
      <c r="F1" s="59"/>
      <c r="G1" s="59"/>
      <c r="H1" s="59"/>
    </row>
    <row r="2" spans="1:8" s="1" customFormat="1" ht="15">
      <c r="A2" s="59" t="s">
        <v>1</v>
      </c>
      <c r="B2" s="59"/>
      <c r="C2" s="59"/>
      <c r="D2" s="59"/>
      <c r="E2" s="59"/>
      <c r="F2" s="59"/>
      <c r="G2" s="59"/>
      <c r="H2" s="59"/>
    </row>
    <row r="3" spans="1:8" s="1" customFormat="1" ht="15">
      <c r="A3" s="59" t="s">
        <v>2</v>
      </c>
      <c r="B3" s="59"/>
      <c r="C3" s="59"/>
      <c r="D3" s="59"/>
      <c r="E3" s="59"/>
      <c r="F3" s="59"/>
      <c r="G3" s="59"/>
      <c r="H3" s="59"/>
    </row>
    <row r="4" spans="1:8" s="1" customFormat="1" ht="15">
      <c r="A4" s="59" t="s">
        <v>3</v>
      </c>
      <c r="B4" s="59"/>
      <c r="C4" s="59"/>
      <c r="D4" s="59"/>
      <c r="E4" s="59"/>
      <c r="F4" s="59"/>
      <c r="G4" s="59"/>
      <c r="H4" s="44"/>
    </row>
    <row r="5" spans="1:8" s="1" customFormat="1" ht="15">
      <c r="A5" s="60"/>
      <c r="B5" s="60"/>
      <c r="C5" s="60"/>
      <c r="D5" s="60"/>
      <c r="E5" s="60"/>
      <c r="F5" s="60"/>
      <c r="G5" s="60"/>
      <c r="H5" s="2"/>
    </row>
    <row r="6" spans="1:8" s="1" customFormat="1">
      <c r="A6" s="3"/>
      <c r="B6" s="2"/>
      <c r="C6" s="2"/>
      <c r="D6" s="2"/>
      <c r="E6" s="2"/>
      <c r="F6" s="2"/>
      <c r="G6" s="4"/>
      <c r="H6" s="2"/>
    </row>
    <row r="7" spans="1:8" s="1" customFormat="1">
      <c r="A7" s="3"/>
      <c r="B7" s="2"/>
      <c r="C7" s="2"/>
      <c r="D7" s="2"/>
      <c r="E7" s="2"/>
      <c r="F7" s="2"/>
      <c r="G7" s="4"/>
      <c r="H7" s="2"/>
    </row>
    <row r="8" spans="1:8" s="1" customFormat="1" ht="15">
      <c r="A8" s="5"/>
      <c r="B8" s="6"/>
      <c r="C8" s="56" t="s">
        <v>4</v>
      </c>
      <c r="D8" s="57"/>
      <c r="E8" s="57"/>
      <c r="F8" s="57"/>
      <c r="G8" s="58"/>
      <c r="H8" s="2"/>
    </row>
    <row r="9" spans="1:8" s="1" customFormat="1" ht="15">
      <c r="A9" s="7"/>
      <c r="B9" s="8"/>
      <c r="C9" s="9" t="s">
        <v>5</v>
      </c>
      <c r="D9" s="9" t="s">
        <v>6</v>
      </c>
      <c r="E9" s="8"/>
      <c r="F9" s="10"/>
      <c r="G9" s="8"/>
      <c r="H9" s="2"/>
    </row>
    <row r="10" spans="1:8" s="1" customFormat="1">
      <c r="A10" s="3" t="s">
        <v>7</v>
      </c>
      <c r="B10" s="3" t="s">
        <v>8</v>
      </c>
      <c r="C10" s="3" t="s">
        <v>9</v>
      </c>
      <c r="D10" s="3" t="s">
        <v>10</v>
      </c>
      <c r="E10" s="3" t="s">
        <v>11</v>
      </c>
      <c r="F10" s="11" t="s">
        <v>12</v>
      </c>
      <c r="G10" s="11" t="s">
        <v>13</v>
      </c>
      <c r="H10" s="2"/>
    </row>
    <row r="11" spans="1:8" s="1" customFormat="1">
      <c r="A11" s="12" t="s">
        <v>14</v>
      </c>
      <c r="B11" s="12" t="s">
        <v>15</v>
      </c>
      <c r="C11" s="13" t="s">
        <v>16</v>
      </c>
      <c r="D11" s="13" t="s">
        <v>17</v>
      </c>
      <c r="E11" s="12" t="s">
        <v>18</v>
      </c>
      <c r="F11" s="14" t="s">
        <v>19</v>
      </c>
      <c r="G11" s="12" t="s">
        <v>20</v>
      </c>
      <c r="H11" s="2"/>
    </row>
    <row r="14" spans="1:8" ht="15">
      <c r="A14" s="3">
        <v>1</v>
      </c>
      <c r="B14" s="15" t="s">
        <v>21</v>
      </c>
    </row>
    <row r="15" spans="1:8">
      <c r="A15" s="3">
        <v>2</v>
      </c>
      <c r="B15" s="17" t="s">
        <v>22</v>
      </c>
      <c r="C15" s="18">
        <f>'1-51 Detail'!U8</f>
        <v>192201.55999999997</v>
      </c>
      <c r="D15" s="18">
        <f>'1-51 Detail'!V8</f>
        <v>43770.719999999994</v>
      </c>
      <c r="E15" s="18">
        <f>SUM(C15:D15)</f>
        <v>235972.27999999997</v>
      </c>
      <c r="F15" s="19">
        <v>1</v>
      </c>
      <c r="G15" s="54">
        <f>E15*F15</f>
        <v>235972.27999999997</v>
      </c>
    </row>
    <row r="16" spans="1:8">
      <c r="A16" s="3">
        <v>3</v>
      </c>
      <c r="B16" s="2"/>
    </row>
    <row r="17" spans="1:7" ht="15">
      <c r="A17" s="3">
        <v>4</v>
      </c>
      <c r="B17" s="15" t="s">
        <v>23</v>
      </c>
    </row>
    <row r="18" spans="1:7">
      <c r="A18" s="3">
        <v>5</v>
      </c>
      <c r="B18" s="17" t="s">
        <v>22</v>
      </c>
      <c r="C18" s="20">
        <f>'1-51 Detail'!U9</f>
        <v>27218.85</v>
      </c>
      <c r="D18" s="20">
        <f>'1-51 Detail'!V9</f>
        <v>262658.07</v>
      </c>
      <c r="E18" s="20">
        <f>SUM(C18:D18)</f>
        <v>289876.92</v>
      </c>
      <c r="F18" s="55">
        <v>0.50249999999999995</v>
      </c>
      <c r="G18" s="54">
        <f>E18*F18</f>
        <v>145663.15229999999</v>
      </c>
    </row>
    <row r="19" spans="1:7">
      <c r="A19" s="3">
        <v>6</v>
      </c>
      <c r="B19" s="21"/>
    </row>
    <row r="20" spans="1:7" ht="15">
      <c r="A20" s="3">
        <v>7</v>
      </c>
      <c r="B20" s="15" t="s">
        <v>24</v>
      </c>
    </row>
    <row r="21" spans="1:7">
      <c r="A21" s="3">
        <v>8</v>
      </c>
      <c r="B21" s="17" t="s">
        <v>22</v>
      </c>
      <c r="C21" s="20">
        <f>'1-51 Detail'!U10</f>
        <v>304133.01999999996</v>
      </c>
      <c r="D21" s="20">
        <f>'1-51 Detail'!V10</f>
        <v>375.51</v>
      </c>
      <c r="E21" s="20">
        <f>SUM(C21:D21)</f>
        <v>304508.52999999997</v>
      </c>
      <c r="F21" s="55">
        <v>5.1999999999999998E-2</v>
      </c>
      <c r="G21" s="54">
        <f>E21*F21</f>
        <v>15834.443559999998</v>
      </c>
    </row>
    <row r="22" spans="1:7">
      <c r="A22" s="3">
        <v>9</v>
      </c>
      <c r="B22" s="22"/>
      <c r="G22" s="54"/>
    </row>
    <row r="23" spans="1:7" ht="15">
      <c r="A23" s="3">
        <v>10</v>
      </c>
      <c r="B23" s="15" t="s">
        <v>25</v>
      </c>
      <c r="G23" s="54"/>
    </row>
    <row r="24" spans="1:7">
      <c r="A24" s="3">
        <v>11</v>
      </c>
      <c r="B24" s="17" t="s">
        <v>22</v>
      </c>
      <c r="C24" s="20">
        <f>'1-51 Detail'!U11</f>
        <v>5277.99</v>
      </c>
      <c r="D24" s="20">
        <f>'1-51 Detail'!V11</f>
        <v>0</v>
      </c>
      <c r="E24" s="20">
        <f>SUM(C24:D24)</f>
        <v>5277.99</v>
      </c>
      <c r="F24" s="55">
        <v>5.67E-2</v>
      </c>
      <c r="G24" s="54">
        <f>E24*F24</f>
        <v>299.26203299999997</v>
      </c>
    </row>
    <row r="25" spans="1:7">
      <c r="A25" s="3">
        <v>12</v>
      </c>
      <c r="B25" s="2"/>
    </row>
    <row r="26" spans="1:7" ht="15.75" thickBot="1">
      <c r="A26" s="3">
        <v>13</v>
      </c>
      <c r="B26" s="23" t="s">
        <v>26</v>
      </c>
      <c r="C26" s="24">
        <f>SUM(C15:C25)</f>
        <v>528831.41999999993</v>
      </c>
      <c r="D26" s="24">
        <f>SUM(D15:D25)</f>
        <v>306804.3</v>
      </c>
      <c r="E26" s="24">
        <f>SUM(E15:E25)</f>
        <v>835635.72</v>
      </c>
      <c r="F26" s="25"/>
      <c r="G26" s="26">
        <f t="shared" ref="G26" si="0">SUM(G15:G25)</f>
        <v>397769.13789299998</v>
      </c>
    </row>
    <row r="27" spans="1:7" ht="15" thickTop="1"/>
    <row r="28" spans="1:7">
      <c r="B28" s="2" t="s">
        <v>27</v>
      </c>
    </row>
    <row r="29" spans="1:7">
      <c r="B29" s="2" t="s">
        <v>28</v>
      </c>
    </row>
    <row r="30" spans="1:7">
      <c r="B30" s="2" t="s">
        <v>29</v>
      </c>
    </row>
    <row r="31" spans="1:7">
      <c r="B31" s="27" t="s">
        <v>30</v>
      </c>
    </row>
  </sheetData>
  <mergeCells count="6">
    <mergeCell ref="C8:G8"/>
    <mergeCell ref="A1:H1"/>
    <mergeCell ref="A2:H2"/>
    <mergeCell ref="A3:H3"/>
    <mergeCell ref="A4:G4"/>
    <mergeCell ref="A5:G5"/>
  </mergeCells>
  <pageMargins left="0.7" right="0.7" top="0.75" bottom="0.75" header="0.3" footer="0.3"/>
  <pageSetup scale="87" orientation="landscape" r:id="rId1"/>
  <headerFooter>
    <oddHeader>&amp;RCASE NO. 2017-00349
ATTACHMENT 1
TO STAFF DR NO. 1-52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7"/>
  <sheetViews>
    <sheetView view="pageBreakPreview" zoomScale="60" zoomScaleNormal="80" workbookViewId="0">
      <selection sqref="A1:H1"/>
    </sheetView>
  </sheetViews>
  <sheetFormatPr defaultColWidth="9.140625" defaultRowHeight="12.75"/>
  <cols>
    <col min="1" max="1" width="9.140625" style="28"/>
    <col min="2" max="2" width="13.140625" style="28" bestFit="1" customWidth="1"/>
    <col min="3" max="3" width="72" style="28" bestFit="1" customWidth="1"/>
    <col min="4" max="4" width="13.140625" style="38" bestFit="1" customWidth="1"/>
    <col min="5" max="5" width="26.85546875" style="28" bestFit="1" customWidth="1"/>
    <col min="6" max="6" width="9.5703125" style="28" bestFit="1" customWidth="1"/>
    <col min="7" max="12" width="9.140625" style="28" customWidth="1"/>
    <col min="13" max="13" width="9.5703125" style="28" bestFit="1" customWidth="1"/>
    <col min="14" max="15" width="9.140625" style="28" customWidth="1"/>
    <col min="16" max="16" width="9.5703125" style="28" bestFit="1" customWidth="1"/>
    <col min="17" max="17" width="13.42578125" style="28" bestFit="1" customWidth="1"/>
    <col min="18" max="18" width="15.7109375" style="28" customWidth="1"/>
    <col min="19" max="19" width="9.5703125" style="28" bestFit="1" customWidth="1"/>
    <col min="20" max="20" width="9.140625" style="28"/>
    <col min="21" max="21" width="14.85546875" style="28" bestFit="1" customWidth="1"/>
    <col min="22" max="22" width="16.140625" style="28" customWidth="1"/>
    <col min="23" max="23" width="9.5703125" style="28" bestFit="1" customWidth="1"/>
    <col min="24" max="16384" width="9.140625" style="28"/>
  </cols>
  <sheetData>
    <row r="1" spans="1:23">
      <c r="A1" s="61" t="s">
        <v>0</v>
      </c>
      <c r="B1" s="61"/>
      <c r="C1" s="61"/>
      <c r="D1" s="61"/>
      <c r="E1" s="61"/>
      <c r="F1" s="61"/>
      <c r="G1" s="61"/>
      <c r="H1" s="61"/>
    </row>
    <row r="2" spans="1:23">
      <c r="A2" s="61" t="s">
        <v>1</v>
      </c>
      <c r="B2" s="61"/>
      <c r="C2" s="61"/>
      <c r="D2" s="61"/>
      <c r="E2" s="61"/>
      <c r="F2" s="61"/>
      <c r="G2" s="61"/>
      <c r="H2" s="61"/>
    </row>
    <row r="3" spans="1:23">
      <c r="A3" s="61" t="s">
        <v>2</v>
      </c>
      <c r="B3" s="61"/>
      <c r="C3" s="61"/>
      <c r="D3" s="61"/>
      <c r="E3" s="61"/>
      <c r="F3" s="61"/>
      <c r="G3" s="61"/>
      <c r="H3" s="61"/>
    </row>
    <row r="4" spans="1:23">
      <c r="A4" s="61" t="s">
        <v>3</v>
      </c>
      <c r="B4" s="61"/>
      <c r="C4" s="61"/>
      <c r="D4" s="61"/>
      <c r="E4" s="61"/>
      <c r="F4" s="61"/>
      <c r="G4" s="61"/>
      <c r="H4" s="53"/>
    </row>
    <row r="5" spans="1:23">
      <c r="A5" s="30"/>
      <c r="B5" s="30"/>
      <c r="C5" s="30"/>
      <c r="D5" s="30"/>
      <c r="E5" s="30"/>
      <c r="F5" s="30"/>
      <c r="G5" s="30"/>
      <c r="H5" s="29"/>
    </row>
    <row r="6" spans="1:23">
      <c r="T6" s="40"/>
      <c r="U6" s="46" t="s">
        <v>5</v>
      </c>
      <c r="V6" s="47" t="s">
        <v>6</v>
      </c>
    </row>
    <row r="7" spans="1:23" s="34" customFormat="1">
      <c r="A7" s="31" t="s">
        <v>31</v>
      </c>
      <c r="B7" s="31" t="s">
        <v>32</v>
      </c>
      <c r="C7" s="31" t="s">
        <v>33</v>
      </c>
      <c r="D7" s="32" t="s">
        <v>34</v>
      </c>
      <c r="E7" s="31" t="s">
        <v>35</v>
      </c>
      <c r="F7" s="33" t="s">
        <v>36</v>
      </c>
      <c r="G7" s="33" t="s">
        <v>37</v>
      </c>
      <c r="H7" s="33" t="s">
        <v>38</v>
      </c>
      <c r="I7" s="33" t="s">
        <v>39</v>
      </c>
      <c r="J7" s="33" t="s">
        <v>40</v>
      </c>
      <c r="K7" s="33" t="s">
        <v>41</v>
      </c>
      <c r="L7" s="33" t="s">
        <v>42</v>
      </c>
      <c r="M7" s="33" t="s">
        <v>43</v>
      </c>
      <c r="N7" s="33" t="s">
        <v>44</v>
      </c>
      <c r="O7" s="33" t="s">
        <v>45</v>
      </c>
      <c r="P7" s="33" t="s">
        <v>46</v>
      </c>
      <c r="Q7" s="33" t="s">
        <v>47</v>
      </c>
      <c r="R7" s="33" t="s">
        <v>11</v>
      </c>
      <c r="T7" s="41" t="s">
        <v>31</v>
      </c>
      <c r="U7" s="48" t="s">
        <v>9</v>
      </c>
      <c r="V7" s="49" t="s">
        <v>10</v>
      </c>
      <c r="W7" s="28"/>
    </row>
    <row r="8" spans="1:23" ht="15">
      <c r="A8" s="34" t="s">
        <v>102</v>
      </c>
      <c r="B8" s="35" t="s">
        <v>67</v>
      </c>
      <c r="C8" s="28" t="s">
        <v>68</v>
      </c>
      <c r="D8" s="36" t="s">
        <v>103</v>
      </c>
      <c r="E8" s="28" t="s">
        <v>104</v>
      </c>
      <c r="F8" s="37">
        <v>112.4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112.4</v>
      </c>
      <c r="T8" s="50" t="s">
        <v>66</v>
      </c>
      <c r="U8" s="37">
        <f>SUMIF($A$21:$A$65,T8,$R$21:$R$65)</f>
        <v>192201.55999999997</v>
      </c>
      <c r="V8" s="42">
        <f>SUMIF($A$8:$A$20,T8,$R$8:$R$20)</f>
        <v>43770.719999999994</v>
      </c>
      <c r="W8" s="42"/>
    </row>
    <row r="9" spans="1:23" ht="15">
      <c r="A9" s="34" t="s">
        <v>48</v>
      </c>
      <c r="B9" s="35" t="s">
        <v>56</v>
      </c>
      <c r="C9" s="28" t="s">
        <v>57</v>
      </c>
      <c r="D9" s="36" t="s">
        <v>58</v>
      </c>
      <c r="E9" s="28" t="s">
        <v>59</v>
      </c>
      <c r="F9" s="37">
        <v>375.51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375.51</v>
      </c>
      <c r="T9" s="50" t="s">
        <v>102</v>
      </c>
      <c r="U9" s="37">
        <f t="shared" ref="U9:U11" si="0">SUMIF($A$21:$A$65,T9,$R$21:$R$65)</f>
        <v>27218.85</v>
      </c>
      <c r="V9" s="42">
        <f t="shared" ref="V9:V11" si="1">SUMIF($A$8:$A$20,T9,$R$8:$R$20)</f>
        <v>262658.07</v>
      </c>
    </row>
    <row r="10" spans="1:23" ht="15">
      <c r="A10" s="34" t="s">
        <v>66</v>
      </c>
      <c r="B10" s="35" t="s">
        <v>67</v>
      </c>
      <c r="C10" s="28" t="s">
        <v>68</v>
      </c>
      <c r="D10" s="36" t="s">
        <v>58</v>
      </c>
      <c r="E10" s="28" t="s">
        <v>59</v>
      </c>
      <c r="F10" s="37">
        <v>0</v>
      </c>
      <c r="G10" s="37">
        <v>14831.96</v>
      </c>
      <c r="H10" s="37">
        <v>0</v>
      </c>
      <c r="I10" s="37">
        <v>0</v>
      </c>
      <c r="J10" s="37">
        <v>0</v>
      </c>
      <c r="K10" s="37">
        <v>0</v>
      </c>
      <c r="L10" s="37">
        <v>284.89999999999998</v>
      </c>
      <c r="M10" s="37">
        <v>969.92</v>
      </c>
      <c r="N10" s="37">
        <v>0</v>
      </c>
      <c r="O10" s="37">
        <v>0</v>
      </c>
      <c r="P10" s="37">
        <v>0</v>
      </c>
      <c r="Q10" s="37">
        <v>21.23</v>
      </c>
      <c r="R10" s="37">
        <v>16108.009999999998</v>
      </c>
      <c r="T10" s="50" t="s">
        <v>48</v>
      </c>
      <c r="U10" s="37">
        <f t="shared" si="0"/>
        <v>304133.01999999996</v>
      </c>
      <c r="V10" s="42">
        <f t="shared" si="1"/>
        <v>375.51</v>
      </c>
    </row>
    <row r="11" spans="1:23" ht="15">
      <c r="A11" s="34" t="s">
        <v>66</v>
      </c>
      <c r="B11" s="35" t="s">
        <v>71</v>
      </c>
      <c r="C11" s="28" t="s">
        <v>72</v>
      </c>
      <c r="D11" s="36" t="s">
        <v>58</v>
      </c>
      <c r="E11" s="28" t="s">
        <v>59</v>
      </c>
      <c r="F11" s="37">
        <v>0</v>
      </c>
      <c r="G11" s="37">
        <v>130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130</v>
      </c>
      <c r="T11" s="51" t="s">
        <v>99</v>
      </c>
      <c r="U11" s="43">
        <f t="shared" si="0"/>
        <v>5277.99</v>
      </c>
      <c r="V11" s="52">
        <f t="shared" si="1"/>
        <v>0</v>
      </c>
    </row>
    <row r="12" spans="1:23" ht="15">
      <c r="A12" s="34" t="s">
        <v>66</v>
      </c>
      <c r="B12" s="35" t="s">
        <v>73</v>
      </c>
      <c r="C12" s="28" t="s">
        <v>74</v>
      </c>
      <c r="D12" s="36" t="s">
        <v>58</v>
      </c>
      <c r="E12" s="28" t="s">
        <v>59</v>
      </c>
      <c r="F12" s="37">
        <v>473.45</v>
      </c>
      <c r="G12" s="37">
        <v>0</v>
      </c>
      <c r="H12" s="37">
        <v>496.23</v>
      </c>
      <c r="I12" s="37">
        <v>972.54</v>
      </c>
      <c r="J12" s="37">
        <v>1481.12</v>
      </c>
      <c r="K12" s="37">
        <v>959.73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4383.07</v>
      </c>
      <c r="U12" s="42">
        <f>SUBTOTAL(9,U8:U11)</f>
        <v>528831.41999999993</v>
      </c>
      <c r="V12" s="42">
        <f>SUBTOTAL(9,V8:V11)</f>
        <v>306804.3</v>
      </c>
      <c r="W12" s="45"/>
    </row>
    <row r="13" spans="1:23">
      <c r="A13" s="34" t="s">
        <v>102</v>
      </c>
      <c r="B13" s="35" t="s">
        <v>67</v>
      </c>
      <c r="C13" s="28" t="s">
        <v>68</v>
      </c>
      <c r="D13" s="36" t="s">
        <v>58</v>
      </c>
      <c r="E13" s="28" t="s">
        <v>59</v>
      </c>
      <c r="F13" s="37">
        <v>43906.67</v>
      </c>
      <c r="G13" s="37">
        <v>4129.8100000000013</v>
      </c>
      <c r="H13" s="37">
        <v>2804.92</v>
      </c>
      <c r="I13" s="37">
        <v>1.31</v>
      </c>
      <c r="J13" s="37">
        <v>61030.450000000004</v>
      </c>
      <c r="K13" s="37">
        <v>190.6</v>
      </c>
      <c r="L13" s="37">
        <v>1324.93</v>
      </c>
      <c r="M13" s="37">
        <v>71281.440000000002</v>
      </c>
      <c r="N13" s="37">
        <v>2426.61</v>
      </c>
      <c r="O13" s="37">
        <v>3558.8099999999995</v>
      </c>
      <c r="P13" s="37">
        <v>63413.459999999992</v>
      </c>
      <c r="Q13" s="37">
        <v>1066.56</v>
      </c>
      <c r="R13" s="37">
        <v>262545.67</v>
      </c>
    </row>
    <row r="14" spans="1:23">
      <c r="A14" s="34" t="s">
        <v>66</v>
      </c>
      <c r="B14" s="35" t="s">
        <v>95</v>
      </c>
      <c r="C14" s="28" t="s">
        <v>96</v>
      </c>
      <c r="D14" s="36" t="s">
        <v>97</v>
      </c>
      <c r="E14" s="28" t="s">
        <v>98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40.119999999999997</v>
      </c>
      <c r="O14" s="37">
        <v>0</v>
      </c>
      <c r="P14" s="37">
        <v>0</v>
      </c>
      <c r="Q14" s="37">
        <v>0</v>
      </c>
      <c r="R14" s="37">
        <v>40.119999999999997</v>
      </c>
      <c r="W14" s="37"/>
    </row>
    <row r="15" spans="1:23">
      <c r="A15" s="34" t="s">
        <v>66</v>
      </c>
      <c r="B15" s="35" t="s">
        <v>67</v>
      </c>
      <c r="C15" s="28" t="s">
        <v>68</v>
      </c>
      <c r="D15" s="36" t="s">
        <v>69</v>
      </c>
      <c r="E15" s="28" t="s">
        <v>70</v>
      </c>
      <c r="F15" s="37">
        <v>0</v>
      </c>
      <c r="G15" s="37">
        <v>0</v>
      </c>
      <c r="H15" s="37">
        <v>0</v>
      </c>
      <c r="I15" s="37">
        <v>0</v>
      </c>
      <c r="J15" s="37">
        <v>150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150</v>
      </c>
    </row>
    <row r="16" spans="1:23">
      <c r="A16" s="34" t="s">
        <v>66</v>
      </c>
      <c r="B16" s="35" t="s">
        <v>73</v>
      </c>
      <c r="C16" s="28" t="s">
        <v>74</v>
      </c>
      <c r="D16" s="36" t="s">
        <v>69</v>
      </c>
      <c r="E16" s="28" t="s">
        <v>70</v>
      </c>
      <c r="F16" s="37">
        <v>0</v>
      </c>
      <c r="G16" s="37">
        <v>67.349999999999994</v>
      </c>
      <c r="H16" s="37">
        <v>600.80999999999995</v>
      </c>
      <c r="I16" s="37">
        <v>104.33000000000007</v>
      </c>
      <c r="J16" s="37">
        <v>218.09</v>
      </c>
      <c r="K16" s="37">
        <v>31.34</v>
      </c>
      <c r="L16" s="37">
        <v>403.22</v>
      </c>
      <c r="M16" s="37">
        <v>0</v>
      </c>
      <c r="N16" s="37">
        <v>0</v>
      </c>
      <c r="O16" s="37">
        <v>0</v>
      </c>
      <c r="P16" s="37">
        <v>97.2</v>
      </c>
      <c r="Q16" s="37">
        <v>0</v>
      </c>
      <c r="R16" s="37">
        <v>1522.3400000000001</v>
      </c>
    </row>
    <row r="17" spans="1:18">
      <c r="A17" s="34" t="s">
        <v>66</v>
      </c>
      <c r="B17" s="35" t="s">
        <v>83</v>
      </c>
      <c r="C17" s="28" t="s">
        <v>84</v>
      </c>
      <c r="D17" s="36" t="s">
        <v>69</v>
      </c>
      <c r="E17" s="28" t="s">
        <v>70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944.69</v>
      </c>
      <c r="O17" s="37">
        <v>0</v>
      </c>
      <c r="P17" s="37">
        <v>0</v>
      </c>
      <c r="Q17" s="37">
        <v>0</v>
      </c>
      <c r="R17" s="37">
        <v>944.69</v>
      </c>
    </row>
    <row r="18" spans="1:18">
      <c r="A18" s="34" t="s">
        <v>66</v>
      </c>
      <c r="B18" s="35" t="s">
        <v>85</v>
      </c>
      <c r="C18" s="28" t="s">
        <v>86</v>
      </c>
      <c r="D18" s="36" t="s">
        <v>69</v>
      </c>
      <c r="E18" s="28" t="s">
        <v>70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14.18</v>
      </c>
      <c r="N18" s="37">
        <v>0</v>
      </c>
      <c r="O18" s="37">
        <v>0</v>
      </c>
      <c r="P18" s="37">
        <v>0</v>
      </c>
      <c r="Q18" s="37">
        <v>0</v>
      </c>
      <c r="R18" s="37">
        <v>14.18</v>
      </c>
    </row>
    <row r="19" spans="1:18">
      <c r="A19" s="34" t="s">
        <v>66</v>
      </c>
      <c r="B19" s="35" t="s">
        <v>89</v>
      </c>
      <c r="C19" s="28" t="s">
        <v>90</v>
      </c>
      <c r="D19" s="36" t="s">
        <v>69</v>
      </c>
      <c r="E19" s="28" t="s">
        <v>70</v>
      </c>
      <c r="F19" s="37">
        <v>0</v>
      </c>
      <c r="G19" s="37">
        <v>0</v>
      </c>
      <c r="H19" s="37">
        <v>0</v>
      </c>
      <c r="I19" s="37">
        <v>20000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20000</v>
      </c>
    </row>
    <row r="20" spans="1:18">
      <c r="A20" s="34" t="s">
        <v>66</v>
      </c>
      <c r="B20" s="35" t="s">
        <v>95</v>
      </c>
      <c r="C20" s="28" t="s">
        <v>96</v>
      </c>
      <c r="D20" s="36" t="s">
        <v>69</v>
      </c>
      <c r="E20" s="28" t="s">
        <v>70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57.32</v>
      </c>
      <c r="O20" s="37">
        <v>179.57</v>
      </c>
      <c r="P20" s="37">
        <v>174</v>
      </c>
      <c r="Q20" s="37">
        <v>67.42</v>
      </c>
      <c r="R20" s="37">
        <v>478.31</v>
      </c>
    </row>
    <row r="21" spans="1:18">
      <c r="A21" s="34" t="s">
        <v>48</v>
      </c>
      <c r="B21" s="35" t="s">
        <v>49</v>
      </c>
      <c r="C21" s="28" t="s">
        <v>50</v>
      </c>
      <c r="D21" s="36" t="s">
        <v>54</v>
      </c>
      <c r="E21" s="28" t="s">
        <v>55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703.63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703.63</v>
      </c>
    </row>
    <row r="22" spans="1:18">
      <c r="A22" s="34" t="s">
        <v>48</v>
      </c>
      <c r="B22" s="35" t="s">
        <v>56</v>
      </c>
      <c r="C22" s="28" t="s">
        <v>57</v>
      </c>
      <c r="D22" s="36" t="s">
        <v>54</v>
      </c>
      <c r="E22" s="28" t="s">
        <v>55</v>
      </c>
      <c r="F22" s="37">
        <v>20804.96</v>
      </c>
      <c r="G22" s="37">
        <v>1325.6299999999999</v>
      </c>
      <c r="H22" s="37">
        <v>2524.67</v>
      </c>
      <c r="I22" s="37">
        <v>4226.38</v>
      </c>
      <c r="J22" s="37">
        <v>339.61</v>
      </c>
      <c r="K22" s="37">
        <v>-109.87</v>
      </c>
      <c r="L22" s="37">
        <v>830.31999999999994</v>
      </c>
      <c r="M22" s="37">
        <v>846.92</v>
      </c>
      <c r="N22" s="37">
        <v>1274.43</v>
      </c>
      <c r="O22" s="37">
        <v>1153.08</v>
      </c>
      <c r="P22" s="37">
        <v>116.58999999999996</v>
      </c>
      <c r="Q22" s="37">
        <v>8331.5399999999991</v>
      </c>
      <c r="R22" s="37">
        <v>44274.82</v>
      </c>
    </row>
    <row r="23" spans="1:18">
      <c r="A23" s="34" t="s">
        <v>48</v>
      </c>
      <c r="B23" s="35" t="s">
        <v>64</v>
      </c>
      <c r="C23" s="28" t="s">
        <v>65</v>
      </c>
      <c r="D23" s="36" t="s">
        <v>54</v>
      </c>
      <c r="E23" s="28" t="s">
        <v>55</v>
      </c>
      <c r="F23" s="37">
        <v>171.12</v>
      </c>
      <c r="G23" s="37">
        <v>42.15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846.92</v>
      </c>
      <c r="N23" s="37">
        <v>0</v>
      </c>
      <c r="O23" s="37">
        <v>0</v>
      </c>
      <c r="P23" s="37">
        <v>0</v>
      </c>
      <c r="Q23" s="37">
        <v>0</v>
      </c>
      <c r="R23" s="37">
        <v>1060.19</v>
      </c>
    </row>
    <row r="24" spans="1:18">
      <c r="A24" s="34" t="s">
        <v>66</v>
      </c>
      <c r="B24" s="35" t="s">
        <v>49</v>
      </c>
      <c r="C24" s="28" t="s">
        <v>50</v>
      </c>
      <c r="D24" s="36" t="s">
        <v>54</v>
      </c>
      <c r="E24" s="28" t="s">
        <v>55</v>
      </c>
      <c r="F24" s="37">
        <v>67.569999999999993</v>
      </c>
      <c r="G24" s="37">
        <v>318.47000000000003</v>
      </c>
      <c r="H24" s="37">
        <v>58.75</v>
      </c>
      <c r="I24" s="37">
        <v>362.89</v>
      </c>
      <c r="J24" s="37">
        <v>0</v>
      </c>
      <c r="K24" s="37">
        <v>0</v>
      </c>
      <c r="L24" s="37">
        <v>229.20999999999998</v>
      </c>
      <c r="M24" s="37">
        <v>175.78</v>
      </c>
      <c r="N24" s="37">
        <v>268.25</v>
      </c>
      <c r="O24" s="37">
        <v>330.01</v>
      </c>
      <c r="P24" s="37">
        <v>0</v>
      </c>
      <c r="Q24" s="37">
        <v>403.74</v>
      </c>
      <c r="R24" s="37">
        <v>2517.5600000000004</v>
      </c>
    </row>
    <row r="25" spans="1:18">
      <c r="A25" s="34" t="s">
        <v>66</v>
      </c>
      <c r="B25" s="35" t="s">
        <v>81</v>
      </c>
      <c r="C25" s="28" t="s">
        <v>82</v>
      </c>
      <c r="D25" s="36" t="s">
        <v>54</v>
      </c>
      <c r="E25" s="28" t="s">
        <v>55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1000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1000</v>
      </c>
    </row>
    <row r="26" spans="1:18">
      <c r="A26" s="34" t="s">
        <v>99</v>
      </c>
      <c r="B26" s="35" t="s">
        <v>56</v>
      </c>
      <c r="C26" s="28" t="s">
        <v>57</v>
      </c>
      <c r="D26" s="36" t="s">
        <v>54</v>
      </c>
      <c r="E26" s="28" t="s">
        <v>55</v>
      </c>
      <c r="F26" s="37">
        <v>84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84</v>
      </c>
    </row>
    <row r="27" spans="1:18">
      <c r="A27" s="34" t="s">
        <v>99</v>
      </c>
      <c r="B27" s="35" t="s">
        <v>64</v>
      </c>
      <c r="C27" s="28" t="s">
        <v>65</v>
      </c>
      <c r="D27" s="36" t="s">
        <v>54</v>
      </c>
      <c r="E27" s="28" t="s">
        <v>55</v>
      </c>
      <c r="F27" s="37">
        <v>341.21</v>
      </c>
      <c r="G27" s="37">
        <v>85.59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426.79999999999995</v>
      </c>
    </row>
    <row r="28" spans="1:18">
      <c r="A28" s="34" t="s">
        <v>102</v>
      </c>
      <c r="B28" s="35" t="s">
        <v>81</v>
      </c>
      <c r="C28" s="28" t="s">
        <v>82</v>
      </c>
      <c r="D28" s="36" t="s">
        <v>54</v>
      </c>
      <c r="E28" s="28" t="s">
        <v>55</v>
      </c>
      <c r="F28" s="37">
        <v>1630.56</v>
      </c>
      <c r="G28" s="37">
        <v>0</v>
      </c>
      <c r="H28" s="37">
        <v>977.77</v>
      </c>
      <c r="I28" s="37">
        <v>316.2</v>
      </c>
      <c r="J28" s="37">
        <v>0</v>
      </c>
      <c r="K28" s="37">
        <v>0</v>
      </c>
      <c r="L28" s="37">
        <v>0</v>
      </c>
      <c r="M28" s="37">
        <v>206.34</v>
      </c>
      <c r="N28" s="37">
        <v>0</v>
      </c>
      <c r="O28" s="37">
        <v>0</v>
      </c>
      <c r="P28" s="37">
        <v>115.35</v>
      </c>
      <c r="Q28" s="37">
        <v>1559.29</v>
      </c>
      <c r="R28" s="37">
        <v>4805.51</v>
      </c>
    </row>
    <row r="29" spans="1:18">
      <c r="A29" s="34" t="s">
        <v>66</v>
      </c>
      <c r="B29" s="35" t="s">
        <v>73</v>
      </c>
      <c r="C29" s="28" t="s">
        <v>74</v>
      </c>
      <c r="D29" s="36" t="s">
        <v>75</v>
      </c>
      <c r="E29" s="28" t="s">
        <v>76</v>
      </c>
      <c r="F29" s="37">
        <v>0</v>
      </c>
      <c r="G29" s="37">
        <v>0</v>
      </c>
      <c r="H29" s="37">
        <v>0</v>
      </c>
      <c r="I29" s="37">
        <v>0</v>
      </c>
      <c r="J29" s="37">
        <v>1652.7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1652.7</v>
      </c>
    </row>
    <row r="30" spans="1:18">
      <c r="A30" s="34" t="s">
        <v>66</v>
      </c>
      <c r="B30" s="35" t="s">
        <v>91</v>
      </c>
      <c r="C30" s="28" t="s">
        <v>92</v>
      </c>
      <c r="D30" s="36" t="s">
        <v>93</v>
      </c>
      <c r="E30" s="28" t="s">
        <v>94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232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232</v>
      </c>
    </row>
    <row r="31" spans="1:18">
      <c r="A31" s="34" t="s">
        <v>48</v>
      </c>
      <c r="B31" s="35" t="s">
        <v>56</v>
      </c>
      <c r="C31" s="28" t="s">
        <v>57</v>
      </c>
      <c r="D31" s="36" t="s">
        <v>60</v>
      </c>
      <c r="E31" s="28" t="s">
        <v>61</v>
      </c>
      <c r="F31" s="37">
        <v>1522.88</v>
      </c>
      <c r="G31" s="37">
        <v>5000</v>
      </c>
      <c r="H31" s="37">
        <v>0</v>
      </c>
      <c r="I31" s="37">
        <v>3787.89</v>
      </c>
      <c r="J31" s="37">
        <v>3836.96</v>
      </c>
      <c r="K31" s="37">
        <v>1977.8</v>
      </c>
      <c r="L31" s="37">
        <v>0</v>
      </c>
      <c r="M31" s="37">
        <v>3000</v>
      </c>
      <c r="N31" s="37">
        <v>2679.9</v>
      </c>
      <c r="O31" s="37">
        <v>0</v>
      </c>
      <c r="P31" s="37">
        <v>0</v>
      </c>
      <c r="Q31" s="37">
        <v>1348.1599999999999</v>
      </c>
      <c r="R31" s="37">
        <v>26135</v>
      </c>
    </row>
    <row r="32" spans="1:18">
      <c r="A32" s="34" t="s">
        <v>66</v>
      </c>
      <c r="B32" s="35" t="s">
        <v>67</v>
      </c>
      <c r="C32" s="28" t="s">
        <v>68</v>
      </c>
      <c r="D32" s="36" t="s">
        <v>60</v>
      </c>
      <c r="E32" s="28" t="s">
        <v>61</v>
      </c>
      <c r="F32" s="37">
        <v>0</v>
      </c>
      <c r="G32" s="37">
        <v>0</v>
      </c>
      <c r="H32" s="37">
        <v>159.83000000000001</v>
      </c>
      <c r="I32" s="37">
        <v>0</v>
      </c>
      <c r="J32" s="37">
        <v>0</v>
      </c>
      <c r="K32" s="37">
        <v>0</v>
      </c>
      <c r="L32" s="37">
        <v>0</v>
      </c>
      <c r="M32" s="37">
        <v>493.31</v>
      </c>
      <c r="N32" s="37">
        <v>17.07</v>
      </c>
      <c r="O32" s="37">
        <v>1109.45</v>
      </c>
      <c r="P32" s="37">
        <v>0</v>
      </c>
      <c r="Q32" s="37">
        <v>233.16000000000003</v>
      </c>
      <c r="R32" s="37">
        <v>2012.8200000000002</v>
      </c>
    </row>
    <row r="33" spans="1:18">
      <c r="A33" s="34" t="s">
        <v>66</v>
      </c>
      <c r="B33" s="35" t="s">
        <v>49</v>
      </c>
      <c r="C33" s="28" t="s">
        <v>50</v>
      </c>
      <c r="D33" s="36" t="s">
        <v>60</v>
      </c>
      <c r="E33" s="28" t="s">
        <v>61</v>
      </c>
      <c r="F33" s="37">
        <v>0</v>
      </c>
      <c r="G33" s="37">
        <v>0</v>
      </c>
      <c r="H33" s="37">
        <v>4.7699999999999996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4.7699999999999996</v>
      </c>
    </row>
    <row r="34" spans="1:18">
      <c r="A34" s="34" t="s">
        <v>66</v>
      </c>
      <c r="B34" s="35" t="s">
        <v>77</v>
      </c>
      <c r="C34" s="28" t="s">
        <v>78</v>
      </c>
      <c r="D34" s="36" t="s">
        <v>60</v>
      </c>
      <c r="E34" s="28" t="s">
        <v>61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117.66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117.66</v>
      </c>
    </row>
    <row r="35" spans="1:18">
      <c r="A35" s="34" t="s">
        <v>66</v>
      </c>
      <c r="B35" s="35" t="s">
        <v>81</v>
      </c>
      <c r="C35" s="28" t="s">
        <v>82</v>
      </c>
      <c r="D35" s="36" t="s">
        <v>60</v>
      </c>
      <c r="E35" s="28" t="s">
        <v>61</v>
      </c>
      <c r="F35" s="37">
        <v>100</v>
      </c>
      <c r="G35" s="37">
        <v>0</v>
      </c>
      <c r="H35" s="37">
        <v>501.42</v>
      </c>
      <c r="I35" s="37">
        <v>0</v>
      </c>
      <c r="J35" s="37">
        <v>0</v>
      </c>
      <c r="K35" s="37">
        <v>2000</v>
      </c>
      <c r="L35" s="37">
        <v>0</v>
      </c>
      <c r="M35" s="37">
        <v>1878.14</v>
      </c>
      <c r="N35" s="37">
        <v>961.83999999999992</v>
      </c>
      <c r="O35" s="37">
        <v>0</v>
      </c>
      <c r="P35" s="37">
        <v>106</v>
      </c>
      <c r="Q35" s="37">
        <v>4.0299999999999994</v>
      </c>
      <c r="R35" s="37">
        <v>6091.43</v>
      </c>
    </row>
    <row r="36" spans="1:18">
      <c r="A36" s="34" t="s">
        <v>66</v>
      </c>
      <c r="B36" s="35" t="s">
        <v>64</v>
      </c>
      <c r="C36" s="28" t="s">
        <v>65</v>
      </c>
      <c r="D36" s="36" t="s">
        <v>60</v>
      </c>
      <c r="E36" s="28" t="s">
        <v>61</v>
      </c>
      <c r="F36" s="37">
        <v>2719.8900000000003</v>
      </c>
      <c r="G36" s="37">
        <v>859.3599999999999</v>
      </c>
      <c r="H36" s="37">
        <v>3029.2200000000003</v>
      </c>
      <c r="I36" s="37">
        <v>1325.69</v>
      </c>
      <c r="J36" s="37">
        <v>50</v>
      </c>
      <c r="K36" s="37">
        <v>0</v>
      </c>
      <c r="L36" s="37">
        <v>249.38</v>
      </c>
      <c r="M36" s="37">
        <v>2566.65</v>
      </c>
      <c r="N36" s="37">
        <v>897.7</v>
      </c>
      <c r="O36" s="37">
        <v>3602.93</v>
      </c>
      <c r="P36" s="37">
        <v>875.31000000000006</v>
      </c>
      <c r="Q36" s="37">
        <v>1339.8799999999999</v>
      </c>
      <c r="R36" s="37">
        <v>19216.800000000003</v>
      </c>
    </row>
    <row r="37" spans="1:18">
      <c r="A37" s="34" t="s">
        <v>66</v>
      </c>
      <c r="B37" s="35" t="s">
        <v>87</v>
      </c>
      <c r="C37" s="28" t="s">
        <v>88</v>
      </c>
      <c r="D37" s="36" t="s">
        <v>60</v>
      </c>
      <c r="E37" s="28" t="s">
        <v>61</v>
      </c>
      <c r="F37" s="37">
        <v>2000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2000</v>
      </c>
    </row>
    <row r="38" spans="1:18">
      <c r="A38" s="34" t="s">
        <v>99</v>
      </c>
      <c r="B38" s="35" t="s">
        <v>56</v>
      </c>
      <c r="C38" s="28" t="s">
        <v>57</v>
      </c>
      <c r="D38" s="36" t="s">
        <v>60</v>
      </c>
      <c r="E38" s="28" t="s">
        <v>61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606.78</v>
      </c>
      <c r="O38" s="37">
        <v>0</v>
      </c>
      <c r="P38" s="37">
        <v>0</v>
      </c>
      <c r="Q38" s="37">
        <v>0</v>
      </c>
      <c r="R38" s="37">
        <v>606.78</v>
      </c>
    </row>
    <row r="39" spans="1:18">
      <c r="A39" s="34" t="s">
        <v>99</v>
      </c>
      <c r="B39" s="35" t="s">
        <v>64</v>
      </c>
      <c r="C39" s="28" t="s">
        <v>65</v>
      </c>
      <c r="D39" s="36" t="s">
        <v>60</v>
      </c>
      <c r="E39" s="28" t="s">
        <v>61</v>
      </c>
      <c r="F39" s="37">
        <v>750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400</v>
      </c>
      <c r="M39" s="37">
        <v>0</v>
      </c>
      <c r="N39" s="37">
        <v>1218.25</v>
      </c>
      <c r="O39" s="37">
        <v>99.52</v>
      </c>
      <c r="P39" s="37">
        <v>400</v>
      </c>
      <c r="Q39" s="37">
        <v>0</v>
      </c>
      <c r="R39" s="37">
        <v>3939.0099999999998</v>
      </c>
    </row>
    <row r="40" spans="1:18">
      <c r="A40" s="34" t="s">
        <v>99</v>
      </c>
      <c r="B40" s="35" t="s">
        <v>100</v>
      </c>
      <c r="C40" s="28" t="s">
        <v>101</v>
      </c>
      <c r="D40" s="36" t="s">
        <v>60</v>
      </c>
      <c r="E40" s="28" t="s">
        <v>61</v>
      </c>
      <c r="F40" s="37">
        <v>0</v>
      </c>
      <c r="G40" s="37">
        <v>15.84</v>
      </c>
      <c r="H40" s="37">
        <v>0</v>
      </c>
      <c r="I40" s="37">
        <v>0</v>
      </c>
      <c r="J40" s="37">
        <v>0</v>
      </c>
      <c r="K40" s="37">
        <v>13.9</v>
      </c>
      <c r="L40" s="37">
        <v>0</v>
      </c>
      <c r="M40" s="37">
        <v>0</v>
      </c>
      <c r="N40" s="37">
        <v>191.66</v>
      </c>
      <c r="O40" s="37">
        <v>0</v>
      </c>
      <c r="P40" s="37">
        <v>0</v>
      </c>
      <c r="Q40" s="37">
        <v>0</v>
      </c>
      <c r="R40" s="37">
        <v>221.4</v>
      </c>
    </row>
    <row r="41" spans="1:18">
      <c r="A41" s="34" t="s">
        <v>102</v>
      </c>
      <c r="B41" s="35" t="s">
        <v>67</v>
      </c>
      <c r="C41" s="28" t="s">
        <v>68</v>
      </c>
      <c r="D41" s="36" t="s">
        <v>60</v>
      </c>
      <c r="E41" s="28" t="s">
        <v>61</v>
      </c>
      <c r="F41" s="37">
        <v>1143.0999999999999</v>
      </c>
      <c r="G41" s="37">
        <v>0</v>
      </c>
      <c r="H41" s="37">
        <v>0</v>
      </c>
      <c r="I41" s="37">
        <v>150</v>
      </c>
      <c r="J41" s="37">
        <v>1865</v>
      </c>
      <c r="K41" s="37">
        <v>369.84</v>
      </c>
      <c r="L41" s="37">
        <v>0</v>
      </c>
      <c r="M41" s="37">
        <v>0</v>
      </c>
      <c r="N41" s="37">
        <v>700</v>
      </c>
      <c r="O41" s="37">
        <v>0</v>
      </c>
      <c r="P41" s="37">
        <v>251.69</v>
      </c>
      <c r="Q41" s="37">
        <v>1125.04</v>
      </c>
      <c r="R41" s="37">
        <v>7104.67</v>
      </c>
    </row>
    <row r="42" spans="1:18">
      <c r="A42" s="34" t="s">
        <v>102</v>
      </c>
      <c r="B42" s="35" t="s">
        <v>79</v>
      </c>
      <c r="C42" s="28" t="s">
        <v>80</v>
      </c>
      <c r="D42" s="36" t="s">
        <v>60</v>
      </c>
      <c r="E42" s="28" t="s">
        <v>61</v>
      </c>
      <c r="F42" s="37">
        <v>376.91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376.91</v>
      </c>
    </row>
    <row r="43" spans="1:18">
      <c r="A43" s="34" t="s">
        <v>102</v>
      </c>
      <c r="B43" s="35" t="s">
        <v>64</v>
      </c>
      <c r="C43" s="28" t="s">
        <v>65</v>
      </c>
      <c r="D43" s="36" t="s">
        <v>60</v>
      </c>
      <c r="E43" s="28" t="s">
        <v>61</v>
      </c>
      <c r="F43" s="37">
        <v>0</v>
      </c>
      <c r="G43" s="37">
        <v>0</v>
      </c>
      <c r="H43" s="37">
        <v>0</v>
      </c>
      <c r="I43" s="37">
        <v>0</v>
      </c>
      <c r="J43" s="37">
        <v>59.66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59.66</v>
      </c>
    </row>
    <row r="44" spans="1:18">
      <c r="A44" s="34" t="s">
        <v>48</v>
      </c>
      <c r="B44" s="35" t="s">
        <v>56</v>
      </c>
      <c r="C44" s="28" t="s">
        <v>57</v>
      </c>
      <c r="D44" s="36" t="s">
        <v>62</v>
      </c>
      <c r="E44" s="28" t="s">
        <v>63</v>
      </c>
      <c r="F44" s="37">
        <v>0</v>
      </c>
      <c r="G44" s="37">
        <v>0</v>
      </c>
      <c r="H44" s="37">
        <v>40000</v>
      </c>
      <c r="I44" s="37">
        <v>0</v>
      </c>
      <c r="J44" s="37">
        <v>-40000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</row>
    <row r="45" spans="1:18">
      <c r="A45" s="34" t="s">
        <v>66</v>
      </c>
      <c r="B45" s="35" t="s">
        <v>81</v>
      </c>
      <c r="C45" s="28" t="s">
        <v>82</v>
      </c>
      <c r="D45" s="36" t="s">
        <v>62</v>
      </c>
      <c r="E45" s="28" t="s">
        <v>63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315.99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315.99</v>
      </c>
    </row>
    <row r="46" spans="1:18">
      <c r="A46" s="34" t="s">
        <v>48</v>
      </c>
      <c r="B46" s="35" t="s">
        <v>49</v>
      </c>
      <c r="C46" s="28" t="s">
        <v>50</v>
      </c>
      <c r="D46" s="36" t="s">
        <v>51</v>
      </c>
      <c r="E46" s="28" t="s">
        <v>17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5000</v>
      </c>
      <c r="Q46" s="37">
        <v>0</v>
      </c>
      <c r="R46" s="37">
        <v>5000</v>
      </c>
    </row>
    <row r="47" spans="1:18">
      <c r="A47" s="34" t="s">
        <v>48</v>
      </c>
      <c r="B47" s="35" t="s">
        <v>56</v>
      </c>
      <c r="C47" s="28" t="s">
        <v>57</v>
      </c>
      <c r="D47" s="36" t="s">
        <v>51</v>
      </c>
      <c r="E47" s="28" t="s">
        <v>17</v>
      </c>
      <c r="F47" s="37">
        <v>33872.519999999997</v>
      </c>
      <c r="G47" s="37">
        <v>0</v>
      </c>
      <c r="H47" s="37">
        <v>9975</v>
      </c>
      <c r="I47" s="37">
        <v>8085</v>
      </c>
      <c r="J47" s="37">
        <v>3412.2599999999998</v>
      </c>
      <c r="K47" s="37">
        <v>10132</v>
      </c>
      <c r="L47" s="37">
        <v>8119.99</v>
      </c>
      <c r="M47" s="37">
        <v>294.67</v>
      </c>
      <c r="N47" s="37">
        <v>9566.91</v>
      </c>
      <c r="O47" s="37">
        <v>8288.11</v>
      </c>
      <c r="P47" s="37">
        <v>0</v>
      </c>
      <c r="Q47" s="37">
        <v>8288.11</v>
      </c>
      <c r="R47" s="37">
        <v>118896.09</v>
      </c>
    </row>
    <row r="48" spans="1:18">
      <c r="A48" s="34" t="s">
        <v>66</v>
      </c>
      <c r="B48" s="35" t="s">
        <v>49</v>
      </c>
      <c r="C48" s="28" t="s">
        <v>50</v>
      </c>
      <c r="D48" s="36" t="s">
        <v>51</v>
      </c>
      <c r="E48" s="28" t="s">
        <v>17</v>
      </c>
      <c r="F48" s="37">
        <v>1714.94</v>
      </c>
      <c r="G48" s="37">
        <v>1301.57</v>
      </c>
      <c r="H48" s="37">
        <v>75</v>
      </c>
      <c r="I48" s="37">
        <v>2075.94</v>
      </c>
      <c r="J48" s="37">
        <v>5748.6900000000005</v>
      </c>
      <c r="K48" s="37">
        <v>2672.5</v>
      </c>
      <c r="L48" s="37">
        <v>922.75</v>
      </c>
      <c r="M48" s="37">
        <v>1667.7</v>
      </c>
      <c r="N48" s="37">
        <v>1618.54</v>
      </c>
      <c r="O48" s="37">
        <v>2785.95</v>
      </c>
      <c r="P48" s="37">
        <v>1518.13</v>
      </c>
      <c r="Q48" s="37">
        <v>3850</v>
      </c>
      <c r="R48" s="37">
        <v>26201.710000000003</v>
      </c>
    </row>
    <row r="49" spans="1:18">
      <c r="A49" s="34" t="s">
        <v>66</v>
      </c>
      <c r="B49" s="35" t="s">
        <v>77</v>
      </c>
      <c r="C49" s="28" t="s">
        <v>78</v>
      </c>
      <c r="D49" s="36" t="s">
        <v>51</v>
      </c>
      <c r="E49" s="28" t="s">
        <v>17</v>
      </c>
      <c r="F49" s="37">
        <v>250</v>
      </c>
      <c r="G49" s="37">
        <v>2367</v>
      </c>
      <c r="H49" s="37">
        <v>421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200</v>
      </c>
      <c r="Q49" s="37">
        <v>0</v>
      </c>
      <c r="R49" s="37">
        <v>4588</v>
      </c>
    </row>
    <row r="50" spans="1:18">
      <c r="A50" s="34" t="s">
        <v>66</v>
      </c>
      <c r="B50" s="35" t="s">
        <v>81</v>
      </c>
      <c r="C50" s="28" t="s">
        <v>82</v>
      </c>
      <c r="D50" s="36" t="s">
        <v>51</v>
      </c>
      <c r="E50" s="28" t="s">
        <v>17</v>
      </c>
      <c r="F50" s="37">
        <v>1120</v>
      </c>
      <c r="G50" s="37">
        <v>4373</v>
      </c>
      <c r="H50" s="37">
        <v>275</v>
      </c>
      <c r="I50" s="37">
        <v>750.75</v>
      </c>
      <c r="J50" s="37">
        <v>718.96</v>
      </c>
      <c r="K50" s="37">
        <v>3655</v>
      </c>
      <c r="L50" s="37">
        <v>2050</v>
      </c>
      <c r="M50" s="37">
        <v>749</v>
      </c>
      <c r="N50" s="37">
        <v>2143</v>
      </c>
      <c r="O50" s="37">
        <v>3025</v>
      </c>
      <c r="P50" s="37">
        <v>599</v>
      </c>
      <c r="Q50" s="37">
        <v>390</v>
      </c>
      <c r="R50" s="37">
        <v>20555.71</v>
      </c>
    </row>
    <row r="51" spans="1:18">
      <c r="A51" s="34" t="s">
        <v>102</v>
      </c>
      <c r="B51" s="35" t="s">
        <v>77</v>
      </c>
      <c r="C51" s="28" t="s">
        <v>78</v>
      </c>
      <c r="D51" s="36" t="s">
        <v>51</v>
      </c>
      <c r="E51" s="28" t="s">
        <v>17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500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500</v>
      </c>
    </row>
    <row r="52" spans="1:18">
      <c r="A52" s="34" t="s">
        <v>48</v>
      </c>
      <c r="B52" s="35" t="s">
        <v>49</v>
      </c>
      <c r="C52" s="28" t="s">
        <v>50</v>
      </c>
      <c r="D52" s="36" t="s">
        <v>52</v>
      </c>
      <c r="E52" s="28" t="s">
        <v>53</v>
      </c>
      <c r="F52" s="37">
        <v>0</v>
      </c>
      <c r="G52" s="37">
        <v>0</v>
      </c>
      <c r="H52" s="37">
        <v>0</v>
      </c>
      <c r="I52" s="37">
        <v>1702.5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3191.52</v>
      </c>
      <c r="Q52" s="37">
        <v>80.180000000000007</v>
      </c>
      <c r="R52" s="37">
        <v>5552.47</v>
      </c>
    </row>
    <row r="53" spans="1:18">
      <c r="A53" s="34" t="s">
        <v>48</v>
      </c>
      <c r="B53" s="35" t="s">
        <v>56</v>
      </c>
      <c r="C53" s="28" t="s">
        <v>57</v>
      </c>
      <c r="D53" s="36" t="s">
        <v>52</v>
      </c>
      <c r="E53" s="28" t="s">
        <v>53</v>
      </c>
      <c r="F53" s="37">
        <v>2356.0100000000002</v>
      </c>
      <c r="G53" s="37">
        <v>500</v>
      </c>
      <c r="H53" s="37">
        <v>608</v>
      </c>
      <c r="I53" s="37">
        <v>151.99</v>
      </c>
      <c r="J53" s="37">
        <v>5638.12</v>
      </c>
      <c r="K53" s="37">
        <v>6362.6600000000008</v>
      </c>
      <c r="L53" s="37">
        <v>27968.170000000002</v>
      </c>
      <c r="M53" s="37">
        <v>13486.029999999999</v>
      </c>
      <c r="N53" s="37">
        <v>8139.9</v>
      </c>
      <c r="O53" s="37">
        <v>7475.72</v>
      </c>
      <c r="P53" s="37">
        <v>18678.920000000002</v>
      </c>
      <c r="Q53" s="37">
        <v>2029.8400000000001</v>
      </c>
      <c r="R53" s="37">
        <v>102510.81999999999</v>
      </c>
    </row>
    <row r="54" spans="1:18">
      <c r="A54" s="34" t="s">
        <v>66</v>
      </c>
      <c r="B54" s="35" t="s">
        <v>49</v>
      </c>
      <c r="C54" s="28" t="s">
        <v>50</v>
      </c>
      <c r="D54" s="36" t="s">
        <v>52</v>
      </c>
      <c r="E54" s="28" t="s">
        <v>53</v>
      </c>
      <c r="F54" s="37">
        <v>3676.09</v>
      </c>
      <c r="G54" s="37">
        <v>1579.8100000000002</v>
      </c>
      <c r="H54" s="37">
        <v>3185.23</v>
      </c>
      <c r="I54" s="37">
        <v>1215.78</v>
      </c>
      <c r="J54" s="37">
        <v>4785.63</v>
      </c>
      <c r="K54" s="37">
        <v>5048.7599999999993</v>
      </c>
      <c r="L54" s="37">
        <v>10892.1</v>
      </c>
      <c r="M54" s="37">
        <v>7790.25</v>
      </c>
      <c r="N54" s="37">
        <v>4600.58</v>
      </c>
      <c r="O54" s="37">
        <v>2008.3000000000002</v>
      </c>
      <c r="P54" s="37">
        <v>8626.9500000000007</v>
      </c>
      <c r="Q54" s="37">
        <v>12261.970000000001</v>
      </c>
      <c r="R54" s="37">
        <v>79431.14</v>
      </c>
    </row>
    <row r="55" spans="1:18">
      <c r="A55" s="34" t="s">
        <v>66</v>
      </c>
      <c r="B55" s="35" t="s">
        <v>56</v>
      </c>
      <c r="C55" s="28" t="s">
        <v>57</v>
      </c>
      <c r="D55" s="36" t="s">
        <v>52</v>
      </c>
      <c r="E55" s="28" t="s">
        <v>53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395</v>
      </c>
      <c r="M55" s="37">
        <v>0</v>
      </c>
      <c r="N55" s="37">
        <v>395</v>
      </c>
      <c r="O55" s="37">
        <v>395</v>
      </c>
      <c r="P55" s="37">
        <v>395</v>
      </c>
      <c r="Q55" s="37">
        <v>0</v>
      </c>
      <c r="R55" s="37">
        <v>1580</v>
      </c>
    </row>
    <row r="56" spans="1:18">
      <c r="A56" s="34" t="s">
        <v>66</v>
      </c>
      <c r="B56" s="35" t="s">
        <v>77</v>
      </c>
      <c r="C56" s="28" t="s">
        <v>78</v>
      </c>
      <c r="D56" s="36" t="s">
        <v>52</v>
      </c>
      <c r="E56" s="28" t="s">
        <v>53</v>
      </c>
      <c r="F56" s="37">
        <v>5580.8799999999992</v>
      </c>
      <c r="G56" s="37">
        <v>2502.4</v>
      </c>
      <c r="H56" s="37">
        <v>2900</v>
      </c>
      <c r="I56" s="37">
        <v>2062.5</v>
      </c>
      <c r="J56" s="37">
        <v>0</v>
      </c>
      <c r="K56" s="37">
        <v>0</v>
      </c>
      <c r="L56" s="37">
        <v>21.19</v>
      </c>
      <c r="M56" s="37">
        <v>-137.4</v>
      </c>
      <c r="N56" s="37">
        <v>0</v>
      </c>
      <c r="O56" s="37">
        <v>0</v>
      </c>
      <c r="P56" s="37">
        <v>1623.17</v>
      </c>
      <c r="Q56" s="37">
        <v>-65</v>
      </c>
      <c r="R56" s="37">
        <v>18363.399999999994</v>
      </c>
    </row>
    <row r="57" spans="1:18">
      <c r="A57" s="34" t="s">
        <v>66</v>
      </c>
      <c r="B57" s="35" t="s">
        <v>79</v>
      </c>
      <c r="C57" s="28" t="s">
        <v>80</v>
      </c>
      <c r="D57" s="36" t="s">
        <v>52</v>
      </c>
      <c r="E57" s="28" t="s">
        <v>53</v>
      </c>
      <c r="F57" s="37">
        <v>0</v>
      </c>
      <c r="G57" s="37">
        <v>0</v>
      </c>
      <c r="H57" s="37">
        <v>3036.77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3286.77</v>
      </c>
    </row>
    <row r="58" spans="1:18">
      <c r="A58" s="34" t="s">
        <v>66</v>
      </c>
      <c r="B58" s="35" t="s">
        <v>81</v>
      </c>
      <c r="C58" s="28" t="s">
        <v>82</v>
      </c>
      <c r="D58" s="36" t="s">
        <v>52</v>
      </c>
      <c r="E58" s="28" t="s">
        <v>53</v>
      </c>
      <c r="F58" s="37">
        <v>450</v>
      </c>
      <c r="G58" s="37">
        <v>1086.5999999999999</v>
      </c>
      <c r="H58" s="37">
        <v>0</v>
      </c>
      <c r="I58" s="37">
        <v>0</v>
      </c>
      <c r="J58" s="37">
        <v>392.2</v>
      </c>
      <c r="K58" s="37">
        <v>429.3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2883.1</v>
      </c>
    </row>
    <row r="59" spans="1:18">
      <c r="A59" s="34" t="s">
        <v>66</v>
      </c>
      <c r="B59" s="35" t="s">
        <v>85</v>
      </c>
      <c r="C59" s="28" t="s">
        <v>86</v>
      </c>
      <c r="D59" s="36" t="s">
        <v>52</v>
      </c>
      <c r="E59" s="28" t="s">
        <v>53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150</v>
      </c>
    </row>
    <row r="60" spans="1:18">
      <c r="A60" s="34" t="s">
        <v>102</v>
      </c>
      <c r="B60" s="35" t="s">
        <v>67</v>
      </c>
      <c r="C60" s="28" t="s">
        <v>68</v>
      </c>
      <c r="D60" s="36" t="s">
        <v>52</v>
      </c>
      <c r="E60" s="28" t="s">
        <v>53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517.54</v>
      </c>
      <c r="R60" s="37">
        <v>517.54</v>
      </c>
    </row>
    <row r="61" spans="1:18">
      <c r="A61" s="34" t="s">
        <v>102</v>
      </c>
      <c r="B61" s="35" t="s">
        <v>49</v>
      </c>
      <c r="C61" s="28" t="s">
        <v>50</v>
      </c>
      <c r="D61" s="36" t="s">
        <v>52</v>
      </c>
      <c r="E61" s="28" t="s">
        <v>53</v>
      </c>
      <c r="F61" s="37">
        <v>2377.5</v>
      </c>
      <c r="G61" s="37">
        <v>222.87</v>
      </c>
      <c r="H61" s="37">
        <v>379.5</v>
      </c>
      <c r="I61" s="37">
        <v>417.77</v>
      </c>
      <c r="J61" s="37">
        <v>395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4297.92</v>
      </c>
    </row>
    <row r="62" spans="1:18">
      <c r="A62" s="34" t="s">
        <v>102</v>
      </c>
      <c r="B62" s="35" t="s">
        <v>56</v>
      </c>
      <c r="C62" s="28" t="s">
        <v>57</v>
      </c>
      <c r="D62" s="36" t="s">
        <v>52</v>
      </c>
      <c r="E62" s="28" t="s">
        <v>53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395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395</v>
      </c>
    </row>
    <row r="63" spans="1:18">
      <c r="A63" s="34" t="s">
        <v>102</v>
      </c>
      <c r="B63" s="35" t="s">
        <v>77</v>
      </c>
      <c r="C63" s="28" t="s">
        <v>78</v>
      </c>
      <c r="D63" s="36" t="s">
        <v>52</v>
      </c>
      <c r="E63" s="28" t="s">
        <v>53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500</v>
      </c>
    </row>
    <row r="64" spans="1:18">
      <c r="A64" s="34" t="s">
        <v>102</v>
      </c>
      <c r="B64" s="35" t="s">
        <v>81</v>
      </c>
      <c r="C64" s="28" t="s">
        <v>82</v>
      </c>
      <c r="D64" s="36" t="s">
        <v>52</v>
      </c>
      <c r="E64" s="28" t="s">
        <v>53</v>
      </c>
      <c r="F64" s="37">
        <v>0</v>
      </c>
      <c r="G64" s="37">
        <v>0</v>
      </c>
      <c r="H64" s="37">
        <v>0</v>
      </c>
      <c r="I64" s="37">
        <v>1000</v>
      </c>
      <c r="J64" s="37">
        <v>92.5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3268.04</v>
      </c>
      <c r="R64" s="37">
        <v>7105.54</v>
      </c>
    </row>
    <row r="65" spans="1:18">
      <c r="A65" s="34" t="s">
        <v>102</v>
      </c>
      <c r="B65" s="35" t="s">
        <v>105</v>
      </c>
      <c r="C65" s="28" t="s">
        <v>106</v>
      </c>
      <c r="D65" s="36" t="s">
        <v>52</v>
      </c>
      <c r="E65" s="28" t="s">
        <v>53</v>
      </c>
      <c r="F65" s="37">
        <v>165.70000000000002</v>
      </c>
      <c r="G65" s="37">
        <v>7.7</v>
      </c>
      <c r="H65" s="37">
        <v>0</v>
      </c>
      <c r="I65" s="37">
        <v>166.57</v>
      </c>
      <c r="J65" s="37">
        <v>204.4</v>
      </c>
      <c r="K65" s="37">
        <v>150.75</v>
      </c>
      <c r="L65" s="37">
        <v>130.11000000000001</v>
      </c>
      <c r="M65" s="37">
        <v>108.7</v>
      </c>
      <c r="N65" s="37">
        <v>10.050000000000001</v>
      </c>
      <c r="O65" s="37">
        <v>0</v>
      </c>
      <c r="P65" s="37">
        <v>357.25</v>
      </c>
      <c r="Q65" s="37">
        <v>117.99</v>
      </c>
      <c r="R65" s="37">
        <v>1556.1</v>
      </c>
    </row>
    <row r="66" spans="1:18" ht="13.5" thickBot="1">
      <c r="F66" s="39">
        <f t="shared" ref="F66:R66" si="2">SUM(F8:F65)</f>
        <v>128143.87</v>
      </c>
      <c r="G66" s="39">
        <f t="shared" si="2"/>
        <v>40747.11</v>
      </c>
      <c r="H66" s="39">
        <f t="shared" si="2"/>
        <v>72013.89</v>
      </c>
      <c r="I66" s="39">
        <f t="shared" si="2"/>
        <v>48876.029999999992</v>
      </c>
      <c r="J66" s="39">
        <f t="shared" si="2"/>
        <v>52071.350000000013</v>
      </c>
      <c r="K66" s="39">
        <f t="shared" si="2"/>
        <v>35896.97</v>
      </c>
      <c r="L66" s="39">
        <f t="shared" si="2"/>
        <v>55472.890000000007</v>
      </c>
      <c r="M66" s="39">
        <f t="shared" si="2"/>
        <v>106238.54999999997</v>
      </c>
      <c r="N66" s="39">
        <f t="shared" si="2"/>
        <v>38758.600000000006</v>
      </c>
      <c r="O66" s="39">
        <f t="shared" si="2"/>
        <v>34011.450000000004</v>
      </c>
      <c r="P66" s="39">
        <f t="shared" si="2"/>
        <v>105739.53999999998</v>
      </c>
      <c r="Q66" s="39">
        <f t="shared" si="2"/>
        <v>46238.720000000001</v>
      </c>
      <c r="R66" s="39">
        <f t="shared" si="2"/>
        <v>835635.72</v>
      </c>
    </row>
    <row r="67" spans="1:18" ht="13.5" thickTop="1"/>
  </sheetData>
  <sortState ref="A8:R66">
    <sortCondition ref="D8:D66"/>
    <sortCondition ref="A8:A66"/>
  </sortState>
  <mergeCells count="4">
    <mergeCell ref="A1:H1"/>
    <mergeCell ref="A2:H2"/>
    <mergeCell ref="A3:H3"/>
    <mergeCell ref="A4:G4"/>
  </mergeCells>
  <pageMargins left="0.5" right="0.5" top="1" bottom="1" header="0.5" footer="0.5"/>
  <pageSetup scale="55" orientation="landscape" horizontalDpi="300" verticalDpi="300" r:id="rId1"/>
  <headerFooter>
    <oddHeader>&amp;RCASE NO. 2017-00349
ATTACHMENT 1
TO STAFF DR NO. 1-52</oddHeader>
    <oddFooter>&amp;C&amp;P of &amp;N</oddFooter>
  </headerFooter>
  <ignoredErrors>
    <ignoredError sqref="A8:X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1-51a Summary</vt:lpstr>
      <vt:lpstr>1-51 Detail</vt:lpstr>
      <vt:lpstr>'1-51a Summary'!Print_Area</vt:lpstr>
      <vt:lpstr>'1-51 Detail'!Print_Titles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 Yurova</dc:creator>
  <cp:lastModifiedBy>Eric  Wilen</cp:lastModifiedBy>
  <cp:lastPrinted>2017-09-21T20:21:41Z</cp:lastPrinted>
  <dcterms:created xsi:type="dcterms:W3CDTF">2017-09-12T17:09:02Z</dcterms:created>
  <dcterms:modified xsi:type="dcterms:W3CDTF">2017-09-21T20:21:43Z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